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ttl\Desktop\"/>
    </mc:Choice>
  </mc:AlternateContent>
  <bookViews>
    <workbookView xWindow="0" yWindow="0" windowWidth="20490" windowHeight="9045" activeTab="1"/>
  </bookViews>
  <sheets>
    <sheet name="Category Stats" sheetId="3" r:id="rId1"/>
    <sheet name="Sub-Category Stats" sheetId="4" r:id="rId2"/>
    <sheet name="Outcomes based on launch date" sheetId="8" r:id="rId3"/>
    <sheet name="Sheet1" sheetId="1" r:id="rId4"/>
  </sheets>
  <calcPr calcId="152511"/>
  <pivotCaches>
    <pivotCache cacheId="10" r:id="rId5"/>
    <pivotCache cacheId="3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3"/>
  <c r="G12" i="3"/>
  <c r="G11" i="3"/>
  <c r="G10" i="3"/>
  <c r="G9" i="3"/>
  <c r="G7" i="3"/>
  <c r="G6" i="3"/>
  <c r="G5" i="3"/>
</calcChain>
</file>

<file path=xl/sharedStrings.xml><?xml version="1.0" encoding="utf-8"?>
<sst xmlns="http://schemas.openxmlformats.org/spreadsheetml/2006/main" count="24803" uniqueCount="8381">
  <si>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</si>
  <si>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</si>
  <si>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</si>
  <si>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</si>
  <si>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</si>
  <si>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</si>
  <si>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</si>
  <si>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</si>
  <si>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</si>
  <si>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</si>
  <si>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</si>
  <si>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</si>
  <si>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</si>
  <si>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</si>
  <si>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</si>
  <si>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</si>
  <si>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</si>
  <si>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</si>
  <si>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</si>
  <si>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</si>
  <si>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</si>
  <si>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</si>
  <si>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</si>
  <si>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</si>
  <si>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</si>
  <si>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</si>
  <si>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</si>
  <si>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</si>
  <si>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</si>
  <si>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</si>
  <si>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</si>
  <si>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</si>
  <si>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</si>
  <si>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</si>
  <si>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</si>
  <si>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</si>
  <si>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</si>
  <si>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</si>
  <si>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</si>
  <si>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</si>
  <si>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</si>
  <si>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</si>
  <si>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</si>
  <si>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</si>
  <si>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</si>
  <si>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</si>
  <si>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</si>
  <si>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</si>
  <si>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</si>
  <si>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</si>
  <si>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</si>
  <si>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</si>
  <si>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</si>
  <si>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</si>
  <si>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</si>
  <si>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</si>
  <si>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</si>
  <si>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</si>
  <si>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</si>
  <si>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</si>
  <si>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</si>
  <si>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</si>
  <si>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</si>
  <si>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</si>
  <si>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</si>
  <si>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</si>
  <si>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</si>
  <si>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</si>
  <si>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</si>
  <si>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</si>
  <si>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</si>
  <si>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</si>
  <si>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</si>
  <si>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</si>
  <si>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</si>
  <si>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</si>
  <si>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</si>
  <si>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</si>
  <si>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</si>
  <si>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</si>
  <si>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</si>
  <si>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</si>
  <si>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</si>
  <si>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</si>
  <si>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</si>
  <si>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</si>
  <si>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</si>
  <si>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</si>
  <si>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</si>
  <si>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</si>
  <si>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</si>
  <si>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</si>
  <si>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</si>
  <si>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</si>
  <si>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</si>
  <si>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</si>
  <si>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</si>
  <si>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</si>
  <si>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</si>
  <si>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</si>
  <si>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</si>
  <si>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</si>
  <si>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</si>
  <si>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</si>
  <si>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</si>
  <si>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</si>
  <si>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</si>
  <si>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</si>
  <si>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</si>
  <si>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</si>
  <si>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</si>
  <si>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</si>
  <si>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</si>
  <si>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</si>
  <si>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</si>
  <si>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</si>
  <si>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</si>
  <si>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</si>
  <si>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</si>
  <si>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</si>
  <si>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</si>
  <si>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</si>
  <si>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</si>
  <si>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</si>
  <si>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</si>
  <si>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</si>
  <si>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</si>
  <si>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</si>
  <si>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</si>
  <si>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</si>
  <si>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</si>
  <si>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</si>
  <si>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</si>
  <si>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</si>
  <si>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</si>
  <si>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</si>
  <si>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</si>
  <si>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</si>
  <si>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</si>
  <si>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</si>
  <si>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</si>
  <si>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</si>
  <si>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</si>
  <si>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</si>
  <si>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</si>
  <si>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</si>
  <si>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</si>
  <si>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</si>
  <si>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</si>
  <si>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</si>
  <si>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</si>
  <si>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</si>
  <si>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</si>
  <si>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</si>
  <si>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</si>
  <si>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</si>
  <si>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</si>
  <si>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</si>
  <si>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</si>
  <si>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</si>
  <si>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</si>
  <si>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</si>
  <si>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</si>
  <si>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</si>
  <si>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</si>
  <si>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</si>
  <si>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</si>
  <si>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</si>
  <si>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</si>
  <si>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</si>
  <si>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</si>
  <si>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</si>
  <si>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</si>
  <si>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</si>
  <si>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</si>
  <si>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</si>
  <si>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</si>
  <si>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</si>
  <si>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</si>
  <si>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</si>
  <si>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</si>
  <si>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</si>
  <si>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</si>
  <si>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</si>
  <si>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</si>
  <si>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</si>
  <si>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</si>
  <si>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</si>
  <si>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</si>
  <si>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</si>
  <si>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</si>
  <si>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</si>
  <si>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</si>
  <si>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</si>
  <si>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</si>
  <si>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</si>
  <si>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</si>
  <si>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</si>
  <si>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</si>
  <si>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</si>
  <si>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</si>
  <si>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</si>
  <si>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</si>
  <si>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</si>
  <si>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</si>
  <si>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</si>
  <si>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</si>
  <si>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</si>
  <si>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</si>
  <si>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</si>
  <si>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</si>
  <si>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</si>
  <si>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</si>
  <si>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</si>
  <si>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</si>
  <si>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</si>
  <si>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</si>
  <si>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</si>
  <si>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</si>
  <si>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</si>
  <si>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</si>
  <si>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</si>
  <si>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</si>
  <si>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</si>
  <si>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</si>
  <si>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</si>
  <si>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</si>
  <si>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</si>
  <si>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</si>
  <si>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</si>
  <si>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</si>
  <si>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</si>
  <si>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</si>
  <si>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</si>
  <si>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</si>
  <si>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</si>
  <si>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</si>
  <si>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</si>
  <si>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</si>
  <si>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</si>
  <si>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</si>
  <si>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</si>
  <si>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</si>
  <si>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</si>
  <si>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</si>
  <si>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</si>
  <si>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</si>
  <si>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</si>
  <si>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</si>
  <si>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</si>
  <si>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</si>
  <si>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</si>
  <si>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</si>
  <si>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</si>
  <si>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</si>
  <si>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</si>
  <si>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</si>
  <si>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</si>
  <si>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</si>
  <si>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</si>
  <si>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</si>
  <si>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</si>
  <si>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</si>
  <si>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</si>
  <si>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</si>
  <si>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</si>
  <si>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</si>
  <si>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</si>
  <si>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</si>
  <si>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</si>
  <si>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</si>
  <si>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</si>
  <si>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</si>
  <si>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</si>
  <si>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</si>
  <si>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</si>
  <si>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</si>
  <si>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</si>
  <si>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</si>
  <si>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</si>
  <si>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</si>
  <si>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</si>
  <si>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</si>
  <si>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</si>
  <si>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</si>
  <si>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</si>
  <si>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</si>
  <si>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</si>
  <si>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</si>
  <si>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</si>
  <si>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</si>
  <si>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</si>
  <si>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</si>
  <si>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</si>
  <si>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</si>
  <si>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</si>
  <si>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</si>
  <si>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</si>
  <si>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</si>
  <si>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</si>
  <si>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</si>
  <si>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</si>
  <si>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</si>
  <si>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</si>
  <si>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</si>
  <si>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</si>
  <si>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</si>
  <si>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</si>
  <si>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</si>
  <si>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</si>
  <si>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</si>
  <si>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</si>
  <si>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</si>
  <si>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</si>
  <si>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</si>
  <si>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</si>
  <si>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</si>
  <si>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</si>
  <si>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</si>
  <si>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</si>
  <si>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</si>
  <si>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</si>
  <si>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</si>
  <si>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</si>
  <si>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</si>
  <si>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</si>
  <si>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</si>
  <si>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</si>
  <si>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</si>
  <si>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</si>
  <si>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</si>
  <si>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</si>
  <si>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</si>
  <si>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</si>
  <si>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</si>
  <si>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</si>
  <si>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</si>
  <si>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</si>
  <si>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</si>
  <si>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</si>
  <si>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</si>
  <si>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</si>
  <si>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</si>
  <si>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</si>
  <si>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</si>
  <si>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</si>
  <si>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</si>
  <si>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</si>
  <si>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</si>
  <si>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</si>
  <si>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</si>
  <si>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</si>
  <si>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</si>
  <si>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</si>
  <si>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</si>
  <si>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</si>
  <si>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</si>
  <si>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</si>
  <si>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</si>
  <si>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</si>
  <si>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</si>
  <si>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</si>
  <si>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</si>
  <si>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</si>
  <si>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</si>
  <si>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</si>
  <si>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</si>
  <si>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</si>
  <si>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</si>
  <si>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</si>
  <si>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</si>
  <si>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</si>
  <si>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</si>
  <si>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</si>
  <si>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</si>
  <si>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</si>
  <si>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</si>
  <si>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</si>
  <si>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</si>
  <si>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</si>
  <si>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</si>
  <si>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</si>
  <si>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</si>
  <si>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</si>
  <si>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</si>
  <si>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</si>
  <si>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</si>
  <si>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</si>
  <si>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</si>
  <si>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</si>
  <si>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</si>
  <si>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</si>
  <si>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</si>
  <si>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</si>
  <si>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</si>
  <si>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</si>
  <si>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</si>
  <si>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</si>
  <si>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</si>
  <si>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</si>
  <si>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</si>
  <si>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</si>
  <si>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</si>
  <si>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</si>
  <si>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</si>
  <si>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</si>
  <si>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</si>
  <si>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</si>
  <si>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</si>
  <si>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</si>
  <si>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</si>
  <si>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</si>
  <si>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</si>
  <si>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</si>
  <si>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</si>
  <si>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</si>
  <si>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</si>
  <si>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</si>
  <si>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</si>
  <si>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</si>
  <si>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</si>
  <si>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</si>
  <si>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</si>
  <si>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</si>
  <si>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</si>
  <si>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</si>
  <si>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</si>
  <si>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</si>
  <si>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</si>
  <si>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</si>
  <si>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</si>
  <si>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</si>
  <si>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</si>
  <si>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</si>
  <si>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</si>
  <si>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</si>
  <si>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</si>
  <si>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</si>
  <si>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</si>
  <si>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</si>
  <si>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</si>
  <si>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</si>
  <si>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</si>
  <si>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</si>
  <si>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</si>
  <si>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</si>
  <si>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</si>
  <si>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</si>
  <si>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</si>
  <si>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</si>
  <si>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</si>
  <si>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</si>
  <si>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</si>
  <si>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</si>
  <si>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</si>
  <si>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</si>
  <si>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</si>
  <si>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</si>
  <si>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</si>
  <si>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</si>
  <si>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</si>
  <si>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</si>
  <si>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</si>
  <si>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</si>
  <si>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</si>
  <si>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</si>
  <si>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</si>
  <si>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</si>
  <si>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</si>
  <si>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</si>
  <si>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</si>
  <si>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</si>
  <si>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</si>
  <si>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</si>
  <si>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</si>
  <si>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</si>
  <si>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</si>
  <si>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</si>
  <si>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</si>
  <si>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</si>
  <si>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</si>
  <si>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</si>
  <si>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</si>
  <si>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</si>
  <si>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</si>
  <si>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</si>
  <si>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</si>
  <si>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</si>
  <si>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</si>
  <si>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</si>
  <si>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</si>
  <si>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</si>
  <si>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</si>
  <si>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</si>
  <si>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</si>
  <si>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</si>
  <si>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</si>
  <si>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</si>
  <si>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</si>
  <si>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</si>
  <si>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</si>
  <si>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</si>
  <si>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</si>
  <si>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</si>
  <si>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</si>
  <si>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</si>
  <si>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</si>
  <si>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</si>
  <si>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</si>
  <si>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</si>
  <si>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</si>
  <si>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</si>
  <si>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</si>
  <si>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</si>
  <si>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</si>
  <si>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</si>
  <si>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</si>
  <si>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</si>
  <si>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</si>
  <si>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</si>
  <si>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</si>
  <si>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</si>
  <si>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</si>
  <si>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</si>
  <si>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</si>
  <si>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</si>
  <si>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</si>
  <si>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</si>
  <si>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</si>
  <si>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</si>
  <si>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</si>
  <si>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</si>
  <si>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</si>
  <si>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</si>
  <si>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</si>
  <si>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</si>
  <si>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</si>
  <si>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</si>
  <si>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</si>
  <si>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</si>
  <si>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</si>
  <si>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</si>
  <si>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</si>
  <si>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</si>
  <si>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</si>
  <si>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</si>
  <si>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</si>
  <si>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</si>
  <si>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</si>
  <si>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</si>
  <si>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</si>
  <si>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</si>
  <si>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</si>
  <si>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</si>
  <si>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</si>
  <si>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</si>
  <si>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</si>
  <si>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</si>
  <si>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</si>
  <si>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</si>
  <si>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</si>
  <si>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</si>
  <si>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</si>
  <si>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</si>
  <si>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</si>
  <si>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</si>
  <si>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</si>
  <si>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</si>
  <si>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</si>
  <si>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</si>
  <si>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</si>
  <si>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</si>
  <si>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</si>
  <si>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</si>
  <si>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</si>
  <si>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</si>
  <si>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</si>
  <si>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</si>
  <si>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</si>
  <si>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</si>
  <si>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</si>
  <si>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</si>
  <si>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</si>
  <si>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</si>
  <si>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</si>
  <si>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</si>
  <si>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</si>
  <si>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</si>
  <si>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</si>
  <si>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</si>
  <si>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</si>
  <si>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</si>
  <si>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</si>
  <si>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</si>
  <si>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</si>
  <si>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</si>
  <si>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</si>
  <si>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</si>
  <si>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</si>
  <si>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</si>
  <si>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</si>
  <si>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</si>
  <si>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</si>
  <si>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</si>
  <si>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</si>
  <si>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</si>
  <si>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</si>
  <si>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</si>
  <si>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</si>
  <si>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</si>
  <si>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</si>
  <si>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</si>
  <si>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</si>
  <si>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</si>
  <si>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</si>
  <si>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</si>
  <si>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</si>
  <si>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</si>
  <si>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</si>
  <si>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</si>
  <si>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</si>
  <si>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</si>
  <si>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</si>
  <si>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</si>
  <si>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</si>
  <si>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</si>
  <si>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</si>
  <si>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</si>
  <si>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</si>
  <si>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</si>
  <si>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</si>
  <si>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</si>
  <si>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</si>
  <si>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</si>
  <si>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</si>
  <si>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</si>
  <si>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</si>
  <si>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</si>
  <si>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</si>
  <si>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</si>
  <si>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</si>
  <si>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</si>
  <si>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</si>
  <si>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</si>
  <si>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</si>
  <si>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</si>
  <si>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</si>
  <si>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</si>
  <si>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</si>
  <si>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</si>
  <si>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</si>
  <si>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</si>
  <si>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</si>
  <si>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</si>
  <si>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</si>
  <si>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</si>
  <si>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</si>
  <si>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</si>
  <si>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</si>
  <si>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</si>
  <si>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</si>
  <si>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</si>
  <si>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</si>
  <si>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</si>
  <si>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</si>
  <si>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</si>
  <si>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</si>
  <si>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</si>
  <si>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</si>
  <si>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</si>
  <si>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</si>
  <si>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</si>
  <si>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</si>
  <si>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</si>
  <si>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</si>
  <si>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</si>
  <si>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</si>
  <si>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</si>
  <si>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</si>
  <si>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</si>
  <si>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</si>
  <si>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</si>
  <si>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</si>
  <si>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</si>
  <si>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</si>
  <si>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</si>
  <si>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</si>
  <si>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</si>
  <si>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</si>
  <si>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</si>
  <si>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</si>
  <si>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</si>
  <si>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</si>
  <si>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</si>
  <si>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</si>
  <si>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</si>
  <si>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</si>
  <si>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</si>
  <si>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</si>
  <si>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</si>
  <si>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</si>
  <si>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</si>
  <si>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</si>
  <si>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</si>
  <si>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</si>
  <si>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</si>
  <si>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</si>
  <si>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</si>
  <si>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</si>
  <si>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</si>
  <si>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</si>
  <si>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</si>
  <si>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</si>
  <si>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</si>
  <si>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</si>
  <si>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</si>
  <si>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</si>
  <si>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</si>
  <si>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</si>
  <si>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</si>
  <si>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</si>
  <si>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</si>
  <si>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</si>
  <si>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</si>
  <si>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</si>
  <si>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</si>
  <si>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</si>
  <si>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</si>
  <si>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</si>
  <si>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</si>
  <si>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</si>
  <si>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</si>
  <si>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</si>
  <si>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</si>
  <si>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</si>
  <si>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</si>
  <si>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</si>
  <si>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</si>
  <si>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</si>
  <si>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</si>
  <si>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</si>
  <si>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</si>
  <si>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</si>
  <si>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</si>
  <si>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</si>
  <si>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</si>
  <si>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</si>
  <si>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</si>
  <si>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</si>
  <si>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</si>
  <si>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</si>
  <si>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</si>
  <si>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</si>
  <si>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</si>
  <si>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</si>
  <si>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</si>
  <si>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</si>
  <si>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</si>
  <si>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</si>
  <si>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</si>
  <si>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</si>
  <si>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</si>
  <si>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</si>
  <si>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</si>
  <si>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</si>
  <si>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</si>
  <si>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</si>
  <si>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</si>
  <si>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</si>
  <si>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</si>
  <si>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</si>
  <si>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</si>
  <si>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</si>
  <si>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</si>
  <si>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</si>
  <si>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</si>
  <si>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</si>
  <si>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</si>
  <si>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</si>
  <si>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</si>
  <si>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</si>
  <si>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</si>
  <si>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</si>
  <si>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</si>
  <si>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</si>
  <si>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</si>
  <si>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</si>
  <si>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</si>
  <si>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</si>
  <si>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</si>
  <si>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</si>
  <si>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</si>
  <si>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</si>
  <si>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</si>
  <si>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</si>
  <si>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</si>
  <si>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</si>
  <si>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</si>
  <si>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</si>
  <si>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</si>
  <si>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</si>
  <si>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</si>
  <si>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</si>
  <si>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</si>
  <si>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</si>
  <si>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</si>
  <si>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</si>
  <si>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</si>
  <si>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</si>
  <si>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</si>
  <si>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</si>
  <si>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</si>
  <si>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</si>
  <si>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</si>
  <si>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</si>
  <si>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</si>
  <si>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</si>
  <si>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</si>
  <si>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</si>
  <si>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</si>
  <si>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</si>
  <si>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</si>
  <si>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</si>
  <si>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</si>
  <si>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</si>
  <si>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</si>
  <si>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</si>
  <si>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</si>
  <si>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</si>
  <si>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</si>
  <si>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</si>
  <si>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</si>
  <si>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</si>
  <si>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</si>
  <si>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</si>
  <si>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</si>
  <si>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</si>
  <si>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</si>
  <si>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</si>
  <si>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</si>
  <si>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</si>
  <si>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</si>
  <si>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</si>
  <si>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</si>
  <si>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</si>
  <si>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</si>
  <si>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</si>
  <si>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</si>
  <si>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</si>
  <si>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</si>
  <si>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</si>
  <si>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</si>
  <si>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</si>
  <si>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</si>
  <si>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</si>
  <si>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</si>
  <si>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</si>
  <si>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</si>
  <si>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</si>
  <si>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</si>
  <si>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</si>
  <si>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</si>
  <si>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</si>
  <si>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</si>
  <si>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</si>
  <si>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</si>
  <si>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</si>
  <si>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</si>
  <si>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</si>
  <si>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</si>
  <si>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</si>
  <si>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</si>
  <si>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</si>
  <si>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</si>
  <si>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</si>
  <si>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</si>
  <si>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</si>
  <si>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</si>
  <si>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</si>
  <si>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</si>
  <si>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</si>
  <si>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</si>
  <si>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</si>
  <si>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</si>
  <si>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</si>
  <si>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</si>
  <si>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</si>
  <si>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</si>
  <si>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</si>
  <si>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</si>
  <si>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</si>
  <si>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</si>
  <si>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</si>
  <si>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</si>
  <si>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</si>
  <si>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</si>
  <si>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</si>
  <si>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</si>
  <si>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</si>
  <si>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</si>
  <si>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</si>
  <si>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</si>
  <si>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</si>
  <si>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</si>
  <si>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</si>
  <si>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</si>
  <si>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</si>
  <si>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</si>
  <si>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</si>
  <si>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</si>
  <si>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</si>
  <si>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</si>
  <si>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</si>
  <si>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</si>
  <si>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</si>
  <si>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</si>
  <si>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</si>
  <si>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</si>
  <si>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</si>
  <si>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</si>
  <si>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</si>
  <si>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</si>
  <si>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</si>
  <si>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</si>
  <si>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</si>
  <si>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</si>
  <si>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</si>
  <si>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</si>
  <si>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</si>
  <si>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</si>
  <si>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</si>
  <si>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</si>
  <si>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</si>
  <si>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</si>
  <si>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</si>
  <si>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</si>
  <si>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</si>
  <si>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</si>
  <si>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</si>
  <si>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</si>
  <si>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</si>
  <si>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</si>
  <si>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</si>
  <si>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</si>
  <si>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</si>
  <si>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</si>
  <si>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</si>
  <si>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</si>
  <si>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</si>
  <si>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</si>
  <si>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</si>
  <si>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</si>
  <si>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</si>
  <si>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</si>
  <si>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</si>
  <si>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</si>
  <si>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</si>
  <si>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</si>
  <si>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</si>
  <si>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</si>
  <si>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</si>
  <si>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</si>
  <si>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</si>
  <si>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</si>
  <si>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</si>
  <si>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</si>
  <si>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</si>
  <si>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</si>
  <si>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</si>
  <si>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</si>
  <si>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</si>
  <si>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</si>
  <si>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</si>
  <si>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</si>
  <si>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</si>
  <si>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</si>
  <si>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</si>
  <si>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</si>
  <si>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</si>
  <si>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</si>
  <si>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</si>
  <si>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</si>
  <si>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</si>
  <si>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</si>
  <si>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</si>
  <si>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</si>
  <si>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</si>
  <si>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</si>
  <si>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</si>
  <si>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</si>
  <si>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</si>
  <si>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</si>
  <si>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</si>
  <si>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</si>
  <si>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</si>
  <si>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</si>
  <si>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</si>
  <si>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</si>
  <si>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</si>
  <si>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</si>
  <si>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</si>
  <si>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</si>
  <si>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</si>
  <si>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</si>
  <si>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</si>
  <si>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</si>
  <si>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</si>
  <si>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</si>
  <si>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</si>
  <si>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</si>
  <si>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</si>
  <si>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</si>
  <si>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</si>
  <si>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</si>
  <si>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</si>
  <si>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</si>
  <si>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</si>
  <si>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</si>
  <si>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</si>
  <si>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</si>
  <si>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</si>
  <si>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</si>
  <si>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</si>
  <si>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</si>
  <si>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</si>
  <si>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</si>
  <si>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</si>
  <si>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</si>
  <si>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</si>
  <si>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</si>
  <si>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</si>
  <si>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</si>
  <si>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</si>
  <si>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</si>
  <si>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</si>
  <si>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</si>
  <si>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</si>
  <si>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</si>
  <si>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</si>
  <si>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</si>
  <si>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</si>
  <si>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</si>
  <si>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</si>
  <si>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</si>
  <si>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</si>
  <si>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</si>
  <si>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</si>
  <si>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</si>
  <si>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</si>
  <si>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</si>
  <si>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</si>
  <si>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</si>
  <si>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</si>
  <si>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</si>
  <si>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</si>
  <si>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</si>
  <si>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</si>
  <si>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</si>
  <si>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</si>
  <si>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</si>
  <si>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</si>
  <si>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</si>
  <si>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</si>
  <si>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</si>
  <si>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</si>
  <si>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</si>
  <si>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</si>
  <si>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</si>
  <si>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</si>
  <si>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</si>
  <si>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</si>
  <si>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</si>
  <si>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</si>
  <si>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</si>
  <si>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</si>
  <si>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</si>
  <si>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</si>
  <si>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</si>
  <si>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</si>
  <si>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</si>
  <si>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</si>
  <si>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</si>
  <si>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</si>
  <si>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</si>
  <si>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</si>
  <si>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</si>
  <si>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</si>
  <si>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</si>
  <si>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</si>
  <si>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</si>
  <si>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</si>
  <si>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</si>
  <si>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</si>
  <si>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</si>
  <si>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</si>
  <si>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</si>
  <si>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</si>
  <si>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</si>
  <si>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</si>
  <si>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</si>
  <si>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</si>
  <si>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</si>
  <si>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</si>
  <si>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</si>
  <si>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</si>
  <si>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</si>
  <si>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</si>
  <si>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</si>
  <si>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</si>
  <si>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</si>
  <si>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</si>
  <si>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</si>
  <si>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</si>
  <si>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</si>
  <si>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</si>
  <si>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</si>
  <si>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</si>
  <si>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</si>
  <si>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</si>
  <si>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</si>
  <si>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</si>
  <si>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</si>
  <si>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</si>
  <si>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</si>
  <si>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</si>
  <si>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</si>
  <si>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</si>
  <si>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</si>
  <si>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</si>
  <si>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</si>
  <si>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</si>
  <si>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</si>
  <si>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</si>
  <si>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</si>
  <si>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</si>
  <si>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</si>
  <si>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</si>
  <si>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</si>
  <si>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</si>
  <si>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</si>
  <si>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</si>
  <si>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</si>
  <si>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</si>
  <si>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</si>
  <si>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</si>
  <si>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</si>
  <si>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</si>
  <si>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</si>
  <si>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</si>
  <si>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</si>
  <si>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</si>
  <si>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</si>
  <si>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</si>
  <si>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</si>
  <si>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</si>
  <si>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</si>
  <si>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</si>
  <si>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</si>
  <si>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</si>
  <si>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</si>
  <si>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</si>
  <si>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</si>
  <si>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</si>
  <si>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</si>
  <si>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</si>
  <si>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</si>
  <si>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</si>
  <si>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</si>
  <si>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</si>
  <si>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</si>
  <si>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</si>
  <si>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</si>
  <si>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</si>
  <si>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</si>
  <si>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</si>
  <si>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</si>
  <si>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</si>
  <si>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</si>
  <si>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</si>
  <si>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</si>
  <si>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</si>
  <si>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</si>
  <si>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</si>
  <si>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</si>
  <si>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</si>
  <si>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</si>
  <si>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</si>
  <si>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</si>
  <si>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</si>
  <si>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</si>
  <si>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</si>
  <si>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</si>
  <si>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</si>
  <si>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</si>
  <si>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</si>
  <si>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</si>
  <si>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</si>
  <si>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</si>
  <si>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</si>
  <si>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</si>
  <si>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</si>
  <si>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</si>
  <si>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</si>
  <si>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</si>
  <si>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</si>
  <si>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</si>
  <si>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</si>
  <si>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</si>
  <si>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</si>
  <si>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</si>
  <si>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</si>
  <si>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</si>
  <si>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</si>
  <si>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</si>
  <si>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</si>
  <si>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</si>
  <si>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</si>
  <si>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</si>
  <si>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</si>
  <si>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</si>
  <si>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</si>
  <si>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</si>
  <si>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</si>
  <si>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</si>
  <si>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</si>
  <si>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</si>
  <si>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</si>
  <si>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</si>
  <si>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</si>
  <si>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</si>
  <si>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</si>
  <si>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</si>
  <si>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</si>
  <si>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</si>
  <si>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</si>
  <si>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</si>
  <si>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</si>
  <si>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</si>
  <si>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</si>
  <si>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</si>
  <si>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</si>
  <si>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</si>
  <si>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</si>
  <si>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</si>
  <si>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</si>
  <si>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</si>
  <si>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</si>
  <si>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</si>
  <si>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</si>
  <si>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</si>
  <si>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</si>
  <si>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</si>
  <si>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</si>
  <si>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</si>
  <si>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</si>
  <si>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</si>
  <si>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</si>
  <si>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</si>
  <si>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</si>
  <si>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</si>
  <si>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</si>
  <si>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</si>
  <si>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</si>
  <si>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</si>
  <si>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</si>
  <si>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</si>
  <si>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</si>
  <si>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</si>
  <si>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</si>
  <si>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</si>
  <si>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</si>
  <si>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</si>
  <si>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</si>
  <si>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</si>
  <si>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</si>
  <si>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</si>
  <si>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</si>
  <si>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</si>
  <si>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</si>
  <si>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</si>
  <si>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</si>
  <si>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</si>
  <si>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</si>
  <si>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</si>
  <si>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</si>
  <si>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</si>
  <si>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</si>
  <si>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</si>
  <si>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</si>
  <si>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</si>
  <si>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</si>
  <si>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</si>
  <si>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</si>
  <si>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</si>
  <si>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</si>
  <si>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</si>
  <si>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</si>
  <si>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</si>
  <si>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</si>
  <si>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</si>
  <si>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</si>
  <si>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</si>
  <si>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</si>
  <si>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</si>
  <si>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</si>
  <si>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</si>
  <si>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</si>
  <si>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</si>
  <si>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</si>
  <si>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</si>
  <si>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</si>
  <si>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</si>
  <si>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</si>
  <si>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</si>
  <si>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</si>
  <si>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</si>
  <si>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</si>
  <si>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</si>
  <si>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</si>
  <si>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</si>
  <si>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</si>
  <si>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</si>
  <si>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</si>
  <si>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</si>
  <si>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</si>
  <si>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</si>
  <si>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</si>
  <si>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</si>
  <si>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</si>
  <si>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</si>
  <si>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</si>
  <si>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</si>
  <si>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</si>
  <si>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</si>
  <si>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</si>
  <si>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</si>
  <si>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</si>
  <si>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</si>
  <si>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</si>
  <si>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</si>
  <si>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</si>
  <si>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</si>
  <si>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</si>
  <si>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</si>
  <si>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</si>
  <si>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</si>
  <si>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</si>
  <si>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</si>
  <si>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</si>
  <si>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</si>
  <si>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</si>
  <si>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</si>
  <si>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</si>
  <si>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</si>
  <si>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</si>
  <si>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</si>
  <si>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</si>
  <si>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</si>
  <si>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</si>
  <si>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</si>
  <si>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</si>
  <si>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</si>
  <si>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</si>
  <si>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</si>
  <si>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</si>
  <si>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</si>
  <si>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</si>
  <si>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</si>
  <si>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</si>
  <si>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</si>
  <si>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</si>
  <si>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</si>
  <si>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</si>
  <si>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</si>
  <si>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</si>
  <si>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</si>
  <si>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</si>
  <si>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</si>
  <si>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</si>
  <si>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</si>
  <si>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</si>
  <si>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</si>
  <si>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</si>
  <si>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</si>
  <si>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</si>
  <si>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</si>
  <si>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</si>
  <si>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</si>
  <si>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</si>
  <si>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</si>
  <si>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</si>
  <si>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</si>
  <si>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</si>
  <si>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</si>
  <si>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</si>
  <si>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</si>
  <si>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</si>
  <si>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</si>
  <si>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</si>
  <si>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</si>
  <si>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</si>
  <si>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</si>
  <si>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</si>
  <si>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</si>
  <si>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</si>
  <si>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</si>
  <si>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</si>
  <si>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</si>
  <si>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</si>
  <si>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</si>
  <si>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</si>
  <si>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</si>
  <si>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</si>
  <si>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</si>
  <si>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</si>
  <si>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</si>
  <si>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</si>
  <si>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</si>
  <si>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</si>
  <si>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</si>
  <si>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</si>
  <si>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</si>
  <si>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</si>
  <si>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</si>
  <si>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</si>
  <si>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</si>
  <si>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</si>
  <si>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</si>
  <si>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</si>
  <si>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</si>
  <si>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</si>
  <si>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</si>
  <si>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</si>
  <si>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</si>
  <si>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</si>
  <si>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</si>
  <si>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</si>
  <si>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</si>
  <si>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</si>
  <si>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</si>
  <si>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</si>
  <si>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</si>
  <si>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</si>
  <si>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</si>
  <si>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</si>
  <si>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</si>
  <si>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</si>
  <si>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</si>
  <si>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</si>
  <si>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</si>
  <si>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</si>
  <si>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</si>
  <si>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</si>
  <si>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</si>
  <si>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</si>
  <si>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</si>
  <si>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</si>
  <si>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</si>
  <si>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</si>
  <si>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</si>
  <si>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</si>
  <si>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</si>
  <si>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</si>
  <si>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</si>
  <si>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</si>
  <si>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</si>
  <si>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</si>
  <si>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</si>
  <si>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</si>
  <si>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</si>
  <si>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</si>
  <si>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</si>
  <si>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</si>
  <si>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</si>
  <si>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</si>
  <si>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</si>
  <si>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</si>
  <si>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</si>
  <si>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</si>
  <si>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</si>
  <si>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</si>
  <si>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</si>
  <si>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</si>
  <si>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</si>
  <si>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</si>
  <si>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</si>
  <si>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</si>
  <si>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</si>
  <si>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</si>
  <si>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</si>
  <si>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</si>
  <si>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</si>
  <si>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</si>
  <si>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</si>
  <si>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</si>
  <si>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</si>
  <si>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</si>
  <si>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</si>
  <si>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</si>
  <si>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</si>
  <si>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</si>
  <si>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</si>
  <si>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</si>
  <si>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</si>
  <si>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</si>
  <si>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</si>
  <si>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</si>
  <si>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</si>
  <si>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</si>
  <si>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</si>
  <si>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</si>
  <si>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</si>
  <si>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</si>
  <si>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</si>
  <si>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</si>
  <si>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</si>
  <si>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</si>
  <si>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</si>
  <si>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</si>
  <si>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</si>
  <si>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</si>
  <si>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</si>
  <si>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</si>
  <si>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</si>
  <si>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</si>
  <si>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</si>
  <si>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</si>
  <si>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</si>
  <si>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</si>
  <si>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</si>
  <si>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</si>
  <si>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</si>
  <si>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</si>
  <si>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</si>
  <si>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</si>
  <si>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</si>
  <si>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</si>
  <si>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</si>
  <si>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</si>
  <si>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</si>
  <si>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</si>
  <si>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</si>
  <si>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</si>
  <si>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</si>
  <si>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</si>
  <si>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</si>
  <si>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</si>
  <si>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</si>
  <si>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</si>
  <si>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</si>
  <si>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</si>
  <si>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</si>
  <si>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</si>
  <si>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</si>
  <si>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</si>
  <si>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</si>
  <si>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</si>
  <si>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</si>
  <si>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</si>
  <si>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</si>
  <si>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</si>
  <si>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</si>
  <si>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</si>
  <si>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</si>
  <si>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</si>
  <si>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</si>
  <si>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</si>
  <si>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</si>
  <si>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</si>
  <si>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</si>
  <si>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</si>
  <si>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</si>
  <si>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</si>
  <si>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</si>
  <si>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</si>
  <si>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</si>
  <si>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</si>
  <si>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</si>
  <si>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</si>
  <si>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</si>
  <si>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</si>
  <si>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</si>
  <si>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</si>
  <si>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</si>
  <si>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</si>
  <si>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</si>
  <si>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</si>
  <si>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</si>
  <si>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</si>
  <si>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</si>
  <si>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</si>
  <si>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</si>
  <si>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</si>
  <si>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</si>
  <si>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</si>
  <si>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</si>
  <si>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</si>
  <si>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</si>
  <si>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</si>
  <si>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</si>
  <si>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</si>
  <si>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</si>
  <si>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</si>
  <si>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</si>
  <si>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</si>
  <si>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</si>
  <si>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</si>
  <si>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</si>
  <si>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</si>
  <si>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</si>
  <si>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</si>
  <si>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</si>
  <si>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</si>
  <si>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</si>
  <si>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</si>
  <si>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</si>
  <si>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</si>
  <si>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</si>
  <si>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</si>
  <si>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</si>
  <si>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</si>
  <si>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</si>
  <si>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</si>
  <si>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</si>
  <si>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</si>
  <si>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</si>
  <si>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</si>
  <si>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</si>
  <si>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</si>
  <si>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</si>
  <si>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</si>
  <si>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</si>
  <si>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</si>
  <si>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</si>
  <si>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</si>
  <si>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</si>
  <si>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</si>
  <si>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</si>
  <si>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</si>
  <si>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</si>
  <si>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</si>
  <si>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</si>
  <si>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</si>
  <si>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</si>
  <si>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</si>
  <si>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</si>
  <si>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</si>
  <si>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</si>
  <si>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</si>
  <si>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</si>
  <si>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</si>
  <si>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</si>
  <si>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</si>
  <si>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</si>
  <si>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</si>
  <si>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</si>
  <si>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</si>
  <si>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</si>
  <si>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</si>
  <si>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</si>
  <si>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</si>
  <si>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</si>
  <si>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</si>
  <si>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</si>
  <si>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</si>
  <si>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</si>
  <si>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</si>
  <si>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</si>
  <si>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</si>
  <si>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</si>
  <si>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</si>
  <si>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</si>
  <si>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</si>
  <si>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</si>
  <si>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</si>
  <si>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</si>
  <si>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</si>
  <si>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</si>
  <si>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</si>
  <si>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</si>
  <si>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</si>
  <si>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</si>
  <si>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</si>
  <si>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</si>
  <si>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</si>
  <si>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</si>
  <si>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</si>
  <si>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</si>
  <si>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</si>
  <si>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</si>
  <si>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</si>
  <si>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</si>
  <si>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</si>
  <si>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</si>
  <si>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</si>
  <si>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</si>
  <si>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</si>
  <si>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</si>
  <si>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</si>
  <si>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</si>
  <si>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</si>
  <si>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</si>
  <si>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</si>
  <si>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</si>
  <si>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</si>
  <si>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</si>
  <si>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</si>
  <si>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</si>
  <si>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</si>
  <si>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</si>
  <si>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</si>
  <si>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</si>
  <si>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</si>
  <si>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</si>
  <si>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</si>
  <si>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</si>
  <si>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</si>
  <si>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</si>
  <si>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</si>
  <si>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</si>
  <si>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</si>
  <si>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</si>
  <si>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</si>
  <si>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</si>
  <si>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</si>
  <si>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</si>
  <si>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</si>
  <si>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</si>
  <si>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</si>
  <si>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</si>
  <si>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</si>
  <si>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</si>
  <si>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</si>
  <si>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</si>
  <si>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</si>
  <si>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</si>
  <si>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</si>
  <si>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</si>
  <si>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</si>
  <si>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</si>
  <si>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</si>
  <si>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</si>
  <si>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</si>
  <si>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</si>
  <si>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</si>
  <si>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</si>
  <si>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</si>
  <si>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</si>
  <si>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</si>
  <si>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</si>
  <si>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</si>
  <si>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</si>
  <si>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</si>
  <si>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</si>
  <si>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</si>
  <si>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</si>
  <si>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</si>
  <si>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</si>
  <si>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</si>
  <si>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</si>
  <si>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</si>
  <si>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</si>
  <si>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</si>
  <si>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</si>
  <si>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</si>
  <si>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</si>
  <si>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</si>
  <si>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</si>
  <si>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</si>
  <si>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</si>
  <si>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</si>
  <si>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</si>
  <si>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</si>
  <si>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</si>
  <si>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</si>
  <si>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</si>
  <si>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</si>
  <si>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</si>
  <si>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</si>
  <si>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</si>
  <si>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</si>
  <si>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</si>
  <si>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</si>
  <si>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</si>
  <si>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</si>
  <si>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</si>
  <si>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</si>
  <si>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</si>
  <si>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</si>
  <si>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</si>
  <si>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</si>
  <si>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</si>
  <si>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</si>
  <si>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</si>
  <si>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</si>
  <si>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</si>
  <si>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</si>
  <si>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</si>
  <si>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</si>
  <si>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</si>
  <si>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</si>
  <si>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</si>
  <si>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</si>
  <si>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</si>
  <si>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</si>
  <si>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</si>
  <si>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</si>
  <si>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</si>
  <si>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</si>
  <si>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</si>
  <si>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</si>
  <si>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</si>
  <si>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</si>
  <si>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</si>
  <si>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</si>
  <si>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</si>
  <si>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</si>
  <si>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</si>
  <si>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</si>
  <si>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</si>
  <si>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</si>
  <si>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</si>
  <si>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</si>
  <si>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</si>
  <si>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</si>
  <si>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</si>
  <si>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</si>
  <si>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</si>
  <si>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</si>
  <si>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</si>
  <si>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</si>
  <si>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</si>
  <si>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</si>
  <si>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</si>
  <si>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</si>
  <si>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</si>
  <si>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</si>
  <si>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</si>
  <si>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</si>
  <si>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</si>
  <si>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</si>
  <si>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</si>
  <si>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</si>
  <si>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</si>
  <si>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</si>
  <si>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</si>
  <si>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</si>
  <si>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</si>
  <si>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</si>
  <si>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</si>
  <si>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</si>
  <si>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</si>
  <si>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</si>
  <si>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</si>
  <si>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</si>
  <si>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</si>
  <si>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</si>
  <si>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</si>
  <si>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</si>
  <si>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</si>
  <si>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</si>
  <si>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</si>
  <si>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</si>
  <si>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</si>
  <si>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</si>
  <si>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</si>
  <si>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</si>
  <si>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</si>
  <si>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</si>
  <si>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</si>
  <si>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</si>
  <si>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</si>
  <si>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</si>
  <si>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</si>
  <si>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</si>
  <si>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</si>
  <si>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</si>
  <si>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</si>
  <si>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</si>
  <si>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</si>
  <si>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</si>
  <si>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</si>
  <si>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</si>
  <si>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</si>
  <si>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</si>
  <si>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</si>
  <si>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</si>
  <si>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</si>
  <si>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</si>
  <si>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</si>
  <si>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</si>
  <si>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</si>
  <si>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</si>
  <si>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</si>
  <si>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</si>
  <si>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</si>
  <si>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</si>
  <si>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</si>
  <si>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</si>
  <si>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</si>
  <si>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</si>
  <si>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</si>
  <si>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</si>
  <si>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</si>
  <si>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</si>
  <si>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</si>
  <si>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</si>
  <si>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</si>
  <si>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</si>
  <si>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</si>
  <si>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</si>
  <si>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</si>
  <si>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</si>
  <si>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</si>
  <si>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</si>
  <si>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</si>
  <si>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</si>
  <si>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</si>
  <si>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</si>
  <si>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</si>
  <si>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</si>
  <si>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</si>
  <si>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</si>
  <si>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</si>
  <si>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</si>
  <si>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</si>
  <si>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</si>
  <si>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</si>
  <si>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</si>
  <si>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</si>
  <si>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</si>
  <si>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</si>
  <si>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</si>
  <si>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</si>
  <si>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</si>
  <si>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</si>
  <si>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</si>
  <si>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</si>
  <si>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</si>
  <si>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</si>
  <si>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</si>
  <si>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</si>
  <si>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</si>
  <si>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</si>
  <si>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</si>
  <si>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</si>
  <si>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</si>
  <si>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</si>
  <si>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</si>
  <si>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</si>
  <si>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</si>
  <si>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</si>
  <si>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</si>
  <si>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</si>
  <si>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</si>
  <si>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</si>
  <si>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</si>
  <si>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</si>
  <si>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</si>
  <si>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</si>
  <si>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</si>
  <si>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</si>
  <si>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</si>
  <si>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</si>
  <si>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</si>
  <si>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</si>
  <si>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</si>
  <si>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</si>
  <si>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</si>
  <si>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</si>
  <si>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</si>
  <si>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</si>
  <si>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</si>
  <si>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</si>
  <si>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</si>
  <si>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</si>
  <si>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</si>
  <si>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</si>
  <si>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</si>
  <si>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</si>
  <si>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</si>
  <si>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</si>
  <si>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</si>
  <si>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</si>
  <si>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</si>
  <si>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</si>
  <si>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</si>
  <si>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</si>
  <si>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</si>
  <si>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</si>
  <si>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</si>
  <si>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</si>
  <si>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</si>
  <si>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</si>
  <si>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</si>
  <si>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</si>
  <si>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</si>
  <si>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</si>
  <si>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</si>
  <si>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</si>
  <si>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</si>
  <si>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</si>
  <si>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</si>
  <si>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</si>
  <si>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</si>
  <si>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</si>
  <si>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</si>
  <si>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</si>
  <si>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</si>
  <si>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</si>
  <si>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</si>
  <si>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</si>
  <si>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</si>
  <si>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</si>
  <si>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</si>
  <si>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</si>
  <si>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</si>
  <si>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</si>
  <si>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</si>
  <si>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</si>
  <si>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</si>
  <si>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</si>
  <si>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</si>
  <si>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</si>
  <si>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</si>
  <si>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</si>
  <si>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</si>
  <si>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</si>
  <si>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</si>
  <si>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</si>
  <si>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</si>
  <si>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</si>
  <si>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</si>
  <si>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</si>
  <si>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</si>
  <si>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</si>
  <si>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</si>
  <si>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</si>
  <si>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</si>
  <si>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</si>
  <si>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</si>
  <si>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</si>
  <si>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</si>
  <si>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</si>
  <si>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</si>
  <si>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</si>
  <si>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</si>
  <si>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</si>
  <si>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</si>
  <si>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</si>
  <si>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</si>
  <si>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</si>
  <si>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</si>
  <si>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</si>
  <si>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</si>
  <si>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</si>
  <si>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</si>
  <si>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</si>
  <si>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</si>
  <si>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</si>
  <si>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</si>
  <si>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</si>
  <si>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</si>
  <si>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</si>
  <si>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</si>
  <si>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</si>
  <si>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</si>
  <si>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</si>
  <si>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</si>
  <si>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</si>
  <si>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</si>
  <si>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</si>
  <si>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</si>
  <si>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</si>
  <si>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</si>
  <si>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</si>
  <si>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</si>
  <si>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</si>
  <si>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</si>
  <si>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</si>
  <si>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</si>
  <si>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</si>
  <si>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</si>
  <si>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</si>
  <si>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</si>
  <si>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</si>
  <si>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</si>
  <si>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</si>
  <si>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</si>
  <si>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</si>
  <si>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</si>
  <si>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</si>
  <si>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</si>
  <si>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</si>
  <si>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</si>
  <si>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</si>
  <si>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</si>
  <si>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</si>
  <si>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</si>
  <si>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</si>
  <si>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</si>
  <si>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</si>
  <si>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</si>
  <si>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</si>
  <si>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</si>
  <si>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</si>
  <si>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</si>
  <si>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</si>
  <si>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</si>
  <si>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</si>
  <si>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</si>
  <si>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</si>
  <si>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</si>
  <si>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</si>
  <si>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</si>
  <si>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</si>
  <si>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</si>
  <si>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</si>
  <si>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</si>
  <si>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</si>
  <si>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</si>
  <si>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</si>
  <si>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</si>
  <si>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</si>
  <si>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</si>
  <si>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</si>
  <si>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</si>
  <si>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</si>
  <si>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</si>
  <si>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</si>
  <si>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</si>
  <si>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</si>
  <si>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</si>
  <si>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</si>
  <si>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</si>
  <si>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</si>
  <si>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</si>
  <si>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</si>
  <si>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</si>
  <si>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</si>
  <si>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</si>
  <si>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</si>
  <si>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</si>
  <si>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</si>
  <si>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</si>
  <si>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</si>
  <si>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</si>
  <si>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</si>
  <si>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</si>
  <si>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</si>
  <si>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</si>
  <si>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</si>
  <si>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</si>
  <si>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</si>
  <si>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</si>
  <si>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</si>
  <si>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</si>
  <si>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</si>
  <si>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</si>
  <si>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</si>
  <si>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</si>
  <si>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</si>
  <si>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</si>
  <si>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</si>
  <si>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</si>
  <si>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</si>
  <si>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</si>
  <si>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</si>
  <si>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</si>
  <si>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</si>
  <si>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</si>
  <si>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</si>
  <si>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</si>
  <si>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</si>
  <si>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</si>
  <si>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</si>
  <si>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</si>
  <si>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</si>
  <si>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</si>
  <si>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</si>
  <si>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</si>
  <si>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</si>
  <si>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</si>
  <si>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</si>
  <si>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</si>
  <si>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</si>
  <si>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</si>
  <si>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</si>
  <si>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</si>
  <si>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</si>
  <si>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</si>
  <si>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</si>
  <si>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</si>
  <si>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</si>
  <si>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</si>
  <si>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</si>
  <si>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</si>
  <si>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</si>
  <si>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</si>
  <si>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</si>
  <si>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</si>
  <si>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</si>
  <si>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</si>
  <si>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</si>
  <si>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</si>
  <si>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</si>
  <si>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</si>
  <si>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</si>
  <si>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</si>
  <si>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</si>
  <si>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</si>
  <si>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</si>
  <si>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</si>
  <si>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</si>
  <si>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</si>
  <si>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</si>
  <si>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</si>
  <si>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</si>
  <si>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</si>
  <si>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</si>
  <si>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</si>
  <si>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</si>
  <si>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</si>
  <si>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</si>
  <si>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</si>
  <si>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</si>
  <si>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</si>
  <si>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</si>
  <si>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</si>
  <si>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</si>
  <si>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</si>
  <si>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</si>
  <si>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</si>
  <si>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</si>
  <si>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</si>
  <si>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</si>
  <si>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</si>
  <si>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</si>
  <si>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</si>
  <si>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</si>
  <si>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</si>
  <si>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</si>
  <si>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</si>
  <si>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</si>
  <si>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</si>
  <si>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</si>
  <si>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</si>
  <si>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</si>
  <si>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</si>
  <si>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</si>
  <si>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</si>
  <si>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</si>
  <si>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</si>
  <si>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</si>
  <si>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</si>
  <si>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</si>
  <si>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</si>
  <si>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</si>
  <si>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</si>
  <si>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</si>
  <si>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</si>
  <si>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</si>
  <si>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</si>
  <si>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</si>
  <si>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</si>
  <si>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</si>
  <si>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</si>
  <si>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</si>
  <si>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</si>
  <si>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</si>
  <si>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</si>
  <si>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</si>
  <si>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</si>
  <si>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</si>
  <si>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</si>
  <si>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</si>
  <si>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</si>
  <si>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</si>
  <si>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</si>
  <si>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</si>
  <si>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</si>
  <si>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</si>
  <si>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</si>
  <si>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</si>
  <si>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</si>
  <si>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</si>
  <si>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</si>
  <si>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</si>
  <si>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</si>
  <si>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</si>
  <si>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</si>
  <si>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</si>
  <si>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</si>
  <si>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</si>
  <si>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</si>
  <si>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</si>
  <si>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</si>
  <si>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</si>
  <si>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</si>
  <si>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</si>
  <si>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</si>
  <si>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</si>
  <si>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</si>
  <si>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</si>
  <si>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</si>
  <si>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</si>
  <si>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</si>
  <si>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</si>
  <si>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</si>
  <si>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</si>
  <si>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</si>
  <si>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</si>
  <si>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</si>
  <si>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</si>
  <si>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</si>
  <si>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</si>
  <si>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</si>
  <si>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</si>
  <si>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</si>
  <si>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</si>
  <si>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</si>
  <si>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</si>
  <si>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</si>
  <si>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</si>
  <si>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</si>
  <si>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</si>
  <si>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</si>
  <si>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</si>
  <si>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</si>
  <si>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</si>
  <si>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</si>
  <si>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</si>
  <si>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</si>
  <si>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</si>
  <si>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</si>
  <si>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</si>
  <si>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</si>
  <si>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</si>
  <si>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</si>
  <si>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</si>
  <si>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</si>
  <si>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</si>
  <si>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</si>
  <si>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</si>
  <si>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</si>
  <si>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</si>
  <si>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</si>
  <si>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</si>
  <si>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</si>
  <si>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</si>
  <si>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</si>
  <si>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</si>
  <si>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</si>
  <si>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</si>
  <si>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</si>
  <si>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</si>
  <si>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</si>
  <si>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</si>
  <si>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</si>
  <si>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</si>
  <si>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</si>
  <si>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</si>
  <si>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</si>
  <si>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</si>
  <si>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</si>
  <si>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</si>
  <si>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</si>
  <si>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</si>
  <si>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</si>
  <si>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</si>
  <si>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</si>
  <si>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</si>
  <si>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</si>
  <si>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</si>
  <si>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</si>
  <si>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</si>
  <si>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</si>
  <si>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</si>
  <si>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</si>
  <si>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</si>
  <si>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</si>
  <si>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</si>
  <si>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</si>
  <si>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</si>
  <si>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</si>
  <si>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</si>
  <si>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</si>
  <si>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</si>
  <si>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</si>
  <si>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</si>
  <si>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</si>
  <si>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</si>
  <si>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</si>
  <si>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</si>
  <si>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</si>
  <si>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</si>
  <si>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</si>
  <si>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</si>
  <si>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</si>
  <si>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</si>
  <si>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</si>
  <si>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</si>
  <si>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</si>
  <si>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</si>
  <si>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</si>
  <si>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</si>
  <si>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</si>
  <si>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</si>
  <si>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</si>
  <si>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</si>
  <si>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</si>
  <si>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</si>
  <si>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</si>
  <si>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</si>
  <si>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</si>
  <si>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</si>
  <si>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</si>
  <si>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</si>
  <si>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</si>
  <si>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</si>
  <si>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</si>
  <si>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</si>
  <si>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</si>
  <si>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</si>
  <si>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</si>
  <si>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</si>
  <si>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</si>
  <si>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</si>
  <si>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</si>
  <si>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</si>
  <si>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</si>
  <si>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</si>
  <si>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</si>
  <si>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</si>
  <si>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</si>
  <si>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</si>
  <si>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</si>
  <si>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</si>
  <si>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</si>
  <si>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</si>
  <si>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</si>
  <si>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</si>
  <si>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</si>
  <si>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</si>
  <si>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</si>
  <si>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</si>
  <si>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</si>
  <si>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</si>
  <si>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</si>
  <si>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</si>
  <si>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</si>
  <si>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</si>
  <si>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</si>
  <si>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</si>
  <si>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</si>
  <si>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</si>
  <si>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</si>
  <si>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</si>
  <si>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</si>
  <si>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</si>
  <si>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</si>
  <si>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</si>
  <si>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</si>
  <si>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</si>
  <si>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</si>
  <si>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</si>
  <si>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</si>
  <si>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</si>
  <si>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</si>
  <si>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</si>
  <si>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</si>
  <si>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</si>
  <si>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</si>
  <si>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</si>
  <si>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</si>
  <si>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</si>
  <si>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</si>
  <si>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</si>
  <si>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</si>
  <si>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</si>
  <si>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</si>
  <si>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</si>
  <si>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</si>
  <si>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</si>
  <si>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</si>
  <si>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</si>
  <si>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</si>
  <si>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</si>
  <si>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</si>
  <si>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</si>
  <si>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</si>
  <si>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</si>
  <si>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</si>
  <si>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</si>
  <si>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</si>
  <si>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</si>
  <si>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</si>
  <si>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</si>
  <si>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</si>
  <si>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</si>
  <si>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</si>
  <si>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</si>
  <si>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</si>
  <si>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</si>
  <si>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</si>
  <si>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</si>
  <si>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</si>
  <si>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</si>
  <si>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</si>
  <si>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</si>
  <si>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</si>
  <si>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</si>
  <si>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</si>
  <si>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</si>
  <si>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</si>
  <si>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</si>
  <si>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</si>
  <si>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</si>
  <si>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</si>
  <si>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</si>
  <si>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</si>
  <si>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</si>
  <si>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</si>
  <si>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</si>
  <si>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</si>
  <si>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</si>
  <si>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</si>
  <si>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</si>
  <si>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</si>
  <si>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</si>
  <si>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</si>
  <si>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</si>
  <si>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</si>
  <si>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</si>
  <si>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</si>
  <si>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</si>
  <si>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</si>
  <si>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</si>
  <si>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</si>
  <si>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</si>
  <si>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</si>
  <si>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</si>
  <si>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</si>
  <si>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</si>
  <si>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</si>
  <si>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</si>
  <si>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</si>
  <si>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</si>
  <si>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</si>
  <si>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</si>
  <si>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</si>
  <si>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</si>
  <si>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</si>
  <si>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</si>
  <si>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</si>
  <si>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</si>
  <si>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</si>
  <si>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</si>
  <si>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</si>
  <si>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</si>
  <si>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</si>
  <si>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</si>
  <si>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</si>
  <si>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</si>
  <si>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</si>
  <si>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</si>
  <si>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</si>
  <si>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</si>
  <si>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</si>
  <si>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</si>
  <si>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</si>
  <si>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</si>
  <si>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</si>
  <si>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</si>
  <si>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</si>
  <si>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</si>
  <si>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</si>
  <si>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</si>
  <si>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</si>
  <si>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</si>
  <si>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</si>
  <si>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</si>
  <si>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</si>
  <si>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</si>
  <si>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</si>
  <si>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</si>
  <si>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</si>
  <si>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</si>
  <si>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</si>
  <si>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</si>
  <si>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</si>
  <si>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</si>
  <si>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</si>
  <si>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</si>
  <si>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</si>
  <si>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</si>
  <si>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</si>
  <si>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</si>
  <si>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</si>
  <si>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</si>
  <si>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</si>
  <si>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</si>
  <si>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</si>
  <si>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</si>
  <si>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</si>
  <si>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</si>
  <si>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</si>
  <si>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</si>
  <si>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</si>
  <si>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</si>
  <si>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</si>
  <si>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</si>
  <si>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</si>
  <si>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</si>
  <si>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</si>
  <si>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</si>
  <si>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</si>
  <si>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</si>
  <si>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</si>
  <si>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</si>
  <si>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</si>
  <si>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</si>
  <si>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</si>
  <si>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</si>
  <si>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</si>
  <si>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</si>
  <si>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</si>
  <si>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</si>
  <si>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</si>
  <si>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</si>
  <si>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</si>
  <si>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</si>
  <si>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</si>
  <si>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</si>
  <si>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</si>
  <si>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</si>
  <si>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</si>
  <si>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</si>
  <si>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</si>
  <si>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</si>
  <si>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</si>
  <si>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</si>
  <si>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</si>
  <si>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</si>
  <si>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</si>
  <si>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</si>
  <si>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</si>
  <si>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</si>
  <si>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</si>
  <si>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</si>
  <si>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</si>
  <si>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</si>
  <si>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</si>
  <si>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</si>
  <si>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</si>
  <si>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</si>
  <si>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</si>
  <si>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</si>
  <si>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</si>
  <si>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</si>
  <si>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</si>
  <si>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</si>
  <si>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</si>
  <si>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</si>
  <si>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</si>
  <si>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</si>
  <si>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</si>
  <si>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</si>
  <si>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</si>
  <si>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</si>
  <si>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</si>
  <si>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</si>
  <si>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</si>
  <si>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</si>
  <si>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</si>
  <si>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</si>
  <si>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</si>
  <si>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</si>
  <si>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</si>
  <si>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</si>
  <si>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</si>
  <si>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</si>
  <si>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</si>
  <si>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</si>
  <si>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</si>
  <si>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</si>
  <si>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</si>
  <si>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</si>
  <si>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</si>
  <si>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</si>
  <si>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</si>
  <si>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</si>
  <si>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</si>
  <si>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</si>
  <si>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</si>
  <si>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</si>
  <si>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</si>
  <si>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</si>
  <si>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</si>
  <si>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</si>
  <si>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</si>
  <si>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</si>
  <si>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</si>
  <si>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</si>
  <si>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</si>
  <si>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</si>
  <si>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</si>
  <si>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</si>
  <si>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</si>
  <si>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</si>
  <si>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</si>
  <si>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</si>
  <si>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</si>
  <si>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</si>
  <si>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</si>
  <si>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</si>
  <si>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</si>
  <si>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</si>
  <si>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</si>
  <si>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</si>
  <si>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</si>
  <si>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</si>
  <si>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</si>
  <si>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</si>
  <si>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</si>
  <si>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</si>
  <si>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</si>
  <si>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</si>
  <si>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</si>
  <si>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</si>
  <si>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</si>
  <si>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</si>
  <si>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</si>
  <si>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</si>
  <si>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</si>
  <si>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</si>
  <si>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</si>
  <si>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</si>
  <si>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</si>
  <si>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</si>
  <si>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</si>
  <si>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</si>
  <si>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</si>
  <si>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</si>
  <si>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</si>
  <si>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</si>
  <si>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</si>
  <si>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</si>
  <si>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</si>
  <si>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</si>
  <si>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</si>
  <si>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</si>
  <si>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</si>
  <si>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</si>
  <si>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</si>
  <si>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</si>
  <si>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</si>
  <si>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</si>
  <si>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</si>
  <si>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</si>
  <si>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</si>
  <si>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</si>
  <si>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</si>
  <si>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</si>
  <si>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</si>
  <si>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</si>
  <si>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</si>
  <si>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</si>
  <si>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</si>
  <si>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</si>
  <si>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</si>
  <si>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</si>
  <si>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</si>
  <si>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</si>
  <si>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</si>
  <si>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</si>
  <si>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</si>
  <si>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</si>
  <si>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</si>
  <si>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</si>
  <si>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</si>
  <si>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</si>
  <si>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</si>
  <si>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</si>
  <si>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</si>
  <si>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</si>
  <si>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</si>
  <si>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</si>
  <si>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</si>
  <si>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</si>
  <si>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</si>
  <si>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</si>
  <si>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</si>
  <si>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</si>
  <si>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</si>
  <si>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</si>
  <si>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</si>
  <si>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</si>
  <si>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</si>
  <si>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</si>
  <si>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</si>
  <si>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</si>
  <si>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</si>
  <si>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</si>
  <si>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</si>
  <si>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</si>
  <si>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</si>
  <si>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</si>
  <si>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</si>
  <si>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</si>
  <si>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</si>
  <si>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</si>
  <si>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</si>
  <si>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</si>
  <si>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</si>
  <si>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</si>
  <si>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</si>
  <si>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</si>
  <si>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</si>
  <si>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</si>
  <si>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</si>
  <si>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</si>
  <si>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</si>
  <si>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</si>
  <si>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</si>
  <si>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</si>
  <si>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</si>
  <si>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</si>
  <si>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</si>
  <si>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</si>
  <si>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</si>
  <si>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</si>
  <si>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</si>
  <si>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</si>
  <si>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</si>
  <si>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</si>
  <si>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</si>
  <si>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</si>
  <si>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</si>
  <si>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</si>
  <si>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</si>
  <si>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</si>
  <si>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</si>
  <si>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</si>
  <si>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</si>
  <si>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</si>
  <si>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</si>
  <si>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</si>
  <si>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</si>
  <si>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</si>
  <si>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</si>
  <si>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</si>
  <si>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</si>
  <si>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</si>
  <si>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</si>
  <si>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</si>
  <si>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</si>
  <si>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</si>
  <si>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</si>
  <si>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</si>
  <si>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</si>
  <si>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</si>
  <si>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</si>
  <si>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</si>
  <si>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</si>
  <si>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</si>
  <si>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</si>
  <si>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</si>
  <si>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</si>
  <si>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</si>
  <si>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</si>
  <si>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</si>
  <si>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</si>
  <si>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</si>
  <si>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</si>
  <si>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</si>
  <si>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</si>
  <si>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</si>
  <si>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</si>
  <si>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</si>
  <si>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</si>
  <si>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</si>
  <si>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</si>
  <si>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</si>
  <si>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</si>
  <si>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</si>
  <si>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</si>
  <si>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</si>
  <si>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</si>
  <si>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</si>
  <si>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</si>
  <si>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</si>
  <si>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</si>
  <si>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</si>
  <si>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</si>
  <si>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</si>
  <si>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</si>
  <si>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</si>
  <si>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</si>
  <si>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</si>
  <si>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</si>
  <si>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</si>
  <si>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</si>
  <si>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</si>
  <si>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</si>
  <si>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</si>
  <si>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</si>
  <si>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</si>
  <si>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</si>
  <si>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</si>
  <si>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</si>
  <si>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</si>
  <si>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</si>
  <si>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</si>
  <si>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</si>
  <si>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</si>
  <si>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</si>
  <si>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</si>
  <si>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</si>
  <si>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</si>
  <si>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</si>
  <si>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</si>
  <si>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</si>
  <si>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</si>
  <si>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</si>
  <si>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</si>
  <si>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</si>
  <si>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</si>
  <si>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</si>
  <si>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</si>
  <si>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</si>
  <si>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</si>
  <si>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</si>
  <si>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</si>
  <si>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</si>
  <si>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</si>
  <si>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</si>
  <si>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</si>
  <si>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</si>
  <si>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</si>
  <si>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</si>
  <si>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</si>
  <si>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</si>
  <si>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</si>
  <si>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</si>
  <si>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</si>
  <si>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</si>
  <si>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</si>
  <si>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</si>
  <si>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</si>
  <si>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</si>
  <si>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</si>
  <si>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</si>
  <si>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</si>
  <si>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</si>
  <si>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</si>
  <si>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</si>
  <si>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</si>
  <si>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</si>
  <si>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</si>
  <si>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</si>
  <si>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</si>
  <si>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</si>
  <si>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</si>
  <si>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</si>
  <si>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</si>
  <si>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</si>
  <si>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</si>
  <si>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</si>
  <si>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</si>
  <si>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</si>
  <si>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</si>
  <si>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</si>
  <si>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</si>
  <si>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</si>
  <si>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</si>
  <si>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</si>
  <si>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</si>
  <si>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</si>
  <si>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</si>
  <si>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</si>
  <si>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</si>
  <si>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</si>
  <si>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</si>
  <si>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</si>
  <si>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</si>
  <si>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</si>
  <si>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</si>
  <si>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</si>
  <si>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</si>
  <si>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</si>
  <si>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</si>
  <si>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</si>
  <si>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</si>
  <si>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</si>
  <si>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</si>
  <si>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</si>
  <si>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</si>
  <si>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</si>
  <si>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</si>
  <si>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</si>
  <si>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</si>
  <si>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</si>
  <si>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</si>
  <si>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</si>
  <si>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</si>
  <si>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</si>
  <si>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</si>
  <si>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</si>
  <si>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</si>
  <si>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</si>
  <si>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</si>
  <si>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</si>
  <si>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</si>
  <si>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</si>
  <si>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</si>
  <si>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</si>
  <si>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</si>
  <si>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</si>
  <si>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</si>
  <si>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</si>
  <si>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</si>
  <si>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</si>
  <si>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</si>
  <si>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</si>
  <si>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</si>
  <si>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</si>
  <si>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</si>
  <si>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</si>
  <si>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</si>
  <si>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</si>
  <si>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</si>
  <si>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</si>
  <si>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</si>
  <si>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</si>
  <si>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</si>
  <si>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</si>
  <si>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</si>
  <si>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</si>
  <si>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</si>
  <si>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</si>
  <si>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</si>
  <si>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</si>
  <si>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</si>
  <si>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</si>
  <si>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</si>
  <si>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</si>
  <si>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</si>
  <si>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</si>
  <si>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</si>
  <si>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</si>
  <si>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</si>
  <si>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</si>
  <si>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</si>
  <si>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</si>
  <si>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</si>
  <si>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</si>
  <si>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</si>
  <si>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</si>
  <si>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</si>
  <si>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</si>
  <si>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</si>
  <si>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</si>
  <si>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</si>
  <si>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</si>
  <si>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</si>
  <si>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</si>
  <si>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</si>
  <si>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</si>
  <si>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</si>
  <si>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</si>
  <si>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</si>
  <si>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</si>
  <si>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</si>
  <si>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</si>
  <si>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</si>
  <si>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</si>
  <si>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</si>
  <si>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</si>
  <si>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</si>
  <si>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</si>
  <si>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</si>
  <si>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</si>
  <si>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</si>
  <si>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</si>
  <si>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</si>
  <si>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</si>
  <si>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</si>
  <si>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</si>
  <si>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</si>
  <si>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</si>
  <si>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</si>
  <si>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</si>
  <si>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</si>
  <si>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</si>
  <si>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</si>
  <si>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</si>
  <si>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</si>
  <si>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</si>
  <si>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</si>
  <si>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</si>
  <si>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</si>
  <si>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</si>
  <si>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</si>
  <si>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</si>
  <si>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</si>
  <si>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</si>
  <si>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</si>
  <si>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</si>
  <si>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</si>
  <si>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</si>
  <si>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</si>
  <si>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</si>
  <si>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</si>
  <si>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</si>
  <si>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</si>
  <si>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</si>
  <si>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</si>
  <si>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</si>
  <si>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</si>
  <si>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</si>
  <si>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</si>
  <si>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</si>
  <si>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</si>
  <si>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</si>
  <si>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</si>
  <si>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</si>
  <si>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</si>
  <si>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</si>
  <si>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</si>
  <si>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</si>
  <si>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</si>
  <si>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</si>
  <si>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</si>
  <si>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</si>
  <si>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</si>
  <si>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</si>
  <si>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</si>
  <si>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</si>
  <si>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</si>
  <si>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</si>
  <si>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</si>
  <si>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</si>
  <si>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</si>
  <si>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</si>
  <si>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</si>
  <si>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</si>
  <si>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</si>
  <si>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</si>
  <si>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</si>
  <si>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</si>
  <si>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</si>
  <si>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</si>
  <si>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</si>
  <si>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</si>
  <si>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</si>
  <si>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</si>
  <si>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</si>
  <si>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</si>
  <si>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</si>
  <si>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</si>
  <si>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</si>
  <si>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</si>
  <si>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</si>
  <si>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</si>
  <si>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</si>
  <si>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</si>
  <si>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</si>
  <si>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</si>
  <si>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</si>
  <si>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</si>
  <si>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</si>
  <si>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</si>
  <si>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</si>
  <si>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</si>
  <si>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</si>
  <si>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</si>
  <si>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</si>
  <si>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</si>
  <si>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</si>
  <si>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</si>
  <si>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</si>
  <si>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</si>
  <si>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</si>
  <si>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</si>
  <si>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</si>
  <si>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</si>
  <si>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</si>
  <si>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</si>
  <si>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</si>
  <si>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</si>
  <si>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</si>
  <si>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</si>
  <si>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</si>
  <si>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</si>
  <si>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</si>
  <si>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</si>
  <si>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</si>
  <si>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</si>
  <si>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</si>
  <si>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</si>
  <si>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</si>
  <si>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</si>
  <si>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</si>
  <si>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</si>
  <si>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</si>
  <si>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</si>
  <si>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</si>
  <si>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</si>
  <si>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</si>
  <si>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</si>
  <si>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</si>
  <si>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</si>
  <si>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</si>
  <si>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</si>
  <si>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</si>
  <si>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</si>
  <si>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</si>
  <si>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</si>
  <si>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</si>
  <si>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</si>
  <si>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</si>
  <si>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</si>
  <si>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</si>
  <si>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</si>
  <si>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</si>
  <si>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</si>
  <si>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</si>
  <si>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</si>
  <si>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</si>
  <si>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</si>
  <si>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</si>
  <si>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</si>
  <si>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</si>
  <si>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</si>
  <si>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</si>
  <si>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</si>
  <si>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</si>
  <si>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</si>
  <si>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</si>
  <si>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</si>
  <si>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</si>
  <si>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</si>
  <si>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</si>
  <si>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</si>
  <si>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</si>
  <si>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</si>
  <si>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</si>
  <si>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</si>
  <si>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</si>
  <si>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</si>
  <si>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</si>
  <si>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</si>
  <si>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</si>
  <si>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</si>
  <si>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</si>
  <si>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</si>
  <si>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</si>
  <si>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</si>
  <si>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</si>
  <si>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</si>
  <si>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</si>
  <si>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</si>
  <si>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</si>
  <si>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</si>
  <si>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</si>
  <si>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</si>
  <si>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</si>
  <si>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</si>
  <si>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</si>
  <si>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</si>
  <si>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</si>
  <si>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</si>
  <si>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</si>
  <si>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</si>
  <si>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</si>
  <si>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</si>
  <si>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</si>
  <si>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</si>
  <si>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</si>
  <si>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</si>
  <si>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</si>
  <si>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</si>
  <si>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</si>
  <si>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</si>
  <si>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</si>
  <si>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</si>
  <si>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</si>
  <si>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</si>
  <si>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</si>
  <si>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</si>
  <si>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</si>
  <si>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</si>
  <si>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</si>
  <si>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</si>
  <si>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</si>
  <si>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</si>
  <si>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</si>
  <si>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</si>
  <si>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</si>
  <si>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</si>
  <si>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</si>
  <si>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</si>
  <si>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</si>
  <si>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</si>
  <si>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</si>
  <si>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</si>
  <si>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</si>
  <si>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</si>
  <si>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</si>
  <si>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</si>
  <si>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</si>
  <si>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</si>
  <si>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</si>
  <si>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</si>
  <si>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</si>
  <si>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</si>
  <si>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</si>
  <si>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</si>
  <si>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</si>
  <si>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</si>
  <si>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</si>
  <si>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</si>
  <si>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</si>
  <si>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</si>
  <si>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</si>
  <si>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</si>
  <si>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</si>
  <si>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</si>
  <si>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</si>
  <si>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</si>
  <si>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</si>
  <si>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</si>
  <si>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</si>
  <si>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</si>
  <si>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</si>
  <si>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</si>
  <si>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</si>
  <si>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</si>
  <si>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</si>
  <si>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</si>
  <si>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</si>
  <si>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</si>
  <si>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</si>
  <si>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</si>
  <si>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</si>
  <si>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</si>
  <si>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</si>
  <si>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</si>
  <si>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</si>
  <si>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</si>
  <si>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</si>
  <si>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</si>
  <si>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</si>
  <si>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</si>
  <si>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</si>
  <si>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</si>
  <si>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</si>
  <si>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</si>
  <si>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</si>
  <si>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</si>
  <si>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</si>
  <si>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</si>
  <si>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</si>
  <si>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</si>
  <si>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</si>
  <si>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</si>
  <si>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</si>
  <si>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</si>
  <si>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</si>
  <si>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</si>
  <si>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</si>
  <si>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</si>
  <si>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</si>
  <si>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</si>
  <si>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</si>
  <si>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</si>
  <si>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</si>
  <si>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</si>
  <si>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</si>
  <si>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</si>
  <si>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</si>
  <si>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</si>
  <si>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</si>
  <si>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</si>
  <si>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</si>
  <si>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</si>
  <si>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</si>
  <si>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</si>
  <si>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</si>
  <si>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</si>
  <si>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</si>
  <si>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</si>
  <si>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</si>
  <si>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</si>
  <si>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</si>
  <si>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</si>
  <si>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</si>
  <si>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</si>
  <si>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</si>
  <si>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</si>
  <si>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</si>
  <si>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</si>
  <si>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</si>
  <si>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</si>
  <si>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</si>
  <si>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</si>
  <si>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</si>
  <si>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</si>
  <si>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</si>
  <si>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</si>
  <si>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</si>
  <si>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</si>
  <si>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</si>
  <si>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</si>
  <si>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</si>
  <si>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</si>
  <si>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</si>
  <si>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</si>
  <si>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</si>
  <si>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</si>
  <si>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</si>
  <si>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</si>
  <si>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</si>
  <si>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</si>
  <si>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</si>
  <si>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</si>
  <si>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</si>
  <si>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</si>
  <si>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</si>
  <si>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</si>
  <si>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</si>
  <si>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</si>
  <si>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</si>
  <si>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</si>
  <si>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</si>
  <si>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</si>
  <si>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</si>
  <si>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</si>
  <si>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</si>
  <si>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</si>
  <si>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</si>
  <si>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</si>
  <si>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</si>
  <si>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</si>
  <si>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</si>
  <si>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</si>
  <si>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</si>
  <si>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</si>
  <si>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</si>
  <si>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</si>
  <si>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</si>
  <si>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</si>
  <si>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</si>
  <si>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</si>
  <si>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</si>
  <si>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</si>
  <si>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</si>
  <si>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</si>
  <si>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</si>
  <si>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</si>
  <si>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</si>
  <si>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</si>
  <si>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</si>
  <si>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</si>
  <si>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</si>
  <si>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</si>
  <si>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</si>
  <si>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</si>
  <si>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</si>
  <si>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</si>
  <si>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</si>
  <si>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</si>
  <si>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</si>
  <si>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</si>
  <si>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</si>
  <si>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</si>
  <si>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</si>
  <si>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</si>
  <si>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</si>
  <si>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</si>
  <si>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</si>
  <si>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</si>
  <si>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</si>
  <si>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</si>
  <si>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</si>
  <si>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</si>
  <si>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</si>
  <si>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</si>
  <si>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</si>
  <si>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</si>
  <si>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</si>
  <si>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</si>
  <si>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</si>
  <si>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</si>
  <si>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</si>
  <si>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</si>
  <si>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</si>
  <si>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</si>
  <si>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</si>
  <si>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</si>
  <si>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</si>
  <si>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</si>
  <si>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</si>
  <si>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</si>
  <si>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</si>
  <si>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</si>
  <si>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</si>
  <si>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</si>
  <si>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</si>
  <si>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</si>
  <si>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</si>
  <si>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</si>
  <si>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</si>
  <si>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</si>
  <si>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</si>
  <si>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</si>
  <si>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</si>
  <si>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</si>
  <si>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</si>
  <si>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</si>
  <si>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</si>
  <si>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</si>
  <si>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</si>
  <si>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</si>
  <si>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</si>
  <si>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</si>
  <si>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</si>
  <si>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</si>
  <si>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</si>
  <si>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</si>
  <si>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</si>
  <si>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</si>
  <si>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</si>
  <si>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</si>
  <si>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</si>
  <si>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</si>
  <si>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</si>
  <si>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</si>
  <si>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</si>
  <si>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</si>
  <si>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</si>
  <si>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</si>
  <si>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</si>
  <si>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</si>
  <si>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</si>
  <si>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</si>
  <si>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</si>
  <si>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</si>
  <si>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</si>
  <si>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</si>
  <si>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</si>
  <si>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</si>
  <si>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</si>
  <si>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</si>
  <si>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</si>
  <si>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</si>
  <si>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</si>
  <si>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</si>
  <si>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</si>
  <si>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</si>
  <si>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</si>
  <si>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</si>
  <si>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</si>
  <si>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</si>
  <si>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</si>
  <si>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</si>
  <si>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</si>
  <si>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</si>
  <si>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</si>
  <si>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</si>
  <si>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</si>
  <si>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</si>
  <si>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</si>
  <si>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</si>
  <si>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</si>
  <si>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</si>
  <si>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</si>
  <si>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</si>
  <si>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</si>
  <si>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</si>
  <si>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</si>
  <si>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</si>
  <si>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</si>
  <si>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</si>
  <si>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</si>
  <si>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</si>
  <si>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</si>
  <si>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</si>
  <si>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</si>
  <si>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</si>
  <si>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</si>
  <si>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</si>
  <si>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</si>
  <si>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</si>
  <si>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</si>
  <si>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</si>
  <si>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</si>
  <si>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</si>
  <si>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</si>
  <si>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</si>
  <si>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</si>
  <si>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</si>
  <si>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</si>
  <si>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</si>
  <si>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</si>
  <si>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</si>
  <si>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</si>
  <si>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</si>
  <si>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</si>
  <si>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</si>
  <si>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</si>
  <si>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</si>
  <si>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</si>
  <si>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</si>
  <si>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</si>
  <si>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</si>
  <si>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</si>
  <si>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</si>
  <si>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</si>
  <si>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</si>
  <si>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</si>
  <si>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</si>
  <si>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</si>
  <si>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</si>
  <si>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</si>
  <si>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</si>
  <si>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</si>
  <si>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</si>
  <si>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</si>
  <si>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</si>
  <si>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</si>
  <si>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</si>
  <si>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</si>
  <si>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</si>
  <si>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</si>
  <si>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</si>
  <si>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</si>
  <si>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</si>
  <si>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</si>
  <si>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</si>
  <si>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</si>
  <si>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</si>
  <si>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</si>
  <si>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</si>
  <si>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</si>
  <si>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</si>
  <si>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</si>
  <si>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</si>
  <si>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</si>
  <si>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</si>
  <si>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</si>
  <si>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</si>
  <si>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</si>
  <si>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</si>
  <si>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</si>
  <si>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</si>
  <si>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</si>
  <si>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</si>
  <si>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</si>
  <si>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</si>
  <si>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</si>
  <si>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</si>
  <si>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</si>
  <si>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</si>
  <si>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</si>
  <si>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</si>
  <si>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</si>
  <si>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</si>
  <si>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</si>
  <si>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</si>
  <si>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</si>
  <si>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</si>
  <si>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</si>
  <si>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</si>
  <si>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</si>
  <si>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</si>
  <si>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</si>
  <si>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</si>
  <si>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</si>
  <si>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</si>
  <si>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</si>
  <si>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</si>
  <si>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</si>
  <si>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</si>
  <si>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</si>
  <si>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</si>
  <si>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</si>
  <si>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</si>
  <si>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</si>
  <si>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</si>
  <si>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</si>
  <si>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</si>
  <si>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</si>
  <si>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</si>
  <si>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</si>
  <si>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</si>
  <si>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</si>
  <si>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</si>
  <si>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</si>
  <si>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</si>
  <si>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</si>
  <si>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</si>
  <si>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</si>
  <si>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</si>
  <si>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</si>
  <si>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</si>
  <si>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</si>
  <si>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</si>
  <si>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</si>
  <si>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</si>
  <si>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</si>
  <si>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</si>
  <si>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</si>
  <si>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</si>
  <si>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</si>
  <si>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</si>
  <si>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</si>
  <si>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</si>
  <si>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</si>
  <si>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</si>
  <si>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</si>
  <si>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</si>
  <si>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</si>
  <si>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</si>
  <si>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</si>
  <si>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</si>
  <si>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</si>
  <si>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</si>
  <si>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</si>
  <si>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</si>
  <si>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</si>
  <si>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</si>
  <si>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</si>
  <si>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</si>
  <si>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</si>
  <si>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</si>
  <si>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</si>
  <si>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</si>
  <si>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</si>
  <si>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</si>
  <si>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</si>
  <si>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</si>
  <si>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</si>
  <si>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</si>
  <si>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</si>
  <si>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</si>
  <si>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</si>
  <si>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</si>
  <si>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</si>
  <si>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</si>
  <si>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</si>
  <si>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</si>
  <si>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</si>
  <si>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</si>
  <si>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</si>
  <si>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</si>
  <si>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</si>
  <si>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</si>
  <si>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</si>
  <si>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</si>
  <si>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</si>
  <si>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</si>
  <si>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</si>
  <si>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</si>
  <si>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</si>
  <si>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</si>
  <si>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</si>
  <si>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</si>
  <si>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</si>
  <si>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</si>
  <si>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</si>
  <si>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</si>
  <si>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</si>
  <si>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</si>
  <si>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</si>
  <si>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</si>
  <si>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</si>
  <si>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</si>
  <si>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</si>
  <si>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</si>
  <si>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</si>
  <si>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</si>
  <si>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</si>
  <si>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</si>
  <si>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</si>
  <si>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</si>
  <si>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</si>
  <si>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</si>
  <si>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</si>
  <si>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</si>
  <si>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</si>
  <si>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</si>
  <si>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</si>
  <si>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</si>
  <si>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</si>
  <si>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</si>
  <si>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</si>
  <si>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</si>
  <si>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</si>
  <si>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</si>
  <si>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</si>
  <si>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</si>
  <si>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</si>
  <si>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</si>
  <si>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</si>
  <si>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</si>
  <si>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</si>
  <si>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</si>
  <si>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</si>
  <si>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</si>
  <si>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</si>
  <si>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</si>
  <si>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</si>
  <si>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</si>
  <si>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</si>
  <si>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</si>
  <si>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</si>
  <si>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</si>
  <si>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</si>
  <si>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</si>
  <si>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</si>
  <si>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</si>
  <si>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</si>
  <si>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</si>
  <si>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</si>
  <si>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</si>
  <si>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</si>
  <si>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</si>
  <si>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</si>
  <si>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</si>
  <si>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</si>
  <si>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</si>
  <si>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</si>
  <si>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</si>
  <si>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</si>
  <si>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</si>
  <si>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</si>
  <si>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</si>
  <si>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</si>
  <si>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</si>
  <si>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</si>
  <si>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</si>
  <si>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</si>
  <si>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</si>
  <si>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</si>
  <si>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</si>
  <si>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</si>
  <si>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</si>
  <si>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</si>
  <si>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</si>
  <si>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</si>
  <si>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</si>
  <si>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</si>
  <si>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</si>
  <si>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</si>
  <si>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</si>
  <si>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</si>
  <si>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</si>
  <si>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</si>
  <si>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</si>
  <si>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</si>
  <si>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</si>
  <si>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</si>
  <si>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</si>
  <si>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</si>
  <si>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</si>
  <si>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</si>
  <si>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</si>
  <si>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</si>
  <si>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</si>
  <si>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</si>
  <si>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</si>
  <si>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</si>
  <si>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</si>
  <si>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</si>
  <si>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</si>
  <si>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</si>
  <si>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</si>
  <si>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</si>
  <si>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</si>
  <si>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</si>
  <si>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</si>
  <si>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</si>
  <si>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</si>
  <si>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</si>
  <si>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</si>
  <si>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</si>
  <si>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</si>
  <si>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</si>
  <si>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</si>
  <si>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</si>
  <si>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</si>
  <si>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</si>
  <si>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</si>
  <si>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</si>
  <si>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</si>
  <si>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</si>
  <si>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</si>
  <si>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</si>
  <si>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</si>
  <si>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</si>
  <si>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</si>
  <si>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</si>
  <si>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</si>
  <si>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</si>
  <si>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</si>
  <si>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</si>
  <si>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</si>
  <si>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</si>
  <si>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</si>
  <si>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</si>
  <si>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</si>
  <si>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</si>
  <si>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</si>
  <si>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</si>
  <si>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</si>
  <si>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</si>
  <si>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</si>
  <si>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</si>
  <si>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</si>
  <si>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</si>
  <si>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</si>
  <si>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</si>
  <si>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</si>
  <si>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</si>
  <si>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</si>
  <si>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</si>
  <si>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</si>
  <si>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</si>
  <si>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</si>
  <si>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</si>
  <si>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</si>
  <si>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</si>
  <si>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</si>
  <si>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</si>
  <si>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</si>
  <si>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</si>
  <si>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</si>
  <si>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</si>
  <si>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</si>
  <si>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</si>
  <si>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</si>
  <si>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</si>
  <si>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</si>
  <si>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</si>
  <si>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</si>
  <si>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</si>
  <si>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</si>
  <si>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</si>
  <si>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</si>
  <si>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</si>
  <si>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</si>
  <si>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</si>
  <si>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</si>
  <si>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</si>
  <si>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</si>
  <si>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</si>
  <si>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</si>
  <si>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</si>
  <si>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</si>
  <si>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</si>
  <si>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</si>
  <si>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</si>
  <si>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</si>
  <si>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</si>
  <si>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</si>
  <si>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</si>
  <si>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</si>
  <si>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</si>
  <si>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</si>
  <si>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</si>
  <si>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</si>
  <si>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</si>
  <si>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</si>
  <si>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</si>
  <si>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</si>
  <si>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</si>
  <si>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</si>
  <si>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</si>
  <si>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</si>
  <si>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</si>
  <si>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</si>
  <si>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</si>
  <si>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</si>
  <si>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</si>
  <si>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</si>
  <si>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</si>
  <si>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</si>
  <si>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</si>
  <si>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</si>
  <si>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</si>
  <si>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</si>
  <si>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</si>
  <si>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</si>
  <si>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</si>
  <si>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</si>
  <si>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</si>
  <si>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</si>
  <si>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</si>
  <si>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</si>
  <si>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</si>
  <si>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</si>
  <si>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</si>
  <si>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</si>
  <si>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</si>
  <si>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</si>
  <si>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</si>
  <si>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</si>
  <si>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</si>
  <si>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</si>
  <si>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</si>
  <si>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</si>
  <si>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</si>
  <si>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</si>
  <si>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</si>
  <si>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</si>
  <si>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</si>
  <si>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</si>
  <si>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</si>
  <si>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</si>
  <si>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</si>
  <si>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</si>
  <si>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</si>
  <si>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</si>
  <si>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</si>
  <si>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</si>
  <si>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</si>
  <si>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</si>
  <si>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</si>
  <si>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</si>
  <si>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</si>
  <si>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</si>
  <si>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</si>
  <si>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</si>
  <si>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</si>
  <si>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</si>
  <si>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</si>
  <si>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</si>
  <si>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</si>
  <si>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</si>
  <si>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</si>
  <si>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</si>
  <si>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</si>
  <si>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</si>
  <si>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</si>
  <si>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</si>
  <si>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</si>
  <si>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</si>
  <si>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</si>
  <si>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</si>
  <si>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</si>
  <si>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</si>
  <si>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</si>
  <si>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</si>
  <si>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</si>
  <si>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</si>
  <si>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</si>
  <si>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</si>
  <si>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</si>
  <si>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</si>
  <si>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</si>
  <si>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</si>
  <si>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</si>
  <si>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</si>
  <si>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</si>
  <si>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</si>
  <si>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</si>
  <si>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</si>
  <si>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</si>
  <si>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</si>
  <si>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</si>
  <si>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</si>
  <si>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</si>
  <si>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</si>
  <si>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</si>
  <si>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</si>
  <si>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</si>
  <si>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</si>
  <si>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</si>
  <si>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</si>
  <si>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</si>
  <si>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</si>
  <si>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</si>
  <si>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</si>
  <si>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</si>
  <si>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</si>
  <si>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</si>
  <si>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</si>
  <si>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</si>
  <si>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</si>
  <si>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</si>
  <si>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</si>
  <si>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</si>
  <si>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</si>
  <si>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</si>
  <si>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</si>
  <si>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</si>
  <si>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</si>
  <si>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</si>
  <si>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</si>
  <si>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</si>
  <si>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</si>
  <si>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</si>
  <si>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</si>
  <si>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</si>
  <si>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</si>
  <si>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</si>
  <si>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</si>
  <si>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</si>
  <si>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</si>
  <si>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</si>
  <si>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</si>
  <si>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</si>
  <si>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</si>
  <si>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</si>
  <si>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</si>
  <si>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</si>
  <si>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</si>
  <si>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</si>
  <si>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</si>
  <si>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</si>
  <si>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</si>
  <si>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</si>
  <si>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</si>
  <si>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</si>
  <si>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</si>
  <si>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</si>
  <si>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</si>
  <si>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</si>
  <si>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</si>
  <si>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</si>
  <si>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</si>
  <si>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</si>
  <si>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</si>
  <si>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</si>
  <si>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</si>
  <si>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</si>
  <si>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</si>
  <si>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</si>
  <si>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</si>
  <si>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</si>
  <si>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</si>
  <si>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</si>
  <si>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</si>
  <si>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</si>
  <si>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</si>
  <si>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</si>
  <si>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</si>
  <si>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</si>
  <si>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</si>
  <si>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</si>
  <si>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</si>
  <si>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</si>
  <si>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</si>
  <si>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</si>
  <si>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</si>
  <si>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</si>
  <si>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</si>
  <si>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</si>
  <si>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</si>
  <si>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</si>
  <si>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</si>
  <si>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</si>
  <si>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</si>
  <si>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</si>
  <si>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</si>
  <si>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</si>
  <si>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</si>
  <si>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</si>
  <si>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</si>
  <si>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</si>
  <si>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</si>
  <si>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</si>
  <si>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</si>
  <si>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</si>
  <si>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</si>
  <si>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</si>
  <si>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</si>
  <si>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</si>
  <si>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</si>
  <si>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</si>
  <si>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</si>
  <si>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</si>
  <si>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</si>
  <si>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</si>
  <si>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</si>
  <si>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</si>
  <si>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</si>
  <si>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</si>
  <si>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</si>
  <si>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</si>
  <si>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</si>
  <si>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</si>
  <si>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</si>
  <si>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</si>
  <si>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</si>
  <si>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</si>
  <si>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</si>
  <si>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</si>
  <si>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</si>
  <si>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</si>
  <si>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</si>
  <si>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</si>
  <si>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</si>
  <si>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</si>
  <si>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</si>
  <si>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</si>
  <si>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</si>
  <si>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</si>
  <si>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</si>
  <si>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</si>
  <si>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</si>
  <si>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</si>
  <si>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</si>
  <si>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</si>
  <si>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</si>
  <si>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</si>
  <si>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</si>
  <si>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</si>
  <si>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</si>
  <si>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</si>
  <si>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</si>
  <si>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</si>
  <si>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</si>
  <si>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</si>
  <si>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</si>
  <si>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</si>
  <si>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</si>
  <si>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</si>
  <si>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</si>
  <si>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</si>
  <si>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</si>
  <si>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</si>
  <si>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</si>
  <si>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</si>
  <si>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</si>
  <si>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</si>
  <si>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</si>
  <si>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</si>
  <si>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</si>
  <si>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</si>
  <si>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</si>
  <si>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</si>
  <si>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</si>
  <si>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</si>
  <si>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</si>
  <si>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</si>
  <si>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</si>
  <si>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</si>
  <si>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</si>
  <si>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</si>
  <si>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</si>
  <si>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</si>
  <si>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</si>
  <si>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</si>
  <si>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</si>
  <si>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</si>
  <si>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</si>
  <si>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</si>
  <si>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</si>
  <si>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</si>
  <si>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</si>
  <si>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</si>
  <si>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</si>
  <si>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</si>
  <si>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</si>
  <si>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</si>
  <si>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</si>
  <si>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</si>
  <si>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</si>
  <si>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</si>
  <si>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</si>
  <si>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</si>
  <si>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</si>
  <si>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</si>
  <si>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</si>
  <si>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</si>
  <si>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</si>
  <si>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</si>
  <si>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</si>
  <si>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</si>
  <si>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</si>
  <si>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</si>
  <si>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</si>
  <si>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</si>
  <si>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</si>
  <si>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</si>
  <si>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</si>
  <si>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</si>
  <si>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</si>
  <si>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</si>
  <si>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</si>
  <si>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</si>
  <si>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</si>
  <si>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</si>
  <si>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</si>
  <si>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</si>
  <si>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</si>
  <si>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</si>
  <si>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</si>
  <si>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</si>
  <si>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</si>
  <si>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</si>
  <si>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</si>
  <si>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</si>
  <si>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</si>
  <si>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</si>
  <si>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</si>
  <si>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</si>
  <si>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</si>
  <si>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</si>
  <si>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</si>
  <si>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</si>
  <si>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</si>
  <si>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</si>
  <si>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</si>
  <si>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</si>
  <si>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</si>
  <si>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</si>
  <si>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</si>
  <si>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</si>
  <si>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</si>
  <si>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</si>
  <si>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</si>
  <si>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</si>
  <si>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</si>
  <si>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</si>
  <si>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</si>
  <si>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</si>
  <si>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</si>
  <si>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</si>
  <si>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</si>
  <si>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</si>
  <si>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</si>
  <si>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</si>
  <si>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</si>
  <si>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</si>
  <si>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</si>
  <si>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</si>
  <si>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</si>
  <si>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</si>
  <si>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</si>
  <si>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</si>
  <si>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</si>
  <si>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</si>
  <si>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</si>
  <si>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</si>
  <si>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</si>
  <si>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</si>
  <si>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</si>
  <si>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</si>
  <si>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</si>
  <si>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</si>
  <si>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</si>
  <si>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</si>
  <si>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</si>
  <si>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</si>
  <si>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</si>
  <si>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</si>
  <si>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</si>
  <si>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</si>
  <si>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</si>
  <si>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</si>
  <si>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</si>
  <si>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</si>
  <si>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</si>
  <si>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</si>
  <si>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</si>
  <si>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</si>
  <si>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</si>
  <si>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</si>
  <si>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</si>
  <si>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</si>
  <si>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</si>
  <si>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</si>
  <si>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</si>
  <si>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</si>
  <si>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</si>
  <si>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</si>
  <si>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</si>
  <si>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</si>
  <si>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</si>
  <si>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</si>
  <si>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</si>
  <si>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</si>
  <si>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</si>
  <si>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</si>
  <si>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</si>
  <si>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</si>
  <si>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</si>
  <si>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</si>
  <si>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</si>
  <si>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</si>
  <si>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</si>
  <si>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</si>
  <si>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</si>
  <si>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</si>
  <si>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</si>
  <si>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</si>
  <si>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</si>
  <si>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</si>
  <si>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</si>
  <si>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</si>
  <si>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</si>
  <si>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</si>
  <si>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</si>
  <si>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</si>
  <si>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</si>
  <si>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</si>
  <si>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</si>
  <si>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</si>
  <si>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</si>
  <si>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</si>
  <si>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</si>
  <si>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</si>
  <si>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</si>
  <si>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</si>
  <si>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</si>
  <si>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</si>
  <si>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</si>
  <si>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</si>
  <si>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</si>
  <si>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</si>
  <si>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</si>
  <si>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</si>
  <si>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</si>
  <si>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</si>
  <si>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</si>
  <si>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</si>
  <si>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</si>
  <si>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</si>
  <si>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</si>
  <si>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</si>
  <si>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</si>
  <si>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</si>
  <si>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</si>
  <si>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</si>
  <si>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</si>
  <si>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</si>
  <si>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</si>
  <si>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</si>
  <si>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</si>
  <si>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</si>
  <si>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</si>
  <si>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</si>
  <si>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</si>
  <si>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</si>
  <si>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</si>
  <si>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</si>
  <si>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</si>
  <si>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</si>
  <si>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</si>
  <si>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</si>
  <si>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</si>
  <si>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</si>
  <si>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</si>
  <si>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</si>
  <si>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</si>
  <si>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</si>
  <si>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</si>
  <si>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</si>
  <si>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</si>
  <si>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</si>
  <si>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</si>
  <si>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</si>
  <si>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</si>
  <si>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</si>
  <si>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</si>
  <si>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</si>
  <si>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</si>
  <si>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</si>
  <si>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</si>
  <si>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</si>
  <si>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</si>
  <si>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</si>
  <si>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</si>
  <si>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</si>
  <si>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</si>
  <si>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</si>
  <si>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</si>
  <si>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</si>
  <si>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</si>
  <si>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</si>
  <si>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</si>
  <si>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</si>
  <si>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</si>
  <si>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</si>
  <si>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</si>
  <si>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</si>
  <si>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</si>
  <si>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</si>
  <si>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</si>
  <si>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</si>
  <si>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</si>
  <si>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</si>
  <si>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</si>
  <si>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</si>
  <si>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</si>
  <si>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</si>
  <si>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</si>
  <si>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</si>
  <si>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</si>
  <si>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</si>
  <si>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</si>
  <si>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</si>
  <si>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</si>
  <si>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</si>
  <si>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</si>
  <si>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</si>
  <si>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</si>
  <si>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</si>
  <si>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</si>
  <si>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</si>
  <si>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</si>
  <si>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</si>
  <si>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</si>
  <si>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</si>
  <si>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</si>
  <si>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</si>
  <si>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</si>
  <si>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</si>
  <si>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</si>
  <si>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</si>
  <si>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</si>
  <si>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</si>
  <si>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</si>
  <si>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</si>
  <si>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</si>
  <si>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</si>
  <si>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</si>
  <si>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</si>
  <si>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</si>
  <si>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</si>
  <si>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</si>
  <si>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</si>
  <si>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</si>
  <si>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</si>
  <si>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</si>
  <si>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</si>
  <si>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</si>
  <si>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</si>
  <si>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</si>
  <si>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</si>
  <si>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</si>
  <si>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</si>
  <si>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</si>
  <si>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</si>
  <si>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</si>
  <si>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</si>
  <si>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</si>
  <si>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</si>
  <si>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</si>
  <si>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</si>
  <si>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</si>
  <si>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</si>
  <si>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</si>
  <si>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</si>
  <si>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</si>
  <si>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</si>
  <si>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</si>
  <si>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</si>
  <si>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</si>
  <si>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</si>
  <si>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</si>
  <si>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</si>
  <si>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</si>
  <si>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</si>
  <si>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</si>
  <si>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</si>
  <si>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</si>
  <si>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</si>
  <si>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</si>
  <si>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</si>
  <si>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</si>
  <si>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</si>
  <si>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</si>
  <si>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</si>
  <si>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</si>
  <si>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</si>
  <si>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</si>
  <si>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</si>
  <si>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</si>
  <si>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</si>
  <si>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</si>
  <si>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</si>
  <si>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</si>
  <si>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</si>
  <si>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</si>
  <si>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</si>
  <si>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</si>
  <si>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</si>
  <si>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</si>
  <si>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</si>
  <si>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</si>
  <si>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</si>
  <si>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</si>
  <si>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</si>
  <si>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</si>
  <si>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</si>
  <si>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</si>
  <si>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</si>
  <si>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</si>
  <si>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</si>
  <si>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</si>
  <si>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</si>
  <si>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</si>
  <si>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</si>
  <si>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</si>
  <si>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</si>
  <si>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</si>
  <si>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</si>
  <si>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</si>
  <si>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</si>
  <si>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</si>
  <si>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</si>
  <si>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</si>
  <si>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</si>
  <si>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</si>
  <si>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</si>
  <si>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</si>
  <si>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</si>
  <si>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</si>
  <si>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</si>
  <si>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</si>
  <si>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</si>
  <si>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</si>
  <si>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</si>
  <si>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</si>
  <si>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</si>
  <si>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</si>
  <si>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</si>
  <si>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</si>
  <si>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</si>
  <si>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</si>
  <si>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</si>
  <si>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</si>
  <si>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</si>
  <si>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</si>
  <si>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</si>
  <si>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</si>
  <si>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</si>
  <si>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</si>
  <si>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</si>
  <si>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</si>
  <si>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</si>
  <si>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</si>
  <si>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</si>
  <si>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</si>
  <si>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</si>
  <si>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</si>
  <si>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</si>
  <si>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</si>
  <si>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</si>
  <si>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</si>
  <si>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</si>
  <si>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</si>
  <si>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</si>
  <si>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</si>
  <si>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</si>
  <si>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</si>
  <si>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</si>
  <si>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</si>
  <si>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</si>
  <si>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</si>
  <si>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</si>
  <si>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</si>
  <si>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</si>
  <si>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</si>
  <si>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</si>
  <si>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</si>
  <si>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</si>
  <si>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</si>
  <si>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</si>
  <si>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</si>
  <si>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</si>
  <si>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</si>
  <si>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</si>
  <si>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</si>
  <si>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</si>
  <si>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</si>
  <si>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</si>
  <si>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</si>
  <si>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</si>
  <si>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</si>
  <si>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</si>
  <si>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</si>
  <si>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</si>
  <si>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</si>
  <si>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</si>
  <si>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</si>
  <si>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</si>
  <si>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</si>
  <si>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</si>
  <si>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</si>
  <si>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</si>
  <si>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</si>
  <si>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</si>
  <si>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</si>
  <si>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</si>
  <si>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</si>
  <si>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</si>
  <si>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</si>
  <si>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</si>
  <si>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</si>
  <si>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</si>
  <si>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</si>
  <si>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</si>
  <si>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</si>
  <si>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</si>
  <si>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</si>
  <si>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</si>
  <si>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</si>
  <si>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</si>
  <si>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</si>
  <si>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</si>
  <si>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</si>
  <si>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</si>
  <si>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</si>
  <si>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</si>
  <si>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</si>
  <si>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</si>
  <si>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</si>
  <si>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</si>
  <si>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</si>
  <si>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</si>
  <si>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</si>
  <si>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</si>
  <si>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</si>
  <si>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</si>
  <si>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</si>
  <si>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</si>
  <si>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</si>
  <si>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</si>
  <si>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</si>
  <si>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</si>
  <si>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</si>
  <si>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</si>
  <si>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</si>
  <si>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</si>
  <si>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</si>
  <si>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</si>
  <si>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</si>
  <si>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</si>
  <si>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</si>
  <si>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</si>
  <si>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</si>
  <si>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</si>
  <si>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</si>
  <si>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</si>
  <si>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</si>
  <si>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</si>
  <si>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</si>
  <si>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</si>
  <si>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</si>
  <si>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</si>
  <si>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</si>
  <si>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</si>
  <si>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</si>
  <si>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</si>
  <si>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</si>
  <si>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</si>
  <si>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</si>
  <si>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</si>
  <si>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</si>
  <si>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</si>
  <si>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</si>
  <si>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</si>
  <si>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</si>
  <si>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</si>
  <si>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</si>
  <si>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</si>
  <si>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</si>
  <si>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</si>
  <si>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</si>
  <si>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</si>
  <si>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</si>
  <si>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</si>
  <si>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</si>
  <si>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</si>
  <si>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</si>
  <si>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</si>
  <si>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</si>
  <si>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</si>
  <si>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</si>
  <si>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</si>
  <si>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</si>
  <si>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</si>
  <si>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</si>
  <si>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</si>
  <si>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</si>
  <si>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</si>
  <si>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</si>
  <si>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</si>
  <si>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</si>
  <si>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</si>
  <si>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</si>
  <si>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</si>
  <si>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</si>
  <si>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</si>
  <si>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</si>
  <si>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</si>
  <si>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</si>
  <si>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</si>
  <si>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</si>
  <si>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</si>
  <si>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</si>
  <si>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</si>
  <si>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</si>
  <si>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</si>
  <si>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</si>
  <si>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</si>
  <si>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</si>
  <si>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</si>
  <si>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</si>
  <si>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</si>
  <si>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</si>
  <si>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</si>
  <si>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</si>
  <si>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</si>
  <si>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</si>
  <si>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</si>
  <si>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</si>
  <si>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</si>
  <si>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</si>
  <si>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</si>
  <si>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</si>
  <si>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</si>
  <si>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</si>
  <si>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</si>
  <si>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</si>
  <si>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</si>
  <si>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</si>
  <si>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</si>
  <si>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</si>
  <si>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</si>
  <si>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</si>
  <si>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</si>
  <si>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</si>
  <si>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</si>
  <si>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</si>
  <si>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</si>
  <si>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</si>
  <si>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</si>
  <si>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</si>
  <si>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</si>
  <si>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</si>
  <si>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</si>
  <si>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</si>
  <si>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</si>
  <si>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</si>
  <si>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</si>
  <si>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</si>
  <si>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</si>
  <si>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</si>
  <si>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</si>
  <si>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</si>
  <si>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</si>
  <si>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</si>
  <si>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</si>
  <si>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</si>
  <si>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</si>
  <si>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</si>
  <si>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</si>
  <si>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</si>
  <si>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</si>
  <si>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</si>
  <si>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</si>
  <si>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</si>
  <si>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</si>
  <si>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</si>
  <si>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</si>
  <si>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</si>
  <si>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</si>
  <si>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</si>
  <si>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</si>
  <si>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</si>
  <si>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</si>
  <si>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</si>
  <si>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</si>
  <si>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</si>
  <si>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</si>
  <si>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</si>
  <si>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</si>
  <si>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</si>
  <si>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</si>
  <si>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</si>
  <si>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</si>
  <si>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</si>
  <si>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</si>
  <si>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</si>
  <si>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</si>
  <si>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</si>
  <si>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</si>
  <si>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</si>
  <si>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</si>
  <si>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</si>
  <si>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</si>
  <si>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</si>
  <si>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</si>
  <si>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</si>
  <si>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</si>
  <si>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</si>
  <si>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</si>
  <si>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</si>
  <si>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</si>
  <si>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</si>
  <si>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</si>
  <si>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</si>
  <si>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</si>
  <si>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</si>
  <si>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</si>
  <si>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</si>
  <si>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</si>
  <si>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</si>
  <si>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</si>
  <si>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</si>
  <si>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</si>
  <si>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</si>
  <si>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</si>
  <si>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</si>
  <si>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</si>
  <si>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</si>
  <si>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</si>
  <si>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</si>
  <si>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</si>
  <si>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</si>
  <si>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</si>
  <si>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</si>
  <si>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</si>
  <si>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</si>
  <si>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</si>
  <si>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</si>
  <si>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</si>
  <si>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</si>
  <si>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</si>
  <si>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</si>
  <si>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</si>
  <si>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</si>
  <si>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</si>
  <si>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</si>
  <si>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</si>
  <si>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</si>
  <si>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</si>
  <si>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</si>
  <si>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</si>
  <si>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</si>
  <si>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</si>
  <si>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</si>
  <si>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</si>
  <si>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</si>
  <si>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</si>
  <si>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</si>
  <si>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</si>
  <si>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</si>
  <si>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</si>
  <si>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</si>
  <si>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</si>
  <si>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</si>
  <si>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</si>
  <si>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</si>
  <si>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</si>
  <si>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</si>
  <si>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</si>
  <si>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</si>
  <si>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</si>
  <si>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</si>
  <si>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</si>
  <si>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</si>
  <si>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</si>
  <si>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</si>
  <si>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</si>
  <si>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</si>
  <si>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</si>
  <si>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</si>
  <si>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</si>
  <si>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</si>
  <si>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</si>
  <si>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</si>
  <si>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</si>
  <si>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</si>
  <si>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</si>
  <si>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</si>
  <si>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</si>
  <si>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</si>
  <si>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</si>
  <si>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</si>
  <si>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</si>
  <si>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</si>
  <si>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</si>
  <si>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</si>
  <si>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</si>
  <si>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</si>
  <si>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</si>
  <si>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</si>
  <si>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</si>
  <si>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</si>
  <si>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</si>
  <si>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</si>
  <si>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</si>
  <si>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</si>
  <si>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</si>
  <si>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</si>
  <si>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</si>
  <si>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</si>
  <si>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</si>
  <si>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</si>
  <si>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</si>
  <si>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</si>
  <si>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</si>
  <si>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</si>
  <si>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</si>
  <si>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</si>
  <si>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</si>
  <si>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</si>
  <si>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</si>
  <si>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</si>
  <si>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</si>
  <si>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</si>
  <si>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</si>
  <si>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</si>
  <si>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</si>
  <si>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</si>
  <si>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</si>
  <si>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</si>
  <si>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</si>
  <si>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</si>
  <si>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</si>
  <si>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</si>
  <si>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</si>
  <si>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</si>
  <si>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</si>
  <si>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</si>
  <si>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</si>
  <si>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</si>
  <si>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</si>
  <si>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</si>
  <si>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</si>
  <si>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</si>
  <si>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</si>
  <si>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</si>
  <si>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</si>
  <si>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</si>
  <si>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</si>
  <si>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</si>
  <si>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</si>
  <si>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</si>
  <si>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</si>
  <si>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</si>
  <si>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</si>
  <si>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</si>
  <si>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</si>
  <si>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</si>
  <si>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</si>
  <si>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</si>
  <si>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</si>
  <si>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</si>
  <si>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</si>
  <si>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</si>
  <si>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</si>
  <si>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</si>
  <si>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</si>
  <si>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</si>
  <si>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</si>
  <si>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</si>
  <si>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</si>
  <si>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</si>
  <si>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</si>
  <si>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</si>
  <si>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</si>
  <si>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</si>
  <si>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</si>
  <si>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</si>
  <si>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</si>
  <si>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</si>
  <si>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</si>
  <si>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</si>
  <si>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</si>
  <si>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</si>
  <si>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</si>
  <si>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</si>
  <si>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</si>
  <si>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</si>
  <si>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</si>
  <si>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</si>
  <si>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</si>
  <si>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</si>
  <si>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</si>
  <si>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</si>
  <si>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</si>
  <si>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</si>
  <si>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</si>
  <si>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</si>
  <si>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</si>
  <si>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</si>
  <si>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</si>
  <si>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</si>
  <si>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</si>
  <si>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</si>
  <si>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</si>
  <si>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</si>
  <si>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</si>
  <si>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</si>
  <si>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</si>
  <si>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</si>
  <si>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</si>
  <si>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</si>
  <si>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</si>
  <si>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</si>
  <si>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</si>
  <si>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</si>
  <si>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</si>
  <si>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</si>
  <si>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</si>
  <si>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</si>
  <si>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</si>
  <si>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</si>
  <si>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</si>
  <si>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</si>
  <si>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</si>
  <si>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</si>
  <si>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</si>
  <si>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</si>
  <si>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</si>
  <si>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</si>
  <si>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</si>
  <si>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</si>
  <si>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</si>
  <si>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</si>
  <si>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</si>
  <si>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</si>
  <si>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</si>
  <si>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</si>
  <si>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</si>
  <si>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</si>
  <si>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</si>
  <si>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</si>
  <si>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</si>
  <si>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</si>
  <si>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</si>
  <si>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</si>
  <si>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</si>
  <si>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</si>
  <si>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</si>
  <si>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</si>
  <si>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</si>
  <si>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</si>
  <si>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</si>
  <si>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</si>
  <si>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</si>
  <si>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</si>
  <si>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</si>
  <si>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</si>
  <si>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</si>
  <si>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</si>
  <si>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</si>
  <si>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</si>
  <si>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</si>
  <si>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</si>
  <si>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</si>
  <si>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</si>
  <si>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</si>
  <si>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</si>
  <si>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</si>
  <si>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</si>
  <si>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</si>
  <si>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</si>
  <si>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</si>
  <si>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</si>
  <si>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</si>
  <si>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</si>
  <si>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</si>
  <si>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</si>
  <si>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</si>
  <si>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</si>
  <si>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</si>
  <si>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</si>
  <si>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</si>
  <si>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</si>
  <si>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</si>
  <si>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</si>
  <si>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</si>
  <si>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</si>
  <si>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</si>
  <si>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</si>
  <si>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</si>
  <si>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</si>
  <si>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</si>
  <si>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</si>
  <si>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</si>
  <si>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</si>
  <si>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</si>
  <si>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</si>
  <si>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</si>
  <si>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</si>
  <si>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</si>
  <si>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</si>
  <si>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</si>
  <si>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</si>
  <si>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</si>
  <si>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</si>
  <si>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</si>
  <si>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</si>
  <si>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</si>
  <si>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</si>
  <si>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</si>
  <si>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</si>
  <si>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</si>
  <si>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</si>
  <si>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</si>
  <si>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</si>
  <si>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</si>
  <si>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</si>
  <si>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</si>
  <si>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</si>
  <si>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</si>
  <si>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</si>
  <si>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</si>
  <si>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</si>
  <si>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</si>
  <si>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</si>
  <si>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</si>
  <si>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</si>
  <si>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</si>
  <si>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</si>
  <si>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</si>
  <si>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</si>
  <si>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</si>
  <si>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</si>
  <si>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</si>
  <si>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</si>
  <si>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</si>
  <si>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</si>
  <si>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</si>
  <si>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</si>
  <si>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</si>
  <si>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</si>
  <si>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</si>
  <si>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</si>
  <si>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</si>
  <si>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</si>
  <si>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</si>
  <si>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</si>
  <si>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</si>
  <si>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</si>
  <si>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</si>
  <si>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</si>
  <si>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</si>
  <si>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</si>
  <si>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</si>
  <si>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</si>
  <si>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</si>
  <si>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</si>
  <si>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</si>
  <si>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</si>
  <si>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</si>
  <si>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</si>
  <si>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</si>
  <si>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</si>
  <si>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</si>
  <si>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</si>
  <si>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</si>
  <si>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</si>
  <si>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</si>
  <si>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</si>
  <si>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</si>
  <si>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</si>
  <si>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</si>
  <si>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</si>
  <si>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</si>
  <si>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</si>
  <si>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</si>
  <si>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</si>
  <si>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</si>
  <si>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</si>
  <si>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</si>
  <si>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</si>
  <si>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</si>
  <si>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</si>
  <si>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</si>
  <si>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</si>
  <si>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</si>
  <si>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</si>
  <si>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</si>
  <si>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</si>
  <si>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</si>
  <si>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</si>
  <si>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</si>
  <si>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</si>
  <si>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</si>
  <si>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</si>
  <si>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</si>
  <si>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</si>
  <si>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</si>
  <si>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</si>
  <si>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</si>
  <si>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</si>
  <si>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</si>
  <si>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</si>
  <si>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</si>
  <si>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</si>
  <si>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</si>
  <si>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</si>
  <si>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</si>
  <si>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</si>
  <si>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</si>
  <si>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</si>
  <si>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</si>
  <si>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</si>
  <si>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</si>
  <si>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</si>
  <si>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</si>
  <si>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</si>
  <si>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</si>
  <si>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</si>
  <si>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</si>
  <si>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</si>
  <si>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</si>
  <si>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</si>
  <si>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</si>
  <si>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</si>
  <si>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</si>
  <si>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</si>
  <si>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</si>
  <si>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</si>
  <si>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</si>
  <si>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</si>
  <si>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</si>
  <si>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</si>
  <si>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</si>
  <si>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</si>
  <si>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</si>
  <si>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</si>
  <si>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</si>
  <si>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</si>
  <si>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</si>
  <si>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</si>
  <si>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</si>
  <si>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</si>
  <si>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</si>
  <si>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</si>
  <si>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</si>
  <si>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</si>
  <si>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</si>
  <si>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</si>
  <si>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</si>
  <si>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</si>
  <si>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</si>
  <si>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</si>
  <si>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</si>
  <si>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</si>
  <si>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</si>
  <si>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</si>
  <si>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</si>
  <si>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</si>
  <si>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</si>
  <si>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</si>
  <si>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</si>
  <si>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</si>
  <si>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</si>
  <si>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</si>
  <si>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</si>
  <si>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</si>
  <si>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</si>
  <si>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</si>
  <si>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</si>
  <si>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</si>
  <si>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</si>
  <si>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</si>
  <si>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</si>
  <si>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</si>
  <si>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</si>
  <si>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</si>
  <si>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</si>
  <si>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</si>
  <si>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</si>
  <si>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</si>
  <si>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</si>
  <si>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</si>
  <si>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</si>
  <si>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</si>
  <si>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</si>
  <si>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</si>
  <si>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</si>
  <si>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</si>
  <si>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</si>
  <si>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</si>
  <si>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</si>
  <si>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</si>
  <si>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</si>
  <si>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</si>
  <si>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</si>
  <si>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</si>
  <si>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</si>
  <si>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</si>
  <si>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</si>
  <si>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</si>
  <si>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</si>
  <si>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</si>
  <si>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</si>
  <si>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</si>
  <si>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</si>
  <si>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</si>
  <si>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</si>
  <si>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</si>
  <si>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</si>
  <si>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</si>
  <si>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</si>
  <si>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</si>
  <si>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</si>
  <si>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</si>
  <si>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</si>
  <si>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</si>
  <si>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</si>
  <si>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</si>
  <si>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</si>
  <si>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</si>
  <si>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</si>
  <si>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</si>
  <si>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</si>
  <si>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</si>
  <si>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</si>
  <si>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</si>
  <si>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</si>
  <si>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</si>
  <si>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</si>
  <si>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</si>
  <si>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</si>
  <si>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</si>
  <si>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</si>
  <si>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</si>
  <si>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</si>
  <si>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</si>
  <si>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</si>
  <si>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</si>
  <si>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</si>
  <si>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</si>
  <si>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</si>
  <si>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</si>
  <si>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</si>
  <si>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</si>
  <si>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</si>
  <si>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</si>
  <si>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</si>
  <si>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</si>
  <si>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</si>
  <si>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</si>
  <si>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</si>
  <si>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</si>
  <si>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</si>
  <si>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</si>
  <si>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</si>
  <si>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</si>
  <si>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</si>
  <si>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</si>
  <si>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</si>
  <si>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</si>
  <si>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</si>
  <si>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</si>
  <si>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</si>
  <si>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</si>
  <si>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</si>
  <si>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</si>
  <si>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</si>
  <si>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</si>
  <si>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</si>
  <si>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</si>
  <si>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</si>
  <si>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</si>
  <si>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</si>
  <si>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</si>
  <si>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</si>
  <si>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</si>
  <si>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</si>
  <si>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</si>
  <si>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</si>
  <si>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</si>
  <si>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</si>
  <si>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</si>
  <si>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</si>
  <si>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</si>
  <si>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</si>
  <si>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</si>
  <si>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</si>
  <si>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</si>
  <si>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</si>
  <si>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</si>
  <si>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</si>
  <si>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</si>
  <si>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</si>
  <si>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</si>
  <si>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</si>
  <si>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</si>
  <si>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</si>
  <si>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</si>
  <si>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</si>
  <si>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</si>
  <si>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</si>
  <si>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</si>
  <si>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</si>
  <si>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</si>
  <si>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</si>
  <si>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</si>
  <si>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</si>
  <si>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</si>
  <si>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</si>
  <si>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</si>
  <si>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</si>
  <si>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</si>
  <si>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</si>
  <si>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</si>
  <si>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</si>
  <si>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</si>
  <si>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</si>
  <si>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</si>
  <si>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</si>
  <si>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</si>
  <si>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</si>
  <si>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</si>
  <si>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</si>
  <si>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</si>
  <si>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</si>
  <si>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</si>
  <si>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</si>
  <si>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</si>
  <si>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</si>
  <si>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</si>
  <si>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</si>
  <si>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</si>
  <si>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</si>
  <si>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</si>
  <si>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</si>
  <si>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</si>
  <si>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</si>
  <si>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</si>
  <si>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</si>
  <si>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</si>
  <si>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</si>
  <si>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</si>
  <si>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</si>
  <si>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</si>
  <si>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</si>
  <si>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</si>
  <si>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</si>
  <si>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</si>
  <si>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</si>
  <si>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</si>
  <si>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</si>
  <si>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</si>
  <si>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</si>
  <si>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</si>
  <si>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</si>
  <si>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</si>
  <si>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</si>
  <si>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</si>
  <si>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</si>
  <si>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</si>
  <si>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</si>
  <si>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</si>
  <si>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</si>
  <si>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</si>
  <si>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</si>
  <si>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</si>
  <si>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</si>
  <si>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</si>
  <si>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</si>
  <si>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</si>
  <si>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</si>
  <si>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</si>
  <si>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</si>
  <si>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</si>
  <si>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</si>
  <si>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</si>
  <si>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</si>
  <si>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</si>
  <si>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</si>
  <si>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</si>
  <si>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</si>
  <si>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</si>
  <si>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</si>
  <si>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</si>
  <si>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</si>
  <si>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</si>
  <si>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</si>
  <si>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</si>
  <si>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</si>
  <si>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</si>
  <si>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</si>
  <si>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</si>
  <si>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</si>
  <si>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</si>
  <si>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</si>
  <si>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</si>
  <si>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</si>
  <si>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</si>
  <si>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</si>
  <si>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</si>
  <si>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</si>
  <si>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</si>
  <si>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</si>
  <si>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</si>
  <si>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</si>
  <si>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</si>
  <si>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</si>
  <si>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</si>
  <si>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</si>
  <si>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</si>
  <si>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</si>
  <si>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</si>
  <si>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</si>
  <si>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</si>
  <si>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</si>
  <si>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</si>
  <si>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</si>
  <si>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</si>
  <si>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</si>
  <si>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</si>
  <si>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</si>
  <si>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</si>
  <si>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</si>
  <si>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</si>
  <si>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</si>
  <si>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</si>
  <si>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</si>
  <si>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</si>
  <si>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</si>
  <si>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</si>
  <si>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</si>
  <si>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</si>
  <si>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</si>
  <si>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</si>
  <si>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</si>
  <si>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</si>
  <si>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</si>
  <si>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</si>
  <si>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</si>
  <si>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</si>
  <si>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</si>
  <si>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</si>
  <si>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</si>
  <si>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</si>
  <si>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</si>
  <si>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</si>
  <si>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</si>
  <si>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</si>
  <si>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</si>
  <si>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</si>
  <si>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</si>
  <si>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</si>
  <si>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</si>
  <si>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</si>
  <si>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</si>
  <si>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</si>
  <si>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</si>
  <si>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</si>
  <si>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</si>
  <si>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</si>
  <si>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</si>
  <si>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</si>
  <si>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</si>
  <si>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</si>
  <si>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</si>
  <si>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</si>
  <si>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</si>
  <si>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</si>
  <si>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</si>
  <si>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</si>
  <si>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</si>
  <si>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</si>
  <si>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</si>
  <si>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</si>
  <si>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</si>
  <si>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</si>
  <si>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</si>
  <si>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</si>
  <si>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</si>
  <si>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</si>
  <si>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</si>
  <si>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</si>
  <si>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</si>
  <si>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</si>
  <si>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</si>
  <si>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</si>
  <si>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</si>
  <si>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</si>
  <si>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</si>
  <si>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</si>
  <si>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</si>
  <si>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</si>
  <si>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</si>
  <si>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</si>
  <si>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</si>
  <si>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</si>
  <si>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</si>
  <si>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</si>
  <si>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</si>
  <si>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</si>
  <si>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</si>
  <si>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</si>
  <si>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</si>
  <si>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</si>
  <si>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</si>
  <si>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</si>
  <si>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</si>
  <si>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</si>
  <si>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</si>
  <si>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</si>
  <si>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</si>
  <si>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</si>
  <si>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</si>
  <si>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</si>
  <si>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</si>
  <si>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</si>
  <si>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</si>
  <si>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</si>
  <si>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</si>
  <si>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</si>
  <si>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</si>
  <si>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</si>
  <si>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</si>
  <si>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</si>
  <si>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</si>
  <si>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</si>
  <si>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</si>
  <si>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</si>
  <si>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</si>
  <si>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</si>
  <si>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</si>
  <si>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</si>
  <si>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</si>
  <si>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</si>
  <si>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</si>
  <si>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</si>
  <si>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</si>
  <si>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</si>
  <si>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</si>
  <si>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</si>
  <si>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</si>
  <si>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</si>
  <si>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</si>
  <si>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</si>
  <si>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</si>
  <si>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</si>
  <si>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</si>
  <si>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</si>
  <si>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</si>
  <si>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</si>
  <si>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</si>
  <si>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</si>
  <si>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</si>
  <si>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</si>
  <si>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</si>
  <si>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</si>
  <si>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</si>
  <si>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</si>
  <si>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</si>
  <si>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</si>
  <si>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</si>
  <si>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</si>
  <si>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</si>
  <si>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</si>
  <si>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</si>
  <si>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</si>
  <si>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</si>
  <si>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</si>
  <si>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</si>
  <si>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</si>
  <si>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</si>
  <si>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</si>
  <si>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</si>
  <si>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</si>
  <si>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</si>
  <si>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</si>
  <si>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</si>
  <si>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</si>
  <si>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</si>
  <si>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</si>
  <si>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</si>
  <si>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</si>
  <si>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</si>
  <si>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</si>
  <si>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</si>
  <si>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</si>
  <si>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</si>
  <si>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</si>
  <si>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</si>
  <si>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</si>
  <si>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</si>
  <si>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</si>
  <si>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</si>
  <si>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</si>
  <si>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</si>
  <si>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</si>
  <si>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</si>
  <si>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</si>
  <si>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</si>
  <si>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</si>
  <si>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</si>
  <si>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</si>
  <si>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</si>
  <si>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</si>
  <si>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</si>
  <si>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</si>
  <si>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</si>
  <si>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</si>
  <si>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</si>
  <si>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</si>
  <si>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</si>
  <si>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</si>
  <si>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</si>
  <si>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</si>
  <si>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</si>
  <si>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</si>
  <si>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</si>
  <si>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</si>
  <si>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</si>
  <si>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</si>
  <si>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</si>
  <si>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</si>
  <si>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</si>
  <si>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</si>
  <si>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</si>
  <si>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</si>
  <si>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</si>
  <si>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</si>
  <si>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</si>
  <si>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</si>
  <si>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</si>
  <si>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</si>
  <si>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</si>
  <si>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</si>
  <si>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</si>
  <si>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</si>
  <si>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</si>
  <si>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</si>
  <si>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</si>
  <si>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</si>
  <si>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</si>
  <si>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</si>
  <si>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</si>
  <si>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</si>
  <si>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</si>
  <si>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</si>
  <si>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</si>
  <si>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</si>
  <si>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</si>
  <si>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</si>
  <si>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</si>
  <si>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</si>
  <si>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</si>
  <si>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</si>
  <si>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</si>
  <si>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</si>
  <si>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</si>
  <si>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</si>
  <si>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</si>
  <si>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</si>
  <si>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</si>
  <si>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</si>
  <si>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</si>
  <si>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</si>
  <si>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</si>
  <si>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</si>
  <si>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</si>
  <si>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</si>
  <si>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</si>
  <si>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</si>
  <si>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</si>
  <si>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</si>
  <si>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</si>
  <si>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</si>
  <si>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</si>
  <si>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</si>
  <si>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</si>
  <si>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</si>
  <si>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</si>
  <si>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</si>
  <si>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</si>
  <si>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</si>
  <si>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</si>
  <si>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</si>
  <si>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</si>
  <si>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</si>
  <si>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</si>
  <si>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</si>
  <si>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</si>
  <si>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</si>
  <si>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</si>
  <si>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</si>
  <si>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</si>
  <si>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</si>
  <si>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</si>
  <si>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</si>
  <si>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</si>
  <si>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</si>
  <si>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</si>
  <si>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</si>
  <si>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</si>
  <si>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</si>
  <si>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</si>
  <si>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</si>
  <si>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</si>
  <si>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</si>
  <si>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</si>
  <si>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</si>
  <si>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</si>
  <si>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</si>
  <si>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</si>
  <si>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</si>
  <si>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</si>
  <si>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</si>
  <si>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</si>
  <si>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</si>
  <si>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</si>
  <si>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</si>
  <si>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</si>
  <si>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</si>
  <si>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</si>
  <si>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</si>
  <si>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</si>
  <si>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</si>
  <si>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</si>
  <si>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</si>
  <si>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</si>
  <si>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</si>
  <si>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</si>
  <si>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</si>
  <si>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</si>
  <si>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</si>
  <si>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</si>
  <si>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</si>
  <si>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</si>
  <si>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</si>
  <si>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</si>
  <si>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</si>
  <si>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</si>
  <si>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</si>
  <si>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</si>
  <si>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</si>
  <si>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</si>
  <si>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</si>
  <si>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</si>
  <si>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</si>
  <si>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</si>
  <si>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</si>
  <si>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</si>
  <si>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</si>
  <si>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</si>
  <si>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</si>
  <si>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</si>
  <si>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</si>
  <si>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</si>
  <si>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</si>
  <si>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</si>
  <si>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</si>
  <si>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</si>
  <si>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</si>
  <si>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</si>
  <si>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</si>
  <si>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</si>
  <si>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</si>
  <si>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</si>
  <si>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</si>
  <si>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</si>
  <si>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</si>
  <si>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</si>
  <si>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</si>
  <si>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</si>
  <si>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</si>
  <si>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</si>
  <si>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</si>
  <si>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</si>
  <si>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</si>
  <si>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</si>
  <si>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</si>
  <si>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</si>
  <si>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</si>
  <si>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</si>
  <si>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</si>
  <si>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</si>
  <si>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</si>
  <si>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</si>
  <si>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</si>
  <si>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</si>
  <si>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</si>
  <si>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</si>
  <si>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</si>
  <si>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</si>
  <si>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</si>
  <si>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</si>
  <si>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</si>
  <si>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</si>
  <si>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</si>
  <si>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</si>
  <si>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</si>
  <si>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</si>
  <si>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</si>
  <si>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</si>
  <si>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</si>
  <si>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</si>
  <si>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</si>
  <si>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</si>
  <si>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</si>
  <si>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</si>
  <si>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</si>
  <si>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</si>
  <si>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</si>
  <si>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</si>
  <si>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</si>
  <si>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</si>
  <si>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</si>
  <si>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</si>
  <si>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</si>
  <si>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</si>
  <si>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</si>
  <si>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</si>
  <si>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</si>
  <si>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</si>
  <si>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</si>
  <si>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</si>
  <si>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</si>
  <si>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</si>
  <si>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</si>
  <si>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</si>
  <si>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</si>
  <si>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</si>
  <si>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</si>
  <si>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</si>
  <si>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</si>
  <si>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</si>
  <si>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</si>
  <si>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</si>
  <si>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</si>
  <si>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</si>
  <si>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</si>
  <si>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</si>
  <si>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</si>
  <si>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</si>
  <si>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</si>
  <si>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</si>
  <si>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</si>
  <si>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</si>
  <si>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</si>
  <si>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</si>
  <si>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</si>
  <si>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</si>
  <si>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</si>
  <si>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</si>
  <si>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</si>
  <si>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</si>
  <si>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</si>
  <si>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</si>
  <si>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</si>
  <si>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</si>
  <si>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</si>
  <si>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</si>
  <si>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</si>
  <si>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</si>
  <si>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</si>
  <si>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</si>
  <si>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</si>
  <si>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</si>
  <si>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</si>
  <si>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</si>
  <si>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</si>
  <si>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</si>
  <si>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</si>
  <si>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</si>
  <si>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</si>
  <si>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</si>
  <si>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</si>
  <si>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</si>
  <si>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</si>
  <si>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</si>
  <si>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</si>
  <si>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</si>
  <si>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</si>
  <si>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</si>
  <si>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</si>
  <si>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</si>
  <si>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</si>
  <si>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</si>
  <si>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</si>
  <si>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</si>
  <si>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</si>
  <si>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</si>
  <si>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</si>
  <si>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</si>
  <si>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</si>
  <si>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</si>
  <si>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</si>
  <si>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</si>
  <si>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</si>
  <si>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</si>
  <si>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</si>
  <si>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</si>
  <si>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</si>
  <si>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</si>
  <si>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</si>
  <si>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</si>
  <si>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</si>
  <si>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</si>
  <si>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</si>
  <si>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</si>
  <si>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</si>
  <si>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</si>
  <si>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</si>
  <si>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</si>
  <si>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</si>
  <si>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</si>
  <si>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</si>
  <si>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</si>
  <si>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</si>
  <si>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</si>
  <si>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</si>
  <si>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</si>
  <si>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</si>
  <si>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</si>
  <si>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</si>
  <si>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</si>
  <si>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</si>
  <si>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</si>
  <si>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</si>
  <si>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</si>
  <si>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</si>
  <si>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</si>
  <si>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</si>
  <si>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</si>
  <si>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</si>
  <si>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</si>
  <si>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</si>
  <si>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</si>
  <si>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</si>
  <si>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</si>
  <si>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</si>
  <si>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</si>
  <si>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</si>
  <si>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</si>
  <si>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</si>
  <si>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</si>
  <si>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</si>
  <si>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</si>
  <si>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</si>
  <si>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</si>
  <si>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</si>
  <si>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</si>
  <si>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</si>
  <si>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</si>
  <si>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</si>
  <si>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</si>
  <si>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</si>
  <si>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</si>
  <si>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</si>
  <si>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</si>
  <si>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</si>
  <si>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</si>
  <si>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</si>
  <si>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</si>
  <si>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</si>
  <si>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</si>
  <si>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</si>
  <si>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</si>
  <si>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</si>
  <si>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</si>
  <si>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</si>
  <si>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</si>
  <si>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</si>
  <si>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</si>
  <si>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</si>
  <si>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</si>
  <si>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</si>
  <si>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</si>
  <si>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</si>
  <si>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</si>
  <si>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</si>
  <si>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</si>
  <si>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</si>
  <si>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</si>
  <si>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</si>
  <si>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</si>
  <si>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</si>
  <si>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</si>
  <si>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</si>
  <si>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</si>
  <si>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</si>
  <si>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</si>
  <si>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</si>
  <si>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</si>
  <si>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</si>
  <si>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</si>
  <si>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</si>
  <si>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</si>
  <si>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</si>
  <si>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</si>
  <si>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</si>
  <si>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</si>
  <si>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</si>
  <si>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</si>
  <si>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</si>
  <si>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</si>
  <si>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</si>
  <si>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</si>
  <si>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</si>
  <si>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</si>
  <si>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</si>
  <si>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</si>
  <si>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</si>
  <si>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</si>
  <si>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</si>
  <si>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</si>
  <si>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</si>
  <si>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</si>
  <si>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</si>
  <si>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</si>
  <si>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</si>
  <si>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</si>
  <si>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</si>
  <si>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</si>
  <si>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</si>
  <si>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</si>
  <si>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</si>
  <si>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</si>
  <si>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</si>
  <si>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</si>
  <si>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</si>
  <si>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</si>
  <si>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</si>
  <si>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</si>
  <si>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</si>
  <si>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</si>
  <si>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</si>
  <si>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</si>
  <si>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</si>
  <si>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</si>
  <si>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</si>
  <si>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</si>
  <si>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</si>
  <si>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</si>
  <si>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</si>
  <si>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</si>
  <si>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</si>
  <si>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</si>
  <si>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</si>
  <si>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</si>
  <si>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</si>
  <si>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</si>
  <si>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</si>
  <si>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</si>
  <si>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</si>
  <si>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</si>
  <si>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</si>
  <si>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</si>
  <si>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</si>
  <si>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</si>
  <si>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</si>
  <si>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</si>
  <si>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</si>
  <si>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</si>
  <si>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</si>
  <si>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</si>
  <si>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</si>
  <si>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</si>
  <si>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</si>
  <si>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</si>
  <si>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</si>
  <si>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</si>
  <si>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</si>
  <si>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</si>
  <si>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</si>
  <si>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</si>
  <si>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</si>
  <si>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</si>
  <si>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</si>
  <si>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</si>
  <si>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</si>
  <si>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</si>
  <si>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</si>
  <si>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</si>
  <si>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</si>
  <si>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</si>
  <si>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</si>
  <si>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</si>
  <si>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</si>
  <si>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</si>
  <si>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</si>
  <si>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</si>
  <si>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</si>
  <si>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</si>
  <si>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</si>
  <si>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</si>
  <si>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</si>
  <si>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</si>
  <si>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</si>
  <si>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</si>
  <si>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</si>
  <si>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</si>
  <si>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</si>
  <si>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</si>
  <si>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</si>
  <si>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</si>
  <si>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</si>
  <si>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</si>
  <si>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</si>
  <si>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</si>
  <si>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</si>
  <si>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</si>
  <si>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</si>
  <si>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</si>
  <si>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</si>
  <si>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</si>
  <si>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</si>
  <si>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</si>
  <si>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</si>
  <si>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</si>
  <si>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</si>
  <si>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</si>
  <si>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</si>
  <si>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</si>
  <si>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</si>
  <si>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</si>
  <si>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</si>
  <si>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</si>
  <si>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</si>
  <si>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</si>
  <si>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</si>
  <si>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</si>
  <si>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</si>
  <si>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</si>
  <si>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</si>
  <si>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</si>
  <si>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</si>
  <si>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</si>
  <si>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</si>
  <si>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</si>
  <si>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</si>
  <si>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</si>
  <si>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</si>
  <si>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</si>
  <si>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</si>
  <si>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</si>
  <si>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</si>
  <si>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</si>
  <si>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</si>
  <si>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</si>
  <si>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</si>
  <si>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</si>
  <si>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</si>
  <si>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</si>
  <si>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</si>
  <si>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</si>
  <si>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</si>
  <si>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</si>
  <si>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</si>
  <si>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</si>
  <si>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</si>
  <si>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</si>
  <si>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</si>
  <si>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</si>
  <si>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</si>
  <si>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</si>
  <si>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</si>
  <si>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</si>
  <si>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</si>
  <si>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</si>
  <si>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</si>
  <si>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</si>
  <si>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</si>
  <si>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</si>
  <si>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</si>
  <si>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</si>
  <si>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</si>
  <si>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</si>
  <si>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</si>
  <si>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</si>
  <si>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</si>
  <si>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</si>
  <si>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</si>
  <si>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</si>
  <si>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</si>
  <si>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</si>
  <si>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</si>
  <si>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</si>
  <si>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</si>
  <si>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</si>
  <si>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</si>
  <si>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</si>
  <si>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</si>
  <si>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</si>
  <si>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</si>
  <si>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</si>
  <si>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</si>
  <si>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</si>
  <si>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</si>
  <si>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</si>
  <si>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</si>
  <si>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</si>
  <si>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</si>
  <si>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</si>
  <si>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</si>
  <si>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</si>
  <si>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</si>
  <si>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</si>
  <si>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</si>
  <si>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</si>
  <si>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</si>
  <si>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</si>
  <si>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</si>
  <si>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</si>
  <si>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</si>
  <si>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</si>
  <si>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</si>
  <si>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</si>
  <si>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</si>
  <si>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</si>
  <si>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</si>
  <si>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</si>
  <si>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</si>
  <si>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</si>
  <si>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</si>
  <si>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</si>
  <si>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</si>
  <si>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</si>
  <si>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</si>
  <si>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</si>
  <si>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</si>
  <si>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</si>
  <si>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</si>
  <si>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</si>
  <si>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</si>
  <si>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</si>
  <si>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</si>
  <si>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</si>
  <si>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</si>
  <si>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</si>
  <si>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</si>
  <si>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</si>
  <si>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</si>
  <si>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</si>
  <si>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</si>
  <si>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</si>
  <si>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</si>
  <si>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</si>
  <si>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</si>
  <si>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</si>
  <si>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</si>
  <si>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</si>
  <si>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</si>
  <si>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</si>
  <si>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</si>
  <si>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</si>
  <si>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</si>
  <si>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</si>
  <si>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</si>
  <si>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</si>
  <si>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</si>
  <si>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</si>
  <si>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</si>
  <si>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</si>
  <si>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</si>
  <si>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</si>
  <si>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</si>
  <si>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</si>
  <si>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</si>
  <si>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</si>
  <si>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</si>
  <si>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</si>
  <si>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</si>
  <si>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</si>
  <si>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</si>
  <si>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</si>
  <si>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</si>
  <si>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</si>
  <si>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</si>
  <si>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</si>
  <si>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</si>
  <si>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</si>
  <si>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</si>
  <si>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</si>
  <si>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</si>
  <si>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</si>
  <si>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</si>
  <si>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</si>
  <si>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</si>
  <si>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</si>
  <si>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</si>
  <si>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</si>
  <si>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</si>
  <si>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</si>
  <si>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</si>
  <si>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</si>
  <si>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</si>
  <si>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</si>
  <si>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</si>
  <si>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</si>
  <si>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</si>
  <si>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</si>
  <si>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</si>
  <si>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</si>
  <si>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</si>
  <si>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</si>
  <si>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</si>
  <si>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</si>
  <si>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</si>
  <si>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</si>
  <si>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</si>
  <si>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</si>
  <si>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</si>
  <si>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</si>
  <si>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</si>
  <si>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</si>
  <si>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</si>
  <si>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</si>
  <si>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</si>
  <si>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</si>
  <si>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</si>
  <si>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</si>
  <si>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</si>
  <si>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</si>
  <si>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</si>
  <si>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</si>
  <si>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</si>
  <si>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</si>
  <si>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</si>
  <si>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</si>
  <si>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</si>
  <si>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</si>
  <si>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</si>
  <si>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</si>
  <si>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</si>
  <si>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</si>
  <si>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</si>
  <si>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</si>
  <si>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</si>
  <si>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</si>
  <si>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</si>
  <si>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</si>
  <si>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</si>
  <si>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</si>
  <si>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</si>
  <si>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</si>
  <si>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</si>
  <si>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</si>
  <si>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</si>
  <si>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</si>
  <si>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</si>
  <si>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</si>
  <si>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</si>
  <si>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</si>
  <si>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</si>
  <si>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</si>
  <si>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</si>
  <si>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</si>
  <si>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</si>
  <si>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</si>
  <si>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</si>
  <si>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</si>
  <si>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</si>
  <si>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</si>
  <si>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</si>
  <si>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</si>
  <si>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</si>
  <si>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</si>
  <si>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</si>
  <si>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</si>
  <si>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</si>
  <si>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</si>
  <si>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</si>
  <si>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</si>
  <si>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</si>
  <si>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</si>
  <si>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</si>
  <si>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</si>
  <si>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</si>
  <si>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</si>
  <si>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</si>
  <si>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</si>
  <si>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</si>
  <si>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</si>
  <si>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</si>
  <si>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</si>
  <si>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</si>
  <si>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</si>
  <si>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</si>
  <si>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</si>
  <si>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</si>
  <si>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</si>
  <si>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</si>
  <si>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</si>
  <si>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</si>
  <si>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</si>
  <si>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</si>
  <si>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</si>
  <si>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</si>
  <si>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</si>
  <si>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</si>
  <si>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</si>
  <si>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</si>
  <si>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</si>
  <si>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</si>
  <si>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</si>
  <si>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</si>
  <si>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</si>
  <si>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</si>
  <si>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</si>
  <si>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</si>
  <si>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</si>
  <si>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</si>
  <si>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</si>
  <si>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</si>
  <si>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</si>
  <si>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</si>
  <si>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</si>
  <si>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</si>
  <si>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</si>
  <si>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</si>
  <si>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</si>
  <si>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</si>
  <si>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</si>
  <si>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</si>
  <si>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</si>
  <si>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</si>
  <si>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</si>
  <si>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</si>
  <si>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</si>
  <si>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</si>
  <si>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</si>
  <si>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</si>
  <si>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</si>
  <si>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</si>
  <si>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</si>
  <si>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</si>
  <si>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</si>
  <si>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</si>
  <si>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</si>
  <si>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</si>
  <si>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</si>
  <si>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</si>
  <si>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</si>
  <si>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</si>
  <si>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</si>
  <si>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</si>
  <si>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</si>
  <si>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</si>
  <si>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</si>
  <si>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</si>
  <si>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</si>
  <si>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</si>
  <si>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</si>
  <si>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</si>
  <si>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</si>
  <si>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</si>
  <si>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</si>
  <si>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</si>
  <si>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</si>
  <si>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</si>
  <si>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</si>
  <si>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</si>
  <si>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</si>
  <si>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</si>
  <si>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</si>
  <si>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</si>
  <si>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</si>
  <si>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</si>
  <si>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</si>
  <si>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</si>
  <si>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</si>
  <si>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</si>
  <si>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</si>
  <si>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</si>
  <si>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</si>
  <si>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</si>
  <si>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</si>
  <si>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</si>
  <si>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</si>
  <si>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</si>
  <si>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</si>
  <si>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</si>
  <si>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</si>
  <si>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</si>
  <si>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</si>
  <si>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</si>
  <si>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</si>
  <si>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</si>
  <si>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</si>
  <si>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</si>
  <si>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</si>
  <si>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</si>
  <si>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</si>
  <si>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</si>
  <si>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</si>
  <si>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</si>
  <si>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</si>
  <si>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</si>
  <si>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</si>
  <si>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</si>
  <si>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</si>
  <si>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</si>
  <si>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</si>
  <si>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</si>
  <si>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</si>
  <si>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</si>
  <si>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</si>
  <si>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</si>
  <si>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</si>
  <si>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</si>
  <si>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</si>
  <si>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</si>
  <si>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</si>
  <si>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</si>
  <si>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</si>
  <si>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</si>
  <si>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</si>
  <si>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</si>
  <si>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</si>
  <si>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</si>
  <si>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</si>
  <si>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</si>
  <si>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</si>
  <si>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</si>
  <si>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</si>
  <si>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</si>
  <si>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</si>
  <si>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</si>
  <si>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</si>
  <si>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</si>
  <si>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</si>
  <si>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</si>
  <si>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</si>
  <si>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</si>
  <si>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</si>
  <si>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</si>
  <si>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</si>
  <si>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</si>
  <si>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</si>
  <si>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</si>
  <si>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</si>
  <si>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</si>
  <si>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</si>
  <si>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</si>
  <si>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</si>
  <si>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</si>
  <si>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</si>
  <si>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</si>
  <si>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</si>
  <si>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</si>
  <si>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</si>
  <si>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</si>
  <si>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</si>
  <si>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</si>
  <si>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</si>
  <si>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</si>
  <si>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</si>
  <si>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</si>
  <si>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</si>
  <si>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</si>
  <si>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</si>
  <si>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</si>
  <si>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</si>
  <si>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</si>
  <si>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</si>
  <si>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</si>
  <si>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</si>
  <si>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</si>
  <si>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</si>
  <si>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</si>
  <si>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</si>
  <si>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</si>
  <si>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</si>
  <si>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</si>
  <si>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</si>
  <si>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</si>
  <si>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</si>
  <si>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</si>
  <si>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</si>
  <si>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</si>
  <si>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</si>
  <si>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</si>
  <si>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</si>
  <si>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</si>
  <si>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</si>
  <si>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</si>
  <si>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</si>
  <si>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</si>
  <si>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</si>
  <si>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</si>
  <si>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</si>
  <si>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</si>
  <si>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</si>
  <si>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</si>
  <si>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</si>
  <si>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</si>
  <si>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</si>
  <si>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</si>
  <si>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</si>
  <si>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</si>
  <si>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</si>
  <si>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</si>
  <si>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</si>
  <si>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</si>
  <si>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</si>
  <si>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</si>
  <si>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</si>
  <si>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</si>
  <si>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</si>
  <si>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</si>
  <si>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</si>
  <si>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</si>
  <si>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</si>
  <si>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</si>
  <si>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</si>
  <si>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</si>
  <si>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</si>
  <si>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</si>
  <si>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</si>
  <si>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</si>
  <si>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</si>
  <si>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</si>
  <si>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</si>
  <si>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</si>
  <si>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</si>
  <si>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</si>
  <si>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</si>
  <si>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</si>
  <si>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</si>
  <si>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</si>
  <si>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</si>
  <si>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</si>
  <si>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</si>
  <si>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</si>
  <si>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</si>
  <si>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</si>
  <si>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</si>
  <si>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</si>
  <si>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</si>
  <si>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</si>
  <si>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</si>
  <si>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</si>
  <si>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</si>
  <si>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</si>
  <si>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</si>
  <si>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</si>
  <si>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</si>
  <si>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</si>
  <si>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</si>
  <si>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</si>
  <si>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</si>
  <si>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</si>
  <si>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</si>
  <si>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</si>
  <si>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</si>
  <si>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</si>
  <si>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</si>
  <si>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</si>
  <si>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</si>
  <si>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</si>
  <si>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</si>
  <si>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</si>
  <si>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</si>
  <si>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</si>
  <si>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</si>
  <si>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</si>
  <si>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</si>
  <si>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</si>
  <si>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</si>
  <si>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</si>
  <si>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</si>
  <si>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</si>
  <si>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</si>
  <si>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</si>
  <si>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</si>
  <si>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</si>
  <si>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</si>
  <si>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</si>
  <si>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</si>
  <si>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</si>
  <si>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</si>
  <si>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</si>
  <si>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</si>
  <si>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</si>
  <si>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</si>
  <si>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</si>
  <si>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</si>
  <si>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</si>
  <si>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</si>
  <si>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</si>
  <si>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</si>
  <si>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</si>
  <si>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</si>
  <si>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</si>
  <si>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</si>
  <si>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</si>
  <si>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</si>
  <si>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</si>
  <si>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</si>
  <si>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</si>
  <si>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</si>
  <si>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</si>
  <si>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</si>
  <si>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</si>
  <si>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</si>
  <si>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</si>
  <si>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</si>
  <si>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</si>
  <si>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</si>
  <si>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</si>
  <si>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</si>
  <si>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</si>
  <si>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</si>
  <si>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</si>
  <si>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</si>
  <si>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</si>
  <si>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</si>
  <si>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</si>
  <si>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</si>
  <si>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</si>
  <si>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</si>
  <si>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</si>
  <si>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</si>
  <si>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</si>
  <si>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</si>
  <si>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</si>
  <si>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</si>
  <si>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</si>
  <si>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</si>
  <si>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</si>
  <si>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</si>
  <si>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</si>
  <si>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</si>
  <si>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</si>
  <si>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</si>
  <si>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</si>
  <si>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</si>
  <si>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</si>
  <si>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</si>
  <si>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</si>
  <si>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</si>
  <si>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</si>
  <si>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</si>
  <si>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</si>
  <si>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</si>
  <si>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</si>
  <si>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</si>
  <si>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</si>
  <si>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</si>
  <si>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</si>
  <si>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</si>
  <si>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</si>
  <si>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</si>
  <si>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</si>
  <si>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</si>
  <si>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</si>
  <si>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</si>
  <si>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</si>
  <si>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</si>
  <si>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</si>
  <si>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</si>
  <si>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</si>
  <si>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</si>
  <si>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</si>
  <si>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</si>
  <si>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</si>
  <si>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</si>
  <si>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</si>
  <si>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</si>
  <si>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</si>
  <si>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</si>
  <si>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</si>
  <si>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</si>
  <si>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</si>
  <si>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</si>
  <si>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</si>
  <si>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</si>
  <si>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</si>
  <si>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</si>
  <si>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</si>
  <si>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</si>
  <si>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</si>
  <si>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</si>
  <si>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</si>
  <si>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</si>
  <si>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</si>
  <si>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</si>
  <si>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</si>
  <si>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</si>
  <si>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</si>
  <si>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</si>
  <si>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</si>
  <si>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</si>
  <si>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</si>
  <si>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</si>
  <si>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</si>
  <si>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</si>
  <si>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</si>
  <si>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</si>
  <si>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</si>
  <si>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</si>
  <si>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</si>
  <si>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</si>
  <si>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</si>
  <si>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</si>
  <si>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</si>
  <si>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</si>
  <si>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</si>
  <si>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</si>
  <si>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</si>
  <si>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</si>
  <si>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</si>
  <si>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</si>
  <si>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</si>
  <si>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</si>
  <si>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</si>
  <si>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</si>
  <si>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</si>
  <si>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</si>
  <si>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</si>
  <si>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</si>
  <si>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</si>
  <si>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</si>
  <si>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</si>
  <si>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</si>
  <si>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</si>
  <si>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</si>
  <si>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</si>
  <si>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</si>
  <si>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</si>
  <si>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</si>
  <si>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</si>
  <si>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</si>
  <si>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</si>
  <si>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</si>
  <si>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</si>
  <si>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</si>
  <si>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</si>
  <si>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</si>
  <si>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</si>
  <si>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</si>
  <si>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</si>
  <si>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</si>
  <si>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</si>
  <si>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</si>
  <si>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</si>
  <si>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</si>
  <si>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</si>
  <si>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</si>
  <si>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</si>
  <si>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</si>
  <si>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</si>
  <si>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</si>
  <si>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</si>
  <si>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</si>
  <si>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</si>
  <si>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</si>
  <si>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</si>
  <si>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</si>
  <si>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</si>
  <si>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</si>
  <si>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</si>
  <si>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</si>
  <si>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</si>
  <si>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</si>
  <si>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</si>
  <si>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</si>
  <si>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</si>
  <si>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</si>
  <si>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</si>
  <si>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</si>
  <si>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</si>
  <si>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</si>
  <si>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</si>
  <si>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</si>
  <si>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</si>
  <si>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</si>
  <si>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</si>
  <si>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</si>
  <si>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</si>
  <si>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</si>
  <si>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</si>
  <si>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</si>
  <si>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</si>
  <si>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</si>
  <si>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</si>
  <si>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</si>
  <si>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</si>
  <si>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</si>
  <si>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</si>
  <si>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</si>
  <si>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</si>
  <si>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</si>
  <si>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</si>
  <si>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</si>
  <si>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</si>
  <si>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</si>
  <si>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</si>
  <si>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</si>
  <si>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</si>
  <si>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</si>
  <si>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</si>
  <si>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</si>
  <si>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</si>
  <si>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</si>
  <si>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</si>
  <si>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</si>
  <si>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</si>
  <si>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</si>
  <si>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</si>
  <si>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</si>
  <si>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</si>
  <si>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</si>
  <si>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</si>
  <si>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</si>
  <si>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</si>
  <si>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</si>
  <si>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</si>
  <si>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</si>
  <si>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</si>
  <si>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</si>
  <si>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</si>
  <si>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</si>
  <si>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</si>
  <si>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</si>
  <si>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</si>
  <si>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</si>
  <si>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</si>
  <si>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</si>
  <si>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</si>
  <si>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</si>
  <si>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</si>
  <si>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</si>
  <si>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</si>
  <si>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</si>
  <si>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</si>
  <si>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</si>
  <si>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</si>
  <si>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</si>
  <si>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</si>
  <si>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</si>
  <si>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</si>
  <si>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</si>
  <si>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</si>
  <si>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</si>
  <si>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</si>
  <si>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</si>
  <si>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</si>
  <si>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</si>
  <si>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</si>
  <si>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</si>
  <si>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</si>
  <si>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</si>
  <si>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</si>
  <si>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</si>
  <si>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</si>
  <si>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</si>
  <si>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</si>
  <si>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</si>
  <si>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</si>
  <si>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</si>
  <si>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</si>
  <si>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</si>
  <si>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</si>
  <si>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</si>
  <si>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</si>
  <si>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</si>
  <si>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</si>
  <si>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</si>
  <si>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</si>
  <si>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</si>
  <si>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</si>
  <si>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</si>
  <si>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</si>
  <si>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</si>
  <si>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</si>
  <si>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</si>
  <si>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</si>
  <si>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</si>
  <si>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</si>
  <si>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</si>
  <si>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</si>
  <si>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</si>
  <si>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</si>
  <si>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</si>
  <si>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</si>
  <si>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</si>
  <si>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</si>
  <si>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</si>
  <si>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</si>
  <si>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</si>
  <si>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</si>
  <si>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</si>
  <si>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</si>
  <si>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</si>
  <si>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</si>
  <si>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</si>
  <si>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</si>
  <si>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</si>
  <si>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</si>
  <si>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</si>
  <si>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</si>
  <si>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</si>
  <si>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</si>
  <si>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</si>
  <si>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</si>
  <si>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</si>
  <si>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</si>
  <si>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</si>
  <si>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</si>
  <si>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</si>
  <si>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</si>
  <si>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</si>
  <si>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</si>
  <si>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</si>
  <si>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</si>
  <si>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</si>
  <si>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</si>
  <si>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</si>
  <si>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</si>
  <si>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</si>
  <si>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</si>
  <si>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</si>
  <si>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</si>
  <si>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</si>
  <si>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</si>
  <si>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</si>
  <si>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</si>
  <si>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</si>
  <si>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</si>
  <si>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</si>
  <si>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</si>
  <si>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</si>
  <si>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</si>
  <si>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</si>
  <si>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</si>
  <si>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</si>
  <si>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</si>
  <si>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</si>
  <si>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</si>
  <si>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</si>
  <si>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</si>
  <si>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</si>
  <si>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</si>
  <si>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</si>
  <si>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</si>
  <si>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</si>
  <si>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</si>
  <si>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</si>
  <si>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</si>
  <si>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</si>
  <si>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</si>
  <si>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</si>
  <si>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</si>
  <si>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</si>
  <si>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</si>
  <si>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</si>
  <si>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</si>
  <si>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</si>
  <si>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</si>
  <si>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</si>
  <si>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</si>
  <si>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</si>
  <si>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</si>
  <si>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</si>
  <si>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</si>
  <si>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</si>
  <si>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</si>
  <si>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</si>
  <si>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</si>
  <si>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</si>
  <si>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</si>
  <si>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</si>
  <si>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</si>
  <si>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</si>
  <si>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</si>
  <si>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</si>
  <si>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</si>
  <si>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</si>
  <si>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</si>
  <si>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</si>
  <si>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</si>
  <si>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</si>
  <si>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</si>
  <si>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</si>
  <si>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</si>
  <si>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</si>
  <si>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</si>
  <si>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</si>
  <si>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</si>
  <si>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</si>
  <si>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</si>
  <si>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</si>
  <si>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</si>
  <si>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</si>
  <si>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</si>
  <si>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</si>
  <si>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</si>
  <si>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</si>
  <si>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</si>
  <si>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</si>
  <si>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</si>
  <si>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</si>
  <si>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</si>
  <si>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</si>
  <si>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</si>
  <si>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</si>
  <si>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</si>
  <si>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</si>
  <si>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</si>
  <si>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</si>
  <si>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</si>
  <si>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</si>
  <si>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</si>
  <si>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</si>
  <si>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</si>
  <si>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</si>
  <si>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</si>
  <si>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</si>
  <si>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</si>
  <si>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</si>
  <si>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</si>
  <si>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</si>
  <si>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</si>
  <si>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</si>
  <si>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</si>
  <si>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</si>
  <si>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</si>
  <si>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</si>
  <si>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</si>
  <si>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</si>
  <si>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</si>
  <si>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</si>
  <si>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</si>
  <si>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</si>
  <si>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</si>
  <si>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</si>
  <si>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</si>
  <si>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</si>
  <si>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</si>
  <si>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</si>
  <si>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</si>
  <si>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</si>
  <si>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</si>
  <si>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</si>
  <si>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</si>
  <si>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</si>
  <si>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</si>
  <si>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</si>
  <si>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</si>
  <si>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</si>
  <si>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</si>
  <si>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</si>
  <si>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</si>
  <si>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</si>
  <si>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</si>
  <si>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</si>
  <si>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</si>
  <si>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</si>
  <si>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</si>
  <si>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</si>
  <si>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</si>
  <si>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</si>
  <si>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</si>
  <si>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</si>
  <si>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</si>
  <si>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</si>
  <si>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</si>
  <si>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</si>
  <si>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</si>
  <si>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</si>
  <si>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</si>
  <si>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</si>
  <si>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</si>
  <si>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</si>
  <si>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</si>
  <si>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</si>
  <si>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</si>
  <si>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</si>
  <si>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</si>
  <si>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</si>
  <si>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</si>
  <si>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</si>
  <si>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</si>
  <si>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</si>
  <si>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</si>
  <si>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</si>
  <si>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</si>
  <si>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</si>
  <si>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</si>
  <si>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</si>
  <si>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</si>
  <si>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</si>
  <si>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</si>
  <si>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</si>
  <si>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</si>
  <si>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</si>
  <si>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</si>
  <si>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</si>
  <si>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</si>
  <si>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</si>
  <si>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</si>
  <si>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</si>
  <si>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</si>
  <si>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</si>
  <si>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</si>
  <si>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</si>
  <si>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</si>
  <si>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</si>
  <si>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</si>
  <si>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</si>
  <si>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</si>
  <si>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</si>
  <si>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</si>
  <si>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</si>
  <si>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</si>
  <si>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</si>
  <si>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</si>
  <si>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</si>
  <si>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</si>
  <si>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</si>
  <si>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</si>
  <si>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</si>
  <si>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</si>
  <si>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</si>
  <si>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</si>
  <si>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</si>
  <si>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</si>
  <si>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</si>
  <si>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</si>
  <si>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</si>
  <si>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</si>
  <si>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</si>
  <si>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</si>
  <si>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</si>
  <si>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</si>
  <si>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</si>
  <si>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</si>
  <si>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</si>
  <si>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</si>
  <si>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</si>
  <si>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</si>
  <si>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</si>
  <si>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</si>
  <si>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</si>
  <si>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</si>
  <si>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</si>
  <si>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</si>
  <si>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</si>
  <si>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</si>
  <si>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</si>
  <si>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</si>
  <si>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</si>
  <si>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</si>
  <si>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</si>
  <si>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</si>
  <si>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</si>
  <si>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</si>
  <si>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</si>
  <si>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</si>
  <si>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</si>
  <si>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</si>
  <si>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</si>
  <si>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</si>
  <si>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</si>
  <si>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</si>
  <si>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</si>
  <si>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</si>
  <si>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</si>
  <si>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</si>
  <si>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</si>
  <si>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</si>
  <si>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</si>
  <si>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</si>
  <si>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</si>
  <si>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</si>
  <si>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</si>
  <si>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</si>
  <si>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</si>
  <si>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</si>
  <si>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</si>
  <si>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</si>
  <si>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</si>
  <si>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</si>
  <si>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</si>
  <si>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</si>
  <si>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</si>
  <si>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</si>
  <si>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</si>
  <si>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</si>
  <si>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</si>
  <si>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</si>
  <si>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</si>
  <si>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</si>
  <si>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</si>
  <si>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</si>
  <si>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</si>
  <si>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</si>
  <si>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</si>
  <si>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</si>
  <si>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</si>
  <si>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</si>
  <si>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</si>
  <si>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</si>
  <si>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</si>
  <si>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</si>
  <si>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</si>
  <si>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</si>
  <si>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</si>
  <si>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</si>
  <si>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</si>
  <si>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</si>
  <si>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</si>
  <si>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</si>
  <si>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</si>
  <si>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</si>
  <si>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</si>
  <si>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</si>
  <si>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</si>
  <si>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</si>
  <si>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</si>
  <si>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</si>
  <si>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</si>
  <si>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</si>
  <si>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</si>
  <si>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</si>
  <si>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</si>
  <si>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</si>
  <si>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</si>
  <si>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</si>
  <si>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</si>
  <si>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</si>
  <si>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</si>
  <si>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</si>
  <si>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</si>
  <si>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</si>
  <si>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</si>
  <si>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</si>
  <si>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</si>
  <si>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</si>
  <si>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</si>
  <si>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</si>
  <si>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</si>
  <si>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</si>
  <si>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</si>
  <si>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</si>
  <si>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</si>
  <si>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</si>
  <si>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</si>
  <si>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</si>
  <si>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</si>
  <si>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</si>
  <si>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</si>
  <si>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</si>
  <si>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</si>
  <si>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</si>
  <si>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</si>
  <si>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</si>
  <si>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</si>
  <si>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</si>
  <si>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</si>
  <si>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</si>
  <si>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</si>
  <si>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</si>
  <si>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</si>
  <si>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</si>
  <si>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</si>
  <si>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</si>
  <si>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</si>
  <si>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</si>
  <si>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</si>
  <si>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</si>
  <si>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</si>
  <si>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</si>
  <si>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</si>
  <si>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</si>
  <si>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</si>
  <si>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</si>
  <si>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</si>
  <si>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</si>
  <si>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</si>
  <si>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</si>
  <si>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</si>
  <si>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</si>
  <si>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</si>
  <si>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</si>
  <si>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</si>
  <si>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</si>
  <si>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</si>
  <si>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</si>
  <si>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</si>
  <si>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</si>
  <si>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</si>
  <si>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</si>
  <si>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</si>
  <si>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</si>
  <si>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</si>
  <si>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</si>
  <si>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</si>
  <si>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</si>
  <si>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</si>
  <si>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</si>
  <si>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</si>
  <si>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</si>
  <si>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</si>
  <si>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</si>
  <si>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</si>
  <si>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</si>
  <si>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</si>
  <si>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</si>
  <si>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</si>
  <si>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</si>
  <si>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</si>
  <si>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</si>
  <si>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</si>
  <si>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</si>
  <si>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</si>
  <si>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</si>
  <si>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</si>
  <si>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</si>
  <si>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</si>
  <si>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</si>
  <si>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</si>
  <si>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</si>
  <si>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</si>
  <si>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</si>
  <si>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</si>
  <si>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</si>
  <si>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</si>
  <si>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</si>
  <si>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</si>
  <si>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</si>
  <si>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</si>
  <si>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</si>
  <si>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</si>
  <si>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</si>
  <si>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</si>
  <si>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</si>
  <si>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</si>
  <si>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</si>
  <si>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</si>
  <si>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</si>
  <si>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</si>
  <si>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</si>
  <si>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</si>
  <si>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</si>
  <si>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</si>
  <si>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</si>
  <si>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</si>
  <si>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</si>
  <si>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</si>
  <si>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</si>
  <si>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</si>
  <si>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</si>
  <si>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</si>
  <si>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</si>
  <si>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</si>
  <si>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</si>
  <si>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</si>
  <si>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</si>
  <si>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</si>
  <si>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</si>
  <si>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</si>
  <si>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</si>
  <si>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</si>
  <si>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</si>
  <si>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</si>
  <si>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</si>
  <si>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</si>
  <si>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</si>
  <si>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</si>
  <si>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</si>
  <si>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</si>
  <si>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</si>
  <si>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</si>
  <si>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</si>
  <si>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</si>
  <si>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</si>
  <si>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</si>
  <si>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</si>
  <si>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</si>
  <si>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</si>
  <si>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</si>
  <si>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</si>
  <si>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</si>
  <si>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</si>
  <si>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</si>
  <si>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</si>
  <si>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</si>
  <si>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</si>
  <si>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</si>
  <si>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</si>
  <si>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</si>
  <si>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</si>
  <si>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</si>
  <si>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</si>
  <si>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</si>
  <si>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</si>
  <si>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</si>
  <si>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</si>
  <si>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</si>
  <si>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</si>
  <si>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</si>
  <si>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</si>
  <si>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</si>
  <si>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</si>
  <si>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</si>
  <si>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</si>
  <si>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</si>
  <si>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</si>
  <si>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</si>
  <si>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</si>
  <si>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</si>
  <si>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</si>
  <si>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</si>
  <si>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</si>
  <si>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</si>
  <si>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</si>
  <si>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</si>
  <si>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</si>
  <si>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</si>
  <si>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</si>
  <si>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</si>
  <si>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</si>
  <si>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</si>
  <si>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</si>
  <si>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</si>
  <si>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</si>
  <si>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</si>
  <si>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</si>
  <si>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</si>
  <si>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</si>
  <si>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</si>
  <si>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</si>
  <si>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</si>
  <si>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</si>
  <si>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</si>
  <si>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</si>
  <si>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</si>
  <si>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</si>
  <si>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</si>
  <si>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</si>
  <si>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</si>
  <si>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</si>
  <si>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</si>
  <si>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</si>
  <si>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</si>
  <si>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</si>
  <si>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</si>
  <si>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</si>
  <si>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</si>
  <si>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</si>
  <si>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</si>
  <si>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</si>
  <si>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</si>
  <si>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</si>
  <si>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</si>
  <si>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</si>
  <si>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</si>
  <si>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</si>
  <si>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</si>
  <si>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</si>
  <si>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</si>
  <si>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</si>
  <si>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</si>
  <si>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</si>
  <si>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</si>
  <si>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</si>
  <si>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</si>
  <si>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</si>
  <si>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</si>
  <si>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</si>
  <si>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</si>
  <si>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</si>
  <si>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</si>
  <si>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</si>
  <si>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</si>
  <si>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</si>
  <si>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</si>
  <si>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</si>
  <si>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</si>
  <si>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</si>
  <si>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</si>
  <si>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</si>
  <si>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</si>
  <si>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</si>
  <si>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</si>
  <si>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</si>
  <si>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</si>
  <si>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</si>
  <si>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</si>
  <si>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</si>
  <si>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</si>
  <si>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</si>
  <si>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</si>
  <si>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</si>
  <si>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</si>
  <si>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</si>
  <si>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</si>
  <si>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</si>
  <si>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</si>
  <si>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</si>
  <si>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</si>
  <si>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</si>
  <si>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</si>
  <si>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</si>
  <si>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</si>
  <si>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</si>
  <si>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</si>
  <si>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</si>
  <si>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</si>
  <si>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</si>
  <si>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</si>
  <si>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</si>
  <si>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</si>
  <si>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</si>
  <si>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</si>
  <si>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</si>
  <si>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</si>
  <si>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</si>
  <si>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</si>
  <si>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</si>
  <si>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</si>
  <si>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</si>
  <si>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</si>
  <si>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</si>
  <si>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</si>
  <si>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</si>
  <si>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</si>
  <si>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</si>
  <si>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</si>
  <si>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</si>
  <si>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</si>
  <si>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</si>
  <si>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</si>
  <si>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</si>
  <si>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</si>
  <si>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</si>
  <si>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</si>
  <si>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</si>
  <si>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</si>
  <si>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</si>
  <si>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</si>
  <si>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</si>
  <si>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</si>
  <si>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</si>
  <si>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</si>
  <si>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</si>
  <si>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</si>
  <si>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</si>
  <si>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</si>
  <si>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</si>
  <si>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</si>
  <si>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</si>
  <si>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</si>
  <si>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</si>
  <si>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</si>
  <si>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</si>
  <si>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</si>
  <si>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</si>
  <si>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</si>
  <si>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</si>
  <si>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</si>
  <si>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</si>
  <si>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</si>
  <si>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</si>
  <si>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</si>
  <si>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</si>
  <si>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</si>
  <si>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</si>
  <si>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</si>
  <si>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</si>
  <si>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</si>
  <si>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</si>
  <si>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</si>
  <si>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</si>
  <si>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</si>
  <si>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</si>
  <si>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</si>
  <si>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</si>
  <si>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</si>
  <si>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</si>
  <si>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</si>
  <si>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</si>
  <si>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</si>
  <si>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</si>
  <si>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</si>
  <si>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</si>
  <si>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</si>
  <si>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</si>
  <si>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</si>
  <si>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</si>
  <si>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</si>
  <si>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</si>
  <si>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</si>
  <si>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</si>
  <si>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</si>
  <si>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</si>
  <si>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</si>
  <si>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</si>
  <si>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</si>
  <si>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</si>
  <si>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</si>
  <si>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</si>
  <si>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</si>
  <si>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</si>
  <si>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</si>
  <si>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</si>
  <si>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</si>
  <si>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</si>
  <si>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</si>
  <si>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</si>
  <si>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</si>
  <si>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</si>
  <si>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</si>
  <si>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</si>
  <si>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</si>
  <si>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</si>
  <si>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</si>
  <si>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</si>
  <si>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</si>
  <si>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</si>
  <si>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</si>
  <si>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</si>
  <si>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</si>
  <si>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</si>
  <si>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</si>
  <si>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</si>
  <si>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</si>
  <si>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</si>
  <si>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</si>
  <si>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</si>
  <si>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</si>
  <si>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</si>
  <si>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</si>
  <si>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</si>
  <si>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</si>
  <si>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</si>
  <si>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</si>
  <si>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</si>
  <si>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</si>
  <si>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</si>
  <si>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</si>
  <si>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</si>
  <si>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</si>
  <si>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</si>
  <si>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</si>
  <si>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</si>
  <si>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</si>
  <si>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</si>
  <si>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</si>
  <si>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</si>
  <si>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</si>
  <si>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</si>
  <si>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</si>
  <si>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</si>
  <si>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</si>
  <si>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</si>
  <si>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</si>
  <si>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</si>
  <si>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</si>
  <si>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</si>
  <si>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</si>
  <si>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</si>
  <si>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</si>
  <si>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</si>
  <si>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</si>
  <si>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</si>
  <si>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</si>
  <si>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</si>
  <si>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</si>
  <si>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</si>
  <si>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</si>
  <si>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</si>
  <si>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</si>
  <si>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</si>
  <si>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</si>
  <si>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</si>
  <si>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</si>
  <si>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</si>
  <si>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</si>
  <si>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</si>
  <si>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</si>
  <si>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</si>
  <si>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</si>
  <si>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</si>
  <si>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</si>
  <si>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</si>
  <si>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</si>
  <si>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</si>
  <si>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</si>
  <si>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</si>
  <si>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</si>
  <si>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</si>
  <si>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</si>
  <si>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</si>
  <si>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</si>
  <si>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</si>
  <si>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</si>
  <si>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</si>
  <si>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</si>
  <si>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</si>
  <si>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</si>
  <si>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</si>
  <si>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</si>
  <si>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</si>
  <si>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</si>
  <si>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</si>
  <si>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</si>
  <si>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</si>
  <si>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</si>
  <si>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</si>
  <si>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</si>
  <si>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</si>
  <si>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</si>
  <si>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</si>
  <si>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</si>
  <si>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</si>
  <si>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</si>
  <si>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</si>
  <si>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</si>
  <si>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</si>
  <si>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</si>
  <si>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</si>
  <si>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</si>
  <si>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</si>
  <si>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</si>
  <si>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</si>
  <si>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</si>
  <si>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</si>
  <si>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</si>
  <si>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</si>
  <si>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</si>
  <si>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</si>
  <si>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</si>
  <si>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</si>
  <si>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</si>
  <si>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</si>
  <si>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</si>
  <si>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</si>
  <si>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</si>
  <si>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</si>
  <si>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</si>
  <si>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</si>
  <si>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</si>
  <si>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</si>
  <si>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</si>
  <si>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</si>
  <si>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</si>
  <si>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</si>
  <si>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</si>
  <si>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</si>
  <si>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</si>
  <si>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</si>
  <si>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</si>
  <si>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</si>
  <si>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</si>
  <si>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</si>
  <si>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</si>
  <si>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</si>
  <si>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</si>
  <si>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</si>
  <si>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</si>
  <si>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</si>
  <si>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</si>
  <si>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</si>
  <si>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</si>
  <si>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</si>
  <si>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</si>
  <si>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</si>
  <si>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</si>
  <si>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</si>
  <si>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</si>
  <si>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</si>
  <si>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</si>
  <si>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</si>
  <si>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</si>
  <si>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</si>
  <si>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</si>
  <si>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</si>
  <si>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</si>
  <si>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</si>
  <si>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</si>
  <si>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</si>
  <si>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</si>
  <si>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</si>
  <si>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</si>
  <si>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</si>
  <si>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</si>
  <si>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</si>
  <si>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</si>
  <si>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</si>
  <si>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</si>
  <si>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</si>
  <si>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</si>
  <si>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</si>
  <si>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</si>
  <si>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</si>
  <si>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</si>
  <si>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</si>
  <si>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</si>
  <si>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</si>
  <si>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</si>
  <si>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</si>
  <si>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</si>
  <si>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</si>
  <si>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</si>
  <si>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</si>
  <si>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</si>
  <si>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</si>
  <si>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</si>
  <si>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</si>
  <si>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</si>
  <si>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</si>
  <si>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</si>
  <si>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</si>
  <si>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</si>
  <si>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</si>
  <si>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</si>
  <si>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</si>
  <si>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</si>
  <si>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</si>
  <si>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</si>
  <si>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</si>
  <si>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</si>
  <si>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</si>
  <si>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</si>
  <si>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</si>
  <si>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</si>
  <si>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</si>
  <si>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</si>
  <si>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</si>
  <si>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</si>
  <si>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</si>
  <si>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</si>
  <si>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</si>
  <si>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</si>
  <si>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</si>
  <si>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</si>
  <si>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</si>
  <si>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</si>
  <si>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</si>
  <si>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</si>
  <si>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</si>
  <si>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</si>
  <si>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</si>
  <si>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</si>
  <si>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</si>
  <si>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</si>
  <si>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</si>
  <si>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</si>
  <si>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</si>
  <si>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</si>
  <si>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</si>
  <si>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</si>
  <si>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</si>
  <si>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</si>
  <si>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</si>
  <si>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</si>
  <si>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</si>
  <si>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</si>
  <si>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</si>
  <si>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</si>
  <si>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</si>
  <si>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</si>
  <si>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</si>
  <si>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</si>
  <si>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</si>
  <si>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</si>
  <si>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</si>
  <si>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</si>
  <si>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</si>
  <si>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</si>
  <si>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</si>
  <si>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</si>
  <si>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</si>
  <si>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</si>
  <si>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</si>
  <si>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</si>
  <si>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</si>
  <si>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</si>
  <si>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</si>
  <si>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</si>
  <si>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</si>
  <si>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</si>
  <si>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</si>
  <si>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</si>
  <si>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</si>
  <si>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</si>
  <si>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</si>
  <si>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</si>
  <si>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</si>
  <si>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</si>
  <si>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</si>
  <si>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</si>
  <si>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</si>
  <si>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</si>
  <si>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</si>
  <si>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</si>
  <si>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</si>
  <si>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</si>
  <si>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</si>
  <si>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</si>
  <si>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</si>
  <si>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</si>
  <si>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</si>
  <si>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</si>
  <si>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</si>
  <si>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</si>
  <si>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</si>
  <si>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</si>
  <si>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</si>
  <si>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</si>
  <si>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</si>
  <si>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</si>
  <si>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</si>
  <si>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</si>
  <si>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</si>
  <si>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</si>
  <si>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</si>
  <si>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</si>
  <si>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</si>
  <si>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</si>
  <si>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</si>
  <si>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</si>
  <si>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</si>
  <si>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</si>
  <si>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</si>
  <si>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</si>
  <si>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</si>
  <si>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</si>
  <si>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</si>
  <si>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</si>
  <si>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</si>
  <si>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</si>
  <si>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</si>
  <si>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</si>
  <si>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</si>
  <si>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</si>
  <si>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</si>
  <si>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</si>
  <si>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</si>
  <si>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</si>
  <si>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</si>
  <si>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</si>
  <si>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</si>
  <si>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</si>
  <si>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</si>
  <si>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</si>
  <si>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</si>
  <si>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</si>
  <si>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</si>
  <si>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</si>
  <si>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</si>
  <si>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</si>
  <si>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</si>
  <si>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</si>
  <si>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</si>
  <si>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</si>
  <si>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</si>
  <si>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</si>
  <si>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</si>
  <si>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</si>
  <si>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</si>
  <si>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</si>
  <si>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</si>
  <si>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</si>
  <si>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</si>
  <si>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</si>
  <si>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</si>
  <si>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</si>
  <si>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</si>
  <si>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</si>
  <si>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</si>
  <si>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</si>
  <si>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</si>
  <si>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</si>
  <si>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</si>
  <si>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</si>
  <si>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</si>
  <si>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</si>
  <si>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</si>
  <si>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</si>
  <si>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</si>
  <si>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</si>
  <si>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</si>
  <si>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</si>
  <si>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</si>
  <si>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</si>
  <si>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</si>
  <si>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</si>
  <si>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</si>
  <si>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</si>
  <si>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</si>
  <si>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</si>
  <si>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</si>
  <si>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</si>
  <si>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</si>
  <si>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</si>
  <si>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</si>
  <si>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</si>
  <si>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</si>
  <si>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</si>
  <si>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</si>
  <si>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</si>
  <si>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</si>
  <si>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</si>
  <si>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</si>
  <si>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</si>
  <si>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</si>
  <si>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</si>
  <si>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</si>
  <si>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</si>
  <si>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</si>
  <si>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</si>
  <si>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</si>
  <si>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</si>
  <si>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</si>
  <si>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</si>
  <si>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</si>
  <si>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</si>
  <si>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</si>
  <si>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</si>
  <si>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</si>
  <si>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</si>
  <si>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</si>
  <si>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</si>
  <si>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</si>
  <si>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</si>
  <si>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</si>
  <si>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</si>
  <si>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</si>
  <si>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</si>
  <si>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</si>
  <si>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</si>
  <si>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</si>
  <si>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</si>
  <si>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</si>
  <si>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</si>
  <si>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</si>
  <si>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</si>
  <si>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</si>
  <si>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</si>
  <si>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</si>
  <si>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</si>
  <si>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</si>
  <si>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</si>
  <si>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</si>
  <si>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</si>
  <si>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</si>
  <si>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</si>
  <si>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</si>
  <si>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</si>
  <si>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</si>
  <si>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</si>
  <si>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</si>
  <si>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</si>
  <si>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</si>
  <si>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</si>
  <si>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</si>
  <si>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</si>
  <si>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</si>
  <si>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</si>
  <si>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</si>
  <si>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</si>
  <si>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</si>
  <si>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</si>
  <si>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</si>
  <si>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</si>
  <si>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</si>
  <si>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Created Conversion</t>
  </si>
  <si>
    <t>Date Ended Conversion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</si>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</sst>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44" fontId="0" fillId="0" borderId="0" xfId="1" applyFon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Stats!PivotTable2</c:name>
    <c:fmtId val="16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881408"/>
        <c:axId val="167888072"/>
      </c:barChart>
      <c:catAx>
        <c:axId val="1678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88072"/>
        <c:crosses val="autoZero"/>
        <c:auto val="1"/>
        <c:lblAlgn val="ctr"/>
        <c:lblOffset val="100"/>
        <c:noMultiLvlLbl val="0"/>
      </c:catAx>
      <c:valAx>
        <c:axId val="16788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8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Stats!PivotTable3</c:name>
    <c:fmtId val="2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885720"/>
        <c:axId val="167887288"/>
      </c:barChart>
      <c:catAx>
        <c:axId val="16788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87288"/>
        <c:crosses val="autoZero"/>
        <c:auto val="1"/>
        <c:lblAlgn val="ctr"/>
        <c:lblOffset val="100"/>
        <c:noMultiLvlLbl val="0"/>
      </c:catAx>
      <c:valAx>
        <c:axId val="16788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8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129208"/>
        <c:axId val="263129992"/>
      </c:lineChart>
      <c:catAx>
        <c:axId val="263129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29992"/>
        <c:crosses val="autoZero"/>
        <c:auto val="1"/>
        <c:lblAlgn val="ctr"/>
        <c:lblOffset val="100"/>
        <c:noMultiLvlLbl val="0"/>
      </c:catAx>
      <c:valAx>
        <c:axId val="26312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12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17</xdr:row>
      <xdr:rowOff>100012</xdr:rowOff>
    </xdr:from>
    <xdr:to>
      <xdr:col>12</xdr:col>
      <xdr:colOff>276225</xdr:colOff>
      <xdr:row>31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857250</xdr:colOff>
      <xdr:row>0</xdr:row>
      <xdr:rowOff>23812</xdr:rowOff>
    </xdr:from>
    <xdr:to>
      <xdr:col>14</xdr:col>
      <xdr:colOff>152400</xdr:colOff>
      <xdr:row>21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</xdr:row>
      <xdr:rowOff>100012</xdr:rowOff>
    </xdr:from>
    <xdr:to>
      <xdr:col>15</xdr:col>
      <xdr:colOff>76200</xdr:colOff>
      <xdr:row>16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nathan Peters" refreshedDate="43887.950483333334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nathan Peters" refreshedDate="43887.982031944448" createdVersion="5" refreshedVersion="5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3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G11" sqref="G11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6.140625" customWidth="1"/>
    <col min="8" max="8" width="4.28515625" customWidth="1"/>
    <col min="9" max="10" width="10" bestFit="1" customWidth="1"/>
    <col min="11" max="11" width="8.5703125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7" x14ac:dyDescent="0.25">
      <c r="A1" s="5" t="s">
        <v>8223</v>
      </c>
      <c r="B1" t="s">
        <v>8312</v>
      </c>
    </row>
    <row r="3" spans="1:7" x14ac:dyDescent="0.25">
      <c r="A3" s="5" t="s">
        <v>8313</v>
      </c>
      <c r="B3" s="5" t="s">
        <v>8364</v>
      </c>
    </row>
    <row r="4" spans="1:7" x14ac:dyDescent="0.2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7" x14ac:dyDescent="0.25">
      <c r="A5" s="6" t="s">
        <v>8314</v>
      </c>
      <c r="B5" s="7">
        <v>40</v>
      </c>
      <c r="C5" s="7">
        <v>180</v>
      </c>
      <c r="D5" s="7"/>
      <c r="E5" s="7">
        <v>300</v>
      </c>
      <c r="F5" s="7">
        <v>520</v>
      </c>
      <c r="G5">
        <f>GETPIVOTDATA("state",$A$3,"state","successful","Category","film &amp; video")/GETPIVOTDATA("state",$A$3,"Category","film &amp; video")</f>
        <v>0.57692307692307687</v>
      </c>
    </row>
    <row r="6" spans="1:7" x14ac:dyDescent="0.25">
      <c r="A6" s="6" t="s">
        <v>8315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>
        <f>GETPIVOTDATA("state",$A$3,"state","successful","Category","food")/GETPIVOTDATA("state",$A$3,"Category","food")</f>
        <v>0.17</v>
      </c>
    </row>
    <row r="7" spans="1:7" x14ac:dyDescent="0.25">
      <c r="A7" s="6" t="s">
        <v>8316</v>
      </c>
      <c r="B7" s="7"/>
      <c r="C7" s="7">
        <v>140</v>
      </c>
      <c r="D7" s="7"/>
      <c r="E7" s="7">
        <v>80</v>
      </c>
      <c r="F7" s="7">
        <v>220</v>
      </c>
      <c r="G7">
        <f>GETPIVOTDATA("state",$A$3,"state","successful","Category","games")/GETPIVOTDATA("state",$A$3,"Category","games")</f>
        <v>0.36363636363636365</v>
      </c>
    </row>
    <row r="8" spans="1:7" x14ac:dyDescent="0.25">
      <c r="A8" s="6" t="s">
        <v>8317</v>
      </c>
      <c r="B8" s="7">
        <v>24</v>
      </c>
      <c r="C8" s="7"/>
      <c r="D8" s="7"/>
      <c r="E8" s="7"/>
      <c r="F8" s="7">
        <v>24</v>
      </c>
    </row>
    <row r="9" spans="1:7" x14ac:dyDescent="0.25">
      <c r="A9" s="6" t="s">
        <v>8318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>
        <f>GETPIVOTDATA("state",$A$3,"state","successful","Category","music")/GETPIVOTDATA("state",$A$3,"Category","music")</f>
        <v>0.77142857142857146</v>
      </c>
    </row>
    <row r="10" spans="1:7" x14ac:dyDescent="0.25">
      <c r="A10" s="6" t="s">
        <v>8319</v>
      </c>
      <c r="B10" s="7"/>
      <c r="C10" s="7">
        <v>117</v>
      </c>
      <c r="D10" s="7"/>
      <c r="E10" s="7">
        <v>103</v>
      </c>
      <c r="F10" s="7">
        <v>220</v>
      </c>
      <c r="G10">
        <f>GETPIVOTDATA("state",$A$3,"state","successful","Category","photography")/GETPIVOTDATA("state",$A$3,"Category","photography")</f>
        <v>0.4681818181818182</v>
      </c>
    </row>
    <row r="11" spans="1:7" x14ac:dyDescent="0.25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  <c r="G11">
        <f>GETPIVOTDATA("state",$A$3,"state","successful","Category","publishing")/GETPIVOTDATA("state",$A$3,"Category","publishing")</f>
        <v>0.33755274261603374</v>
      </c>
    </row>
    <row r="12" spans="1:7" x14ac:dyDescent="0.25">
      <c r="A12" s="6" t="s">
        <v>8321</v>
      </c>
      <c r="B12" s="7">
        <v>178</v>
      </c>
      <c r="C12" s="7">
        <v>213</v>
      </c>
      <c r="D12" s="7"/>
      <c r="E12" s="7">
        <v>209</v>
      </c>
      <c r="F12" s="7">
        <v>600</v>
      </c>
      <c r="G12">
        <f>GETPIVOTDATA("state",$A$3,"state","successful","Category","technology")/GETPIVOTDATA("state",$A$3,"Category","technology")</f>
        <v>0.34833333333333333</v>
      </c>
    </row>
    <row r="13" spans="1:7" x14ac:dyDescent="0.25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>
        <f>GETPIVOTDATA("state",$A$3,"state","successful","Category","theater")/GETPIVOTDATA("state",$A$3,"Category","theater")</f>
        <v>0.60229720028715006</v>
      </c>
    </row>
    <row r="14" spans="1:7" x14ac:dyDescent="0.25">
      <c r="A14" s="6" t="s">
        <v>8307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conditionalFormatting sqref="G5: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abSelected="1" topLeftCell="A2" workbookViewId="0">
      <selection activeCell="B10" sqref="B10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5" t="s">
        <v>8223</v>
      </c>
      <c r="B1" t="s">
        <v>8312</v>
      </c>
    </row>
    <row r="2" spans="1:6" x14ac:dyDescent="0.25">
      <c r="A2" s="5" t="s">
        <v>8310</v>
      </c>
      <c r="B2" t="s">
        <v>8312</v>
      </c>
    </row>
    <row r="4" spans="1:6" x14ac:dyDescent="0.25">
      <c r="A4" s="5" t="s">
        <v>8313</v>
      </c>
      <c r="B4" s="5" t="s">
        <v>8364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8323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8324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8325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8326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8327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8328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8329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8331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8333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8334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8335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8336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8337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8338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8339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8340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8341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8344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8345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8348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8349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8350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8351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8352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8353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8354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8357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8358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8359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8360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8362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8363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8307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opLeftCell="A4" workbookViewId="0">
      <selection activeCell="F8" sqref="F8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5" t="s">
        <v>8368</v>
      </c>
      <c r="B1" t="s">
        <v>8312</v>
      </c>
    </row>
    <row r="2" spans="1:6" x14ac:dyDescent="0.25">
      <c r="A2" s="5" t="s">
        <v>8310</v>
      </c>
      <c r="B2" t="s">
        <v>8312</v>
      </c>
    </row>
    <row r="4" spans="1:6" x14ac:dyDescent="0.25">
      <c r="A4" s="5" t="s">
        <v>8313</v>
      </c>
      <c r="B4" s="5" t="s">
        <v>8364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8369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6" t="s">
        <v>8370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6" t="s">
        <v>8371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6" t="s">
        <v>8372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6" t="s">
        <v>8373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6" t="s">
        <v>8374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6" t="s">
        <v>8375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6" t="s">
        <v>8376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6" t="s">
        <v>8377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6" t="s">
        <v>8378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6" t="s">
        <v>8379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6" t="s">
        <v>8380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6" t="s">
        <v>8307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topLeftCell="D1" zoomScale="106" zoomScaleNormal="106" workbookViewId="0">
      <selection activeCell="L3" sqref="L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6.140625" customWidth="1"/>
    <col min="19" max="19" width="30.5703125" bestFit="1" customWidth="1"/>
    <col min="20" max="20" width="28.710937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" t="s">
        <v>8309</v>
      </c>
      <c r="Q1" s="1" t="s">
        <v>8310</v>
      </c>
      <c r="R1" s="1" t="s">
        <v>8311</v>
      </c>
      <c r="S1" s="1" t="s">
        <v>8365</v>
      </c>
      <c r="T1" s="1" t="s">
        <v>8366</v>
      </c>
      <c r="U1" s="1" t="s">
        <v>8367</v>
      </c>
      <c r="V1" s="1" t="s">
        <v>8368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9">
        <f>E2/L2</f>
        <v>63.917582417582416</v>
      </c>
      <c r="Q2" t="str">
        <f>LEFT(N2,SEARCH( 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U2" t="str">
        <f>TEXT(MONTH(S2)*29,"mmm")</f>
        <v>Jun</v>
      </c>
      <c r="V2">
        <f>YEAR(S2)</f>
        <v>2015</v>
      </c>
      <c r="W2">
        <f>MONTH(S2)</f>
        <v>6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LEFT(N3,SEARCH( 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  <c r="U3" t="str">
        <f t="shared" ref="U3:U66" si="6">TEXT(MONTH(S3)*29,"mmm")</f>
        <v>Jan</v>
      </c>
      <c r="V3">
        <f t="shared" ref="V3:V66" si="7">YEAR(S3)</f>
        <v>2017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 t="str">
        <f t="shared" si="6"/>
        <v>Feb</v>
      </c>
      <c r="V4">
        <f t="shared" si="7"/>
        <v>2016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 t="str">
        <f t="shared" si="6"/>
        <v>Jul</v>
      </c>
      <c r="V5">
        <f t="shared" si="7"/>
        <v>2014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 t="str">
        <f t="shared" si="6"/>
        <v>Nov</v>
      </c>
      <c r="V6">
        <f t="shared" si="7"/>
        <v>2015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 t="str">
        <f t="shared" si="6"/>
        <v>Jul</v>
      </c>
      <c r="V7">
        <f t="shared" si="7"/>
        <v>2016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 t="str">
        <f t="shared" si="6"/>
        <v>Jun</v>
      </c>
      <c r="V8">
        <f t="shared" si="7"/>
        <v>2014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 t="str">
        <f t="shared" si="6"/>
        <v>May</v>
      </c>
      <c r="V9">
        <f t="shared" si="7"/>
        <v>2016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 t="str">
        <f t="shared" si="6"/>
        <v>Apr</v>
      </c>
      <c r="V10">
        <f t="shared" si="7"/>
        <v>2016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 t="str">
        <f t="shared" si="6"/>
        <v>Mar</v>
      </c>
      <c r="V11">
        <f t="shared" si="7"/>
        <v>2016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 t="str">
        <f t="shared" si="6"/>
        <v>May</v>
      </c>
      <c r="V12">
        <f t="shared" si="7"/>
        <v>2014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 t="str">
        <f t="shared" si="6"/>
        <v>Jul</v>
      </c>
      <c r="V13">
        <f t="shared" si="7"/>
        <v>2016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 t="str">
        <f t="shared" si="6"/>
        <v>Jun</v>
      </c>
      <c r="V14">
        <f t="shared" si="7"/>
        <v>2014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 t="str">
        <f t="shared" si="6"/>
        <v>May</v>
      </c>
      <c r="V15">
        <f t="shared" si="7"/>
        <v>2016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 t="str">
        <f t="shared" si="6"/>
        <v>Jun</v>
      </c>
      <c r="V16">
        <f t="shared" si="7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 t="str">
        <f t="shared" si="6"/>
        <v>Sep</v>
      </c>
      <c r="V17">
        <f t="shared" si="7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 t="str">
        <f t="shared" si="6"/>
        <v>May</v>
      </c>
      <c r="V18">
        <f t="shared" si="7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 t="str">
        <f t="shared" si="6"/>
        <v>Oct</v>
      </c>
      <c r="V19">
        <f t="shared" si="7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 t="str">
        <f t="shared" si="6"/>
        <v>Aug</v>
      </c>
      <c r="V20">
        <f t="shared" si="7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 t="str">
        <f t="shared" si="6"/>
        <v>Jun</v>
      </c>
      <c r="V21">
        <f t="shared" si="7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 t="str">
        <f t="shared" si="6"/>
        <v>Jul</v>
      </c>
      <c r="V22">
        <f t="shared" si="7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 t="str">
        <f t="shared" si="6"/>
        <v>Aug</v>
      </c>
      <c r="V23">
        <f t="shared" si="7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 t="str">
        <f t="shared" si="6"/>
        <v>Dec</v>
      </c>
      <c r="V24">
        <f t="shared" si="7"/>
        <v>2014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 t="str">
        <f t="shared" si="6"/>
        <v>Apr</v>
      </c>
      <c r="V25">
        <f t="shared" si="7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 t="str">
        <f t="shared" si="6"/>
        <v>Aug</v>
      </c>
      <c r="V26">
        <f t="shared" si="7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 t="str">
        <f t="shared" si="6"/>
        <v>Nov</v>
      </c>
      <c r="V27">
        <f t="shared" si="7"/>
        <v>2015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 t="str">
        <f t="shared" si="6"/>
        <v>Jul</v>
      </c>
      <c r="V28">
        <f t="shared" si="7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 t="str">
        <f t="shared" si="6"/>
        <v>Oct</v>
      </c>
      <c r="V29">
        <f t="shared" si="7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 t="str">
        <f t="shared" si="6"/>
        <v>Nov</v>
      </c>
      <c r="V30">
        <f t="shared" si="7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 t="str">
        <f t="shared" si="6"/>
        <v>Jun</v>
      </c>
      <c r="V31">
        <f t="shared" si="7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 t="str">
        <f t="shared" si="6"/>
        <v>Jul</v>
      </c>
      <c r="V32">
        <f t="shared" si="7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 t="str">
        <f t="shared" si="6"/>
        <v>Jan</v>
      </c>
      <c r="V33">
        <f t="shared" si="7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 t="str">
        <f t="shared" si="6"/>
        <v>Apr</v>
      </c>
      <c r="V34">
        <f t="shared" si="7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 t="str">
        <f t="shared" si="6"/>
        <v>Oct</v>
      </c>
      <c r="V35">
        <f t="shared" si="7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 t="str">
        <f t="shared" si="6"/>
        <v>Jul</v>
      </c>
      <c r="V36">
        <f t="shared" si="7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 t="str">
        <f t="shared" si="6"/>
        <v>Apr</v>
      </c>
      <c r="V37">
        <f t="shared" si="7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 t="str">
        <f t="shared" si="6"/>
        <v>Mar</v>
      </c>
      <c r="V38">
        <f t="shared" si="7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 t="str">
        <f t="shared" si="6"/>
        <v>Jan</v>
      </c>
      <c r="V39">
        <f t="shared" si="7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 t="str">
        <f t="shared" si="6"/>
        <v>Apr</v>
      </c>
      <c r="V40">
        <f t="shared" si="7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 t="str">
        <f t="shared" si="6"/>
        <v>Apr</v>
      </c>
      <c r="V41">
        <f t="shared" si="7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 t="str">
        <f t="shared" si="6"/>
        <v>May</v>
      </c>
      <c r="V42">
        <f t="shared" si="7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 t="str">
        <f t="shared" si="6"/>
        <v>Sep</v>
      </c>
      <c r="V43">
        <f t="shared" si="7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 t="str">
        <f t="shared" si="6"/>
        <v>Nov</v>
      </c>
      <c r="V44">
        <f t="shared" si="7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 t="str">
        <f t="shared" si="6"/>
        <v>Jun</v>
      </c>
      <c r="V45">
        <f t="shared" si="7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 t="str">
        <f t="shared" si="6"/>
        <v>Aug</v>
      </c>
      <c r="V46">
        <f t="shared" si="7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 t="str">
        <f t="shared" si="6"/>
        <v>Mar</v>
      </c>
      <c r="V47">
        <f t="shared" si="7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 t="str">
        <f t="shared" si="6"/>
        <v>Nov</v>
      </c>
      <c r="V48">
        <f t="shared" si="7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 t="str">
        <f t="shared" si="6"/>
        <v>Oct</v>
      </c>
      <c r="V49">
        <f t="shared" si="7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 t="str">
        <f t="shared" si="6"/>
        <v>Jan</v>
      </c>
      <c r="V50">
        <f t="shared" si="7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 t="str">
        <f t="shared" si="6"/>
        <v>Sep</v>
      </c>
      <c r="V51">
        <f t="shared" si="7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 t="str">
        <f t="shared" si="6"/>
        <v>Dec</v>
      </c>
      <c r="V52">
        <f t="shared" si="7"/>
        <v>2014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 t="str">
        <f t="shared" si="6"/>
        <v>Jul</v>
      </c>
      <c r="V53">
        <f t="shared" si="7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 t="str">
        <f t="shared" si="6"/>
        <v>Jun</v>
      </c>
      <c r="V54">
        <f t="shared" si="7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 t="str">
        <f t="shared" si="6"/>
        <v>Mar</v>
      </c>
      <c r="V55">
        <f t="shared" si="7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 t="str">
        <f t="shared" si="6"/>
        <v>Nov</v>
      </c>
      <c r="V56">
        <f t="shared" si="7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 t="str">
        <f t="shared" si="6"/>
        <v>May</v>
      </c>
      <c r="V57">
        <f t="shared" si="7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 t="str">
        <f t="shared" si="6"/>
        <v>May</v>
      </c>
      <c r="V58">
        <f t="shared" si="7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 t="str">
        <f t="shared" si="6"/>
        <v>Mar</v>
      </c>
      <c r="V59">
        <f t="shared" si="7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 t="str">
        <f t="shared" si="6"/>
        <v>Oct</v>
      </c>
      <c r="V60">
        <f t="shared" si="7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 t="str">
        <f t="shared" si="6"/>
        <v>Aug</v>
      </c>
      <c r="V61">
        <f t="shared" si="7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 t="str">
        <f t="shared" si="6"/>
        <v>Mar</v>
      </c>
      <c r="V62">
        <f t="shared" si="7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 t="str">
        <f t="shared" si="6"/>
        <v>May</v>
      </c>
      <c r="V63">
        <f t="shared" si="7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 t="str">
        <f t="shared" si="6"/>
        <v>Feb</v>
      </c>
      <c r="V64">
        <f t="shared" si="7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 t="str">
        <f t="shared" si="6"/>
        <v>Dec</v>
      </c>
      <c r="V65">
        <f t="shared" si="7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 t="str">
        <f t="shared" si="6"/>
        <v>Jun</v>
      </c>
      <c r="V66">
        <f t="shared" si="7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8">E67/D67</f>
        <v>1.0752857142857142</v>
      </c>
      <c r="P67" s="9">
        <f t="shared" ref="P67:P130" si="9">E67/L67</f>
        <v>132.05263157894737</v>
      </c>
      <c r="Q67" t="str">
        <f t="shared" ref="Q67:Q130" si="10">LEFT(N67,SEARCH( "/",N67,1)-1)</f>
        <v>film &amp; video</v>
      </c>
      <c r="R67" t="str">
        <f t="shared" ref="R67:R130" si="11">RIGHT(N67,LEN(N67)-SEARCH("/",N67,1))</f>
        <v>shorts</v>
      </c>
      <c r="S67" s="10">
        <f t="shared" ref="S67:S130" si="12">(((J67/60)/60)/24)+DATE(1970,1,1)</f>
        <v>41835.821226851855</v>
      </c>
      <c r="T67" s="10">
        <f t="shared" ref="T67:T130" si="13">(((I67/60)/60)/24)+DATE(1970,1,1)</f>
        <v>41862.249305555553</v>
      </c>
      <c r="U67" t="str">
        <f t="shared" ref="U67:U130" si="14">TEXT(MONTH(S67)*29,"mmm")</f>
        <v>Jul</v>
      </c>
      <c r="V67">
        <f t="shared" ref="V67:V130" si="15">YEAR(S67)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8"/>
        <v>1.1859999999999999</v>
      </c>
      <c r="P68" s="9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0">
        <f t="shared" si="12"/>
        <v>42539.849768518514</v>
      </c>
      <c r="T68" s="10">
        <f t="shared" si="13"/>
        <v>42569.849768518514</v>
      </c>
      <c r="U68" t="str">
        <f t="shared" si="14"/>
        <v>Jun</v>
      </c>
      <c r="V68">
        <f t="shared" si="15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8"/>
        <v>1.1625000000000001</v>
      </c>
      <c r="P69" s="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0">
        <f t="shared" si="12"/>
        <v>41075.583379629628</v>
      </c>
      <c r="T69" s="10">
        <f t="shared" si="13"/>
        <v>41105.583379629628</v>
      </c>
      <c r="U69" t="str">
        <f t="shared" si="14"/>
        <v>Jun</v>
      </c>
      <c r="V69">
        <f t="shared" si="15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8"/>
        <v>1.2716666666666667</v>
      </c>
      <c r="P70" s="9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0">
        <f t="shared" si="12"/>
        <v>41663.569340277776</v>
      </c>
      <c r="T70" s="10">
        <f t="shared" si="13"/>
        <v>41693.569340277776</v>
      </c>
      <c r="U70" t="str">
        <f t="shared" si="14"/>
        <v>Jan</v>
      </c>
      <c r="V70">
        <f t="shared" si="15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8"/>
        <v>1.109423</v>
      </c>
      <c r="P71" s="9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0">
        <f t="shared" si="12"/>
        <v>40786.187789351854</v>
      </c>
      <c r="T71" s="10">
        <f t="shared" si="13"/>
        <v>40818.290972222225</v>
      </c>
      <c r="U71" t="str">
        <f t="shared" si="14"/>
        <v>Aug</v>
      </c>
      <c r="V71">
        <f t="shared" si="15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8"/>
        <v>1.272</v>
      </c>
      <c r="P72" s="9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0">
        <f t="shared" si="12"/>
        <v>40730.896354166667</v>
      </c>
      <c r="T72" s="10">
        <f t="shared" si="13"/>
        <v>40790.896354166667</v>
      </c>
      <c r="U72" t="str">
        <f t="shared" si="14"/>
        <v>Jul</v>
      </c>
      <c r="V72">
        <f t="shared" si="15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8"/>
        <v>1.2394444444444443</v>
      </c>
      <c r="P73" s="9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0">
        <f t="shared" si="12"/>
        <v>40997.271493055552</v>
      </c>
      <c r="T73" s="10">
        <f t="shared" si="13"/>
        <v>41057.271493055552</v>
      </c>
      <c r="U73" t="str">
        <f t="shared" si="14"/>
        <v>Mar</v>
      </c>
      <c r="V73">
        <f t="shared" si="15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8"/>
        <v>1.084090909090909</v>
      </c>
      <c r="P74" s="9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0">
        <f t="shared" si="12"/>
        <v>41208.010196759256</v>
      </c>
      <c r="T74" s="10">
        <f t="shared" si="13"/>
        <v>41228</v>
      </c>
      <c r="U74" t="str">
        <f t="shared" si="14"/>
        <v>Oct</v>
      </c>
      <c r="V74">
        <f t="shared" si="15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8"/>
        <v>1</v>
      </c>
      <c r="P75" s="9">
        <f t="shared" si="9"/>
        <v>50</v>
      </c>
      <c r="Q75" t="str">
        <f t="shared" si="10"/>
        <v>film &amp; video</v>
      </c>
      <c r="R75" t="str">
        <f t="shared" si="11"/>
        <v>shorts</v>
      </c>
      <c r="S75" s="10">
        <f t="shared" si="12"/>
        <v>40587.75675925926</v>
      </c>
      <c r="T75" s="10">
        <f t="shared" si="13"/>
        <v>40666.165972222225</v>
      </c>
      <c r="U75" t="str">
        <f t="shared" si="14"/>
        <v>Feb</v>
      </c>
      <c r="V75">
        <f t="shared" si="15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8"/>
        <v>1.1293199999999999</v>
      </c>
      <c r="P76" s="9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0">
        <f t="shared" si="12"/>
        <v>42360.487210648149</v>
      </c>
      <c r="T76" s="10">
        <f t="shared" si="13"/>
        <v>42390.487210648149</v>
      </c>
      <c r="U76" t="str">
        <f t="shared" si="14"/>
        <v>Dec</v>
      </c>
      <c r="V76">
        <f t="shared" si="15"/>
        <v>2015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8"/>
        <v>1.1542857142857144</v>
      </c>
      <c r="P77" s="9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0">
        <f t="shared" si="12"/>
        <v>41357.209166666667</v>
      </c>
      <c r="T77" s="10">
        <f t="shared" si="13"/>
        <v>41387.209166666667</v>
      </c>
      <c r="U77" t="str">
        <f t="shared" si="14"/>
        <v>Mar</v>
      </c>
      <c r="V77">
        <f t="shared" si="15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8"/>
        <v>1.5333333333333334</v>
      </c>
      <c r="P78" s="9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0">
        <f t="shared" si="12"/>
        <v>40844.691643518519</v>
      </c>
      <c r="T78" s="10">
        <f t="shared" si="13"/>
        <v>40904.733310185184</v>
      </c>
      <c r="U78" t="str">
        <f t="shared" si="14"/>
        <v>Oct</v>
      </c>
      <c r="V78">
        <f t="shared" si="15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8"/>
        <v>3.9249999999999998</v>
      </c>
      <c r="P79" s="9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0">
        <f t="shared" si="12"/>
        <v>40997.144872685189</v>
      </c>
      <c r="T79" s="10">
        <f t="shared" si="13"/>
        <v>41050.124305555553</v>
      </c>
      <c r="U79" t="str">
        <f t="shared" si="14"/>
        <v>Mar</v>
      </c>
      <c r="V79">
        <f t="shared" si="15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8"/>
        <v>27.02</v>
      </c>
      <c r="P80" s="9">
        <f t="shared" si="9"/>
        <v>38.6</v>
      </c>
      <c r="Q80" t="str">
        <f t="shared" si="10"/>
        <v>film &amp; video</v>
      </c>
      <c r="R80" t="str">
        <f t="shared" si="11"/>
        <v>shorts</v>
      </c>
      <c r="S80" s="10">
        <f t="shared" si="12"/>
        <v>42604.730567129634</v>
      </c>
      <c r="T80" s="10">
        <f t="shared" si="13"/>
        <v>42614.730567129634</v>
      </c>
      <c r="U80" t="str">
        <f t="shared" si="14"/>
        <v>Aug</v>
      </c>
      <c r="V80">
        <f t="shared" si="15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8"/>
        <v>1.27</v>
      </c>
      <c r="P81" s="9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0">
        <f t="shared" si="12"/>
        <v>41724.776539351849</v>
      </c>
      <c r="T81" s="10">
        <f t="shared" si="13"/>
        <v>41754.776539351849</v>
      </c>
      <c r="U81" t="str">
        <f t="shared" si="14"/>
        <v>Mar</v>
      </c>
      <c r="V81">
        <f t="shared" si="15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8"/>
        <v>1.0725</v>
      </c>
      <c r="P82" s="9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0">
        <f t="shared" si="12"/>
        <v>41583.083981481483</v>
      </c>
      <c r="T82" s="10">
        <f t="shared" si="13"/>
        <v>41618.083981481483</v>
      </c>
      <c r="U82" t="str">
        <f t="shared" si="14"/>
        <v>Nov</v>
      </c>
      <c r="V82">
        <f t="shared" si="15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8"/>
        <v>1.98</v>
      </c>
      <c r="P83" s="9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0">
        <f t="shared" si="12"/>
        <v>41100.158877314818</v>
      </c>
      <c r="T83" s="10">
        <f t="shared" si="13"/>
        <v>41104.126388888886</v>
      </c>
      <c r="U83" t="str">
        <f t="shared" si="14"/>
        <v>Jul</v>
      </c>
      <c r="V83">
        <f t="shared" si="15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8"/>
        <v>1.0001249999999999</v>
      </c>
      <c r="P84" s="9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0">
        <f t="shared" si="12"/>
        <v>40795.820150462961</v>
      </c>
      <c r="T84" s="10">
        <f t="shared" si="13"/>
        <v>40825.820150462961</v>
      </c>
      <c r="U84" t="str">
        <f t="shared" si="14"/>
        <v>Sep</v>
      </c>
      <c r="V84">
        <f t="shared" si="15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8"/>
        <v>1.0249999999999999</v>
      </c>
      <c r="P85" s="9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0">
        <f t="shared" si="12"/>
        <v>42042.615613425922</v>
      </c>
      <c r="T85" s="10">
        <f t="shared" si="13"/>
        <v>42057.479166666672</v>
      </c>
      <c r="U85" t="str">
        <f t="shared" si="14"/>
        <v>Feb</v>
      </c>
      <c r="V85">
        <f t="shared" si="15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8"/>
        <v>1</v>
      </c>
      <c r="P86" s="9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0">
        <f t="shared" si="12"/>
        <v>40648.757939814815</v>
      </c>
      <c r="T86" s="10">
        <f t="shared" si="13"/>
        <v>40678.757939814815</v>
      </c>
      <c r="U86" t="str">
        <f t="shared" si="14"/>
        <v>Apr</v>
      </c>
      <c r="V86">
        <f t="shared" si="15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8"/>
        <v>1.2549999999999999</v>
      </c>
      <c r="P87" s="9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0">
        <f t="shared" si="12"/>
        <v>40779.125428240739</v>
      </c>
      <c r="T87" s="10">
        <f t="shared" si="13"/>
        <v>40809.125428240739</v>
      </c>
      <c r="U87" t="str">
        <f t="shared" si="14"/>
        <v>Aug</v>
      </c>
      <c r="V87">
        <f t="shared" si="15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8"/>
        <v>1.0646666666666667</v>
      </c>
      <c r="P88" s="9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0">
        <f t="shared" si="12"/>
        <v>42291.556076388893</v>
      </c>
      <c r="T88" s="10">
        <f t="shared" si="13"/>
        <v>42365.59774305555</v>
      </c>
      <c r="U88" t="str">
        <f t="shared" si="14"/>
        <v>Oct</v>
      </c>
      <c r="V88">
        <f t="shared" si="15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8"/>
        <v>1.046</v>
      </c>
      <c r="P89" s="9">
        <f t="shared" si="9"/>
        <v>104.6</v>
      </c>
      <c r="Q89" t="str">
        <f t="shared" si="10"/>
        <v>film &amp; video</v>
      </c>
      <c r="R89" t="str">
        <f t="shared" si="11"/>
        <v>shorts</v>
      </c>
      <c r="S89" s="10">
        <f t="shared" si="12"/>
        <v>40322.53938657407</v>
      </c>
      <c r="T89" s="10">
        <f t="shared" si="13"/>
        <v>40332.070138888892</v>
      </c>
      <c r="U89" t="str">
        <f t="shared" si="14"/>
        <v>May</v>
      </c>
      <c r="V89">
        <f t="shared" si="15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8"/>
        <v>1.0285714285714285</v>
      </c>
      <c r="P90" s="9">
        <f t="shared" si="9"/>
        <v>60</v>
      </c>
      <c r="Q90" t="str">
        <f t="shared" si="10"/>
        <v>film &amp; video</v>
      </c>
      <c r="R90" t="str">
        <f t="shared" si="11"/>
        <v>shorts</v>
      </c>
      <c r="S90" s="10">
        <f t="shared" si="12"/>
        <v>41786.65892361111</v>
      </c>
      <c r="T90" s="10">
        <f t="shared" si="13"/>
        <v>41812.65892361111</v>
      </c>
      <c r="U90" t="str">
        <f t="shared" si="14"/>
        <v>May</v>
      </c>
      <c r="V90">
        <f t="shared" si="15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8"/>
        <v>1.1506666666666667</v>
      </c>
      <c r="P91" s="9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0">
        <f t="shared" si="12"/>
        <v>41402.752222222225</v>
      </c>
      <c r="T91" s="10">
        <f t="shared" si="13"/>
        <v>41427.752222222225</v>
      </c>
      <c r="U91" t="str">
        <f t="shared" si="14"/>
        <v>May</v>
      </c>
      <c r="V91">
        <f t="shared" si="15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8"/>
        <v>1.004</v>
      </c>
      <c r="P92" s="9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0">
        <f t="shared" si="12"/>
        <v>40706.297442129631</v>
      </c>
      <c r="T92" s="10">
        <f t="shared" si="13"/>
        <v>40736.297442129631</v>
      </c>
      <c r="U92" t="str">
        <f t="shared" si="14"/>
        <v>Jun</v>
      </c>
      <c r="V92">
        <f t="shared" si="15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8"/>
        <v>1.2</v>
      </c>
      <c r="P93" s="9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0">
        <f t="shared" si="12"/>
        <v>40619.402361111112</v>
      </c>
      <c r="T93" s="10">
        <f t="shared" si="13"/>
        <v>40680.402361111112</v>
      </c>
      <c r="U93" t="str">
        <f t="shared" si="14"/>
        <v>Mar</v>
      </c>
      <c r="V93">
        <f t="shared" si="15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8"/>
        <v>1.052</v>
      </c>
      <c r="P94" s="9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0">
        <f t="shared" si="12"/>
        <v>42721.198877314819</v>
      </c>
      <c r="T94" s="10">
        <f t="shared" si="13"/>
        <v>42767.333333333328</v>
      </c>
      <c r="U94" t="str">
        <f t="shared" si="14"/>
        <v>Dec</v>
      </c>
      <c r="V94">
        <f t="shared" si="15"/>
        <v>2016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8"/>
        <v>1.1060000000000001</v>
      </c>
      <c r="P95" s="9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0">
        <f t="shared" si="12"/>
        <v>41065.858067129629</v>
      </c>
      <c r="T95" s="10">
        <f t="shared" si="13"/>
        <v>41093.875</v>
      </c>
      <c r="U95" t="str">
        <f t="shared" si="14"/>
        <v>Jun</v>
      </c>
      <c r="V95">
        <f t="shared" si="15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8"/>
        <v>1.04</v>
      </c>
      <c r="P96" s="9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0">
        <f t="shared" si="12"/>
        <v>41716.717847222222</v>
      </c>
      <c r="T96" s="10">
        <f t="shared" si="13"/>
        <v>41736.717847222222</v>
      </c>
      <c r="U96" t="str">
        <f t="shared" si="14"/>
        <v>Mar</v>
      </c>
      <c r="V96">
        <f t="shared" si="15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8"/>
        <v>1.3142857142857143</v>
      </c>
      <c r="P97" s="9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0">
        <f t="shared" si="12"/>
        <v>40935.005104166667</v>
      </c>
      <c r="T97" s="10">
        <f t="shared" si="13"/>
        <v>40965.005104166667</v>
      </c>
      <c r="U97" t="str">
        <f t="shared" si="14"/>
        <v>Jan</v>
      </c>
      <c r="V97">
        <f t="shared" si="15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8"/>
        <v>1.1466666666666667</v>
      </c>
      <c r="P98" s="9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0">
        <f t="shared" si="12"/>
        <v>40324.662511574075</v>
      </c>
      <c r="T98" s="10">
        <f t="shared" si="13"/>
        <v>40391.125</v>
      </c>
      <c r="U98" t="str">
        <f t="shared" si="14"/>
        <v>May</v>
      </c>
      <c r="V98">
        <f t="shared" si="15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8"/>
        <v>1.0625</v>
      </c>
      <c r="P99" s="9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0">
        <f t="shared" si="12"/>
        <v>40706.135208333333</v>
      </c>
      <c r="T99" s="10">
        <f t="shared" si="13"/>
        <v>40736.135208333333</v>
      </c>
      <c r="U99" t="str">
        <f t="shared" si="14"/>
        <v>Jun</v>
      </c>
      <c r="V99">
        <f t="shared" si="15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8"/>
        <v>1.0625</v>
      </c>
      <c r="P100" s="9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0">
        <f t="shared" si="12"/>
        <v>41214.79483796296</v>
      </c>
      <c r="T100" s="10">
        <f t="shared" si="13"/>
        <v>41250.979166666664</v>
      </c>
      <c r="U100" t="str">
        <f t="shared" si="14"/>
        <v>Nov</v>
      </c>
      <c r="V100">
        <f t="shared" si="15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8"/>
        <v>1.0601933333333333</v>
      </c>
      <c r="P101" s="9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0">
        <f t="shared" si="12"/>
        <v>41631.902766203704</v>
      </c>
      <c r="T101" s="10">
        <f t="shared" si="13"/>
        <v>41661.902766203704</v>
      </c>
      <c r="U101" t="str">
        <f t="shared" si="14"/>
        <v>Dec</v>
      </c>
      <c r="V101">
        <f t="shared" si="15"/>
        <v>2013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8"/>
        <v>1</v>
      </c>
      <c r="P102" s="9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0">
        <f t="shared" si="12"/>
        <v>41197.753310185188</v>
      </c>
      <c r="T102" s="10">
        <f t="shared" si="13"/>
        <v>41217.794976851852</v>
      </c>
      <c r="U102" t="str">
        <f t="shared" si="14"/>
        <v>Oct</v>
      </c>
      <c r="V102">
        <f t="shared" si="15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8"/>
        <v>1</v>
      </c>
      <c r="P103" s="9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0">
        <f t="shared" si="12"/>
        <v>41274.776736111111</v>
      </c>
      <c r="T103" s="10">
        <f t="shared" si="13"/>
        <v>41298.776736111111</v>
      </c>
      <c r="U103" t="str">
        <f t="shared" si="14"/>
        <v>Dec</v>
      </c>
      <c r="V103">
        <f t="shared" si="15"/>
        <v>2012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8"/>
        <v>1.2775000000000001</v>
      </c>
      <c r="P104" s="9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0">
        <f t="shared" si="12"/>
        <v>40505.131168981483</v>
      </c>
      <c r="T104" s="10">
        <f t="shared" si="13"/>
        <v>40535.131168981483</v>
      </c>
      <c r="U104" t="str">
        <f t="shared" si="14"/>
        <v>Nov</v>
      </c>
      <c r="V104">
        <f t="shared" si="15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8"/>
        <v>1.0515384615384615</v>
      </c>
      <c r="P105" s="9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0">
        <f t="shared" si="12"/>
        <v>41682.805902777778</v>
      </c>
      <c r="T105" s="10">
        <f t="shared" si="13"/>
        <v>41705.805902777778</v>
      </c>
      <c r="U105" t="str">
        <f t="shared" si="14"/>
        <v>Feb</v>
      </c>
      <c r="V105">
        <f t="shared" si="15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8"/>
        <v>1.2</v>
      </c>
      <c r="P106" s="9">
        <f t="shared" si="9"/>
        <v>60</v>
      </c>
      <c r="Q106" t="str">
        <f t="shared" si="10"/>
        <v>film &amp; video</v>
      </c>
      <c r="R106" t="str">
        <f t="shared" si="11"/>
        <v>shorts</v>
      </c>
      <c r="S106" s="10">
        <f t="shared" si="12"/>
        <v>40612.695208333331</v>
      </c>
      <c r="T106" s="10">
        <f t="shared" si="13"/>
        <v>40636.041666666664</v>
      </c>
      <c r="U106" t="str">
        <f t="shared" si="14"/>
        <v>Mar</v>
      </c>
      <c r="V106">
        <f t="shared" si="15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8"/>
        <v>1.074090909090909</v>
      </c>
      <c r="P107" s="9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0">
        <f t="shared" si="12"/>
        <v>42485.724768518514</v>
      </c>
      <c r="T107" s="10">
        <f t="shared" si="13"/>
        <v>42504</v>
      </c>
      <c r="U107" t="str">
        <f t="shared" si="14"/>
        <v>Apr</v>
      </c>
      <c r="V107">
        <f t="shared" si="15"/>
        <v>2016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8"/>
        <v>1.0049999999999999</v>
      </c>
      <c r="P108" s="9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0">
        <f t="shared" si="12"/>
        <v>40987.776631944449</v>
      </c>
      <c r="T108" s="10">
        <f t="shared" si="13"/>
        <v>41001.776631944449</v>
      </c>
      <c r="U108" t="str">
        <f t="shared" si="14"/>
        <v>Mar</v>
      </c>
      <c r="V108">
        <f t="shared" si="15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8"/>
        <v>1.0246666666666666</v>
      </c>
      <c r="P109" s="9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0">
        <f t="shared" si="12"/>
        <v>40635.982488425929</v>
      </c>
      <c r="T109" s="10">
        <f t="shared" si="13"/>
        <v>40657.982488425929</v>
      </c>
      <c r="U109" t="str">
        <f t="shared" si="14"/>
        <v>Apr</v>
      </c>
      <c r="V109">
        <f t="shared" si="15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8"/>
        <v>2.4666666666666668</v>
      </c>
      <c r="P110" s="9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0">
        <f t="shared" si="12"/>
        <v>41365.613078703704</v>
      </c>
      <c r="T110" s="10">
        <f t="shared" si="13"/>
        <v>41425.613078703704</v>
      </c>
      <c r="U110" t="str">
        <f t="shared" si="14"/>
        <v>Apr</v>
      </c>
      <c r="V110">
        <f t="shared" si="15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8"/>
        <v>2.1949999999999998</v>
      </c>
      <c r="P111" s="9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0">
        <f t="shared" si="12"/>
        <v>40570.025810185187</v>
      </c>
      <c r="T111" s="10">
        <f t="shared" si="13"/>
        <v>40600.025810185187</v>
      </c>
      <c r="U111" t="str">
        <f t="shared" si="14"/>
        <v>Jan</v>
      </c>
      <c r="V111">
        <f t="shared" si="15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8"/>
        <v>1.3076923076923077</v>
      </c>
      <c r="P112" s="9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0">
        <f t="shared" si="12"/>
        <v>41557.949687500004</v>
      </c>
      <c r="T112" s="10">
        <f t="shared" si="13"/>
        <v>41592.249305555553</v>
      </c>
      <c r="U112" t="str">
        <f t="shared" si="14"/>
        <v>Oct</v>
      </c>
      <c r="V112">
        <f t="shared" si="15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8"/>
        <v>1.5457142857142858</v>
      </c>
      <c r="P113" s="9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0">
        <f t="shared" si="12"/>
        <v>42125.333182870367</v>
      </c>
      <c r="T113" s="10">
        <f t="shared" si="13"/>
        <v>42155.333182870367</v>
      </c>
      <c r="U113" t="str">
        <f t="shared" si="14"/>
        <v>May</v>
      </c>
      <c r="V113">
        <f t="shared" si="15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8"/>
        <v>1.04</v>
      </c>
      <c r="P114" s="9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0">
        <f t="shared" si="12"/>
        <v>41718.043032407404</v>
      </c>
      <c r="T114" s="10">
        <f t="shared" si="13"/>
        <v>41742.083333333336</v>
      </c>
      <c r="U114" t="str">
        <f t="shared" si="14"/>
        <v>Mar</v>
      </c>
      <c r="V114">
        <f t="shared" si="15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8"/>
        <v>1.41</v>
      </c>
      <c r="P115" s="9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0">
        <f t="shared" si="12"/>
        <v>40753.758425925924</v>
      </c>
      <c r="T115" s="10">
        <f t="shared" si="13"/>
        <v>40761.625</v>
      </c>
      <c r="U115" t="str">
        <f t="shared" si="14"/>
        <v>Jul</v>
      </c>
      <c r="V115">
        <f t="shared" si="15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8"/>
        <v>1.0333333333333334</v>
      </c>
      <c r="P116" s="9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0">
        <f t="shared" si="12"/>
        <v>40861.27416666667</v>
      </c>
      <c r="T116" s="10">
        <f t="shared" si="13"/>
        <v>40921.27416666667</v>
      </c>
      <c r="U116" t="str">
        <f t="shared" si="14"/>
        <v>Nov</v>
      </c>
      <c r="V116">
        <f t="shared" si="15"/>
        <v>2011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8"/>
        <v>1.4044444444444444</v>
      </c>
      <c r="P117" s="9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0">
        <f t="shared" si="12"/>
        <v>40918.738935185182</v>
      </c>
      <c r="T117" s="10">
        <f t="shared" si="13"/>
        <v>40943.738935185182</v>
      </c>
      <c r="U117" t="str">
        <f t="shared" si="14"/>
        <v>Jan</v>
      </c>
      <c r="V117">
        <f t="shared" si="15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8"/>
        <v>1.1365714285714286</v>
      </c>
      <c r="P118" s="9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0">
        <f t="shared" si="12"/>
        <v>40595.497164351851</v>
      </c>
      <c r="T118" s="10">
        <f t="shared" si="13"/>
        <v>40641.455497685187</v>
      </c>
      <c r="U118" t="str">
        <f t="shared" si="14"/>
        <v>Feb</v>
      </c>
      <c r="V118">
        <f t="shared" si="15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8"/>
        <v>1.0049377777777779</v>
      </c>
      <c r="P119" s="9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0">
        <f t="shared" si="12"/>
        <v>40248.834999999999</v>
      </c>
      <c r="T119" s="10">
        <f t="shared" si="13"/>
        <v>40338.791666666664</v>
      </c>
      <c r="U119" t="str">
        <f t="shared" si="14"/>
        <v>Mar</v>
      </c>
      <c r="V119">
        <f t="shared" si="15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8"/>
        <v>1.1303159999999999</v>
      </c>
      <c r="P120" s="9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0">
        <f t="shared" si="12"/>
        <v>40723.053657407407</v>
      </c>
      <c r="T120" s="10">
        <f t="shared" si="13"/>
        <v>40753.053657407407</v>
      </c>
      <c r="U120" t="str">
        <f t="shared" si="14"/>
        <v>Jun</v>
      </c>
      <c r="V120">
        <f t="shared" si="15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8"/>
        <v>1.0455692307692308</v>
      </c>
      <c r="P121" s="9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0">
        <f t="shared" si="12"/>
        <v>40739.069282407407</v>
      </c>
      <c r="T121" s="10">
        <f t="shared" si="13"/>
        <v>40768.958333333336</v>
      </c>
      <c r="U121" t="str">
        <f t="shared" si="14"/>
        <v>Jul</v>
      </c>
      <c r="V121">
        <f t="shared" si="15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8"/>
        <v>1.4285714285714287E-4</v>
      </c>
      <c r="P122" s="9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0">
        <f t="shared" si="12"/>
        <v>42616.049849537041</v>
      </c>
      <c r="T122" s="10">
        <f t="shared" si="13"/>
        <v>42646.049849537041</v>
      </c>
      <c r="U122" t="str">
        <f t="shared" si="14"/>
        <v>Sep</v>
      </c>
      <c r="V122">
        <f t="shared" si="15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8"/>
        <v>3.3333333333333332E-4</v>
      </c>
      <c r="P123" s="9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0">
        <f t="shared" si="12"/>
        <v>42096.704976851848</v>
      </c>
      <c r="T123" s="10">
        <f t="shared" si="13"/>
        <v>42112.427777777775</v>
      </c>
      <c r="U123" t="str">
        <f t="shared" si="14"/>
        <v>Apr</v>
      </c>
      <c r="V123">
        <f t="shared" si="15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8"/>
        <v>0</v>
      </c>
      <c r="P124" s="9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0">
        <f t="shared" si="12"/>
        <v>42593.431793981479</v>
      </c>
      <c r="T124" s="10">
        <f t="shared" si="13"/>
        <v>42653.431793981479</v>
      </c>
      <c r="U124" t="str">
        <f t="shared" si="14"/>
        <v>Aug</v>
      </c>
      <c r="V124">
        <f t="shared" si="15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8"/>
        <v>2.7454545454545453E-3</v>
      </c>
      <c r="P125" s="9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0">
        <f t="shared" si="12"/>
        <v>41904.781990740739</v>
      </c>
      <c r="T125" s="10">
        <f t="shared" si="13"/>
        <v>41940.916666666664</v>
      </c>
      <c r="U125" t="str">
        <f t="shared" si="14"/>
        <v>Sep</v>
      </c>
      <c r="V125">
        <f t="shared" si="15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8"/>
        <v>0</v>
      </c>
      <c r="P126" s="9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0">
        <f t="shared" si="12"/>
        <v>42114.928726851853</v>
      </c>
      <c r="T126" s="10">
        <f t="shared" si="13"/>
        <v>42139.928726851853</v>
      </c>
      <c r="U126" t="str">
        <f t="shared" si="14"/>
        <v>Apr</v>
      </c>
      <c r="V126">
        <f t="shared" si="15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8"/>
        <v>0.14000000000000001</v>
      </c>
      <c r="P127" s="9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0">
        <f t="shared" si="12"/>
        <v>42709.993981481486</v>
      </c>
      <c r="T127" s="10">
        <f t="shared" si="13"/>
        <v>42769.993981481486</v>
      </c>
      <c r="U127" t="str">
        <f t="shared" si="14"/>
        <v>Dec</v>
      </c>
      <c r="V127">
        <f t="shared" si="15"/>
        <v>2016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8"/>
        <v>5.5480000000000002E-2</v>
      </c>
      <c r="P128" s="9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0">
        <f t="shared" si="12"/>
        <v>42135.589548611111</v>
      </c>
      <c r="T128" s="10">
        <f t="shared" si="13"/>
        <v>42166.083333333328</v>
      </c>
      <c r="U128" t="str">
        <f t="shared" si="14"/>
        <v>May</v>
      </c>
      <c r="V128">
        <f t="shared" si="15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8"/>
        <v>2.375E-2</v>
      </c>
      <c r="P129" s="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0">
        <f t="shared" si="12"/>
        <v>42067.62431712963</v>
      </c>
      <c r="T129" s="10">
        <f t="shared" si="13"/>
        <v>42097.582650462966</v>
      </c>
      <c r="U129" t="str">
        <f t="shared" si="14"/>
        <v>Mar</v>
      </c>
      <c r="V129">
        <f t="shared" si="15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8"/>
        <v>1.8669999999999999E-2</v>
      </c>
      <c r="P130" s="9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0">
        <f t="shared" si="12"/>
        <v>42628.22792824074</v>
      </c>
      <c r="T130" s="10">
        <f t="shared" si="13"/>
        <v>42663.22792824074</v>
      </c>
      <c r="U130" t="str">
        <f t="shared" si="14"/>
        <v>Sep</v>
      </c>
      <c r="V130">
        <f t="shared" si="15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6">E131/D131</f>
        <v>0</v>
      </c>
      <c r="P131" s="9" t="e">
        <f t="shared" ref="P131:P194" si="17">E131/L131</f>
        <v>#DIV/0!</v>
      </c>
      <c r="Q131" t="str">
        <f t="shared" ref="Q131:Q194" si="18">LEFT(N131,SEARCH( "/",N131,1)-1)</f>
        <v>film &amp; video</v>
      </c>
      <c r="R131" t="str">
        <f t="shared" ref="R131:R194" si="19">RIGHT(N131,LEN(N131)-SEARCH("/",N131,1))</f>
        <v>science fiction</v>
      </c>
      <c r="S131" s="10">
        <f t="shared" ref="S131:S194" si="20">(((J131/60)/60)/24)+DATE(1970,1,1)</f>
        <v>41882.937303240738</v>
      </c>
      <c r="T131" s="10">
        <f t="shared" ref="T131:T194" si="21">(((I131/60)/60)/24)+DATE(1970,1,1)</f>
        <v>41942.937303240738</v>
      </c>
      <c r="U131" t="str">
        <f t="shared" ref="U131:U194" si="22">TEXT(MONTH(S131)*29,"mmm")</f>
        <v>Aug</v>
      </c>
      <c r="V131">
        <f t="shared" ref="V131:V194" si="23">YEAR(S131)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6"/>
        <v>0</v>
      </c>
      <c r="P132" s="9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0">
        <f t="shared" si="20"/>
        <v>41778.915416666663</v>
      </c>
      <c r="T132" s="10">
        <f t="shared" si="21"/>
        <v>41806.844444444447</v>
      </c>
      <c r="U132" t="str">
        <f t="shared" si="22"/>
        <v>May</v>
      </c>
      <c r="V132">
        <f t="shared" si="23"/>
        <v>2014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6"/>
        <v>0</v>
      </c>
      <c r="P133" s="9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0">
        <f t="shared" si="20"/>
        <v>42541.837511574078</v>
      </c>
      <c r="T133" s="10">
        <f t="shared" si="21"/>
        <v>42557</v>
      </c>
      <c r="U133" t="str">
        <f t="shared" si="22"/>
        <v>Jun</v>
      </c>
      <c r="V133">
        <f t="shared" si="23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6"/>
        <v>9.5687499999999995E-2</v>
      </c>
      <c r="P134" s="9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0">
        <f t="shared" si="20"/>
        <v>41905.812581018516</v>
      </c>
      <c r="T134" s="10">
        <f t="shared" si="21"/>
        <v>41950.854247685187</v>
      </c>
      <c r="U134" t="str">
        <f t="shared" si="22"/>
        <v>Sep</v>
      </c>
      <c r="V134">
        <f t="shared" si="23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6"/>
        <v>0</v>
      </c>
      <c r="P135" s="9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0">
        <f t="shared" si="20"/>
        <v>42491.80768518518</v>
      </c>
      <c r="T135" s="10">
        <f t="shared" si="21"/>
        <v>42521.729861111111</v>
      </c>
      <c r="U135" t="str">
        <f t="shared" si="22"/>
        <v>May</v>
      </c>
      <c r="V135">
        <f t="shared" si="23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6"/>
        <v>0</v>
      </c>
      <c r="P136" s="9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0">
        <f t="shared" si="20"/>
        <v>42221.909930555557</v>
      </c>
      <c r="T136" s="10">
        <f t="shared" si="21"/>
        <v>42251.708333333328</v>
      </c>
      <c r="U136" t="str">
        <f t="shared" si="22"/>
        <v>Aug</v>
      </c>
      <c r="V136">
        <f t="shared" si="23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6"/>
        <v>0.13433333333333333</v>
      </c>
      <c r="P137" s="9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0">
        <f t="shared" si="20"/>
        <v>41788.381909722222</v>
      </c>
      <c r="T137" s="10">
        <f t="shared" si="21"/>
        <v>41821.791666666664</v>
      </c>
      <c r="U137" t="str">
        <f t="shared" si="22"/>
        <v>May</v>
      </c>
      <c r="V137">
        <f t="shared" si="23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6"/>
        <v>0</v>
      </c>
      <c r="P138" s="9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0">
        <f t="shared" si="20"/>
        <v>42096.410115740742</v>
      </c>
      <c r="T138" s="10">
        <f t="shared" si="21"/>
        <v>42140.427777777775</v>
      </c>
      <c r="U138" t="str">
        <f t="shared" si="22"/>
        <v>Apr</v>
      </c>
      <c r="V138">
        <f t="shared" si="23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6"/>
        <v>0</v>
      </c>
      <c r="P139" s="9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0">
        <f t="shared" si="20"/>
        <v>42239.573993055557</v>
      </c>
      <c r="T139" s="10">
        <f t="shared" si="21"/>
        <v>42289.573993055557</v>
      </c>
      <c r="U139" t="str">
        <f t="shared" si="22"/>
        <v>Aug</v>
      </c>
      <c r="V139">
        <f t="shared" si="23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6"/>
        <v>3.1413333333333335E-2</v>
      </c>
      <c r="P140" s="9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0">
        <f t="shared" si="20"/>
        <v>42186.257418981477</v>
      </c>
      <c r="T140" s="10">
        <f t="shared" si="21"/>
        <v>42217.207638888889</v>
      </c>
      <c r="U140" t="str">
        <f t="shared" si="22"/>
        <v>Jul</v>
      </c>
      <c r="V140">
        <f t="shared" si="23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6"/>
        <v>1</v>
      </c>
      <c r="P141" s="9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0">
        <f t="shared" si="20"/>
        <v>42187.920972222222</v>
      </c>
      <c r="T141" s="10">
        <f t="shared" si="21"/>
        <v>42197.920972222222</v>
      </c>
      <c r="U141" t="str">
        <f t="shared" si="22"/>
        <v>Jul</v>
      </c>
      <c r="V141">
        <f t="shared" si="23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6"/>
        <v>0</v>
      </c>
      <c r="P142" s="9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0">
        <f t="shared" si="20"/>
        <v>42053.198287037041</v>
      </c>
      <c r="T142" s="10">
        <f t="shared" si="21"/>
        <v>42083.15662037037</v>
      </c>
      <c r="U142" t="str">
        <f t="shared" si="22"/>
        <v>Feb</v>
      </c>
      <c r="V142">
        <f t="shared" si="23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6"/>
        <v>0.10775</v>
      </c>
      <c r="P143" s="9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0">
        <f t="shared" si="20"/>
        <v>42110.153043981481</v>
      </c>
      <c r="T143" s="10">
        <f t="shared" si="21"/>
        <v>42155.153043981481</v>
      </c>
      <c r="U143" t="str">
        <f t="shared" si="22"/>
        <v>Apr</v>
      </c>
      <c r="V143">
        <f t="shared" si="23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6"/>
        <v>3.3333333333333335E-3</v>
      </c>
      <c r="P144" s="9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0">
        <f t="shared" si="20"/>
        <v>41938.893263888887</v>
      </c>
      <c r="T144" s="10">
        <f t="shared" si="21"/>
        <v>41959.934930555552</v>
      </c>
      <c r="U144" t="str">
        <f t="shared" si="22"/>
        <v>Oct</v>
      </c>
      <c r="V144">
        <f t="shared" si="23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6"/>
        <v>0</v>
      </c>
      <c r="P145" s="9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0">
        <f t="shared" si="20"/>
        <v>42559.064143518524</v>
      </c>
      <c r="T145" s="10">
        <f t="shared" si="21"/>
        <v>42616.246527777781</v>
      </c>
      <c r="U145" t="str">
        <f t="shared" si="22"/>
        <v>Jul</v>
      </c>
      <c r="V145">
        <f t="shared" si="23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6"/>
        <v>0.27600000000000002</v>
      </c>
      <c r="P146" s="9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0">
        <f t="shared" si="20"/>
        <v>42047.762407407412</v>
      </c>
      <c r="T146" s="10">
        <f t="shared" si="21"/>
        <v>42107.72074074074</v>
      </c>
      <c r="U146" t="str">
        <f t="shared" si="22"/>
        <v>Feb</v>
      </c>
      <c r="V146">
        <f t="shared" si="23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6"/>
        <v>7.5111111111111115E-2</v>
      </c>
      <c r="P147" s="9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0">
        <f t="shared" si="20"/>
        <v>42200.542268518519</v>
      </c>
      <c r="T147" s="10">
        <f t="shared" si="21"/>
        <v>42227.542268518519</v>
      </c>
      <c r="U147" t="str">
        <f t="shared" si="22"/>
        <v>Jul</v>
      </c>
      <c r="V147">
        <f t="shared" si="23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6"/>
        <v>5.7499999999999999E-3</v>
      </c>
      <c r="P148" s="9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0">
        <f t="shared" si="20"/>
        <v>42693.016180555554</v>
      </c>
      <c r="T148" s="10">
        <f t="shared" si="21"/>
        <v>42753.016180555554</v>
      </c>
      <c r="U148" t="str">
        <f t="shared" si="22"/>
        <v>Nov</v>
      </c>
      <c r="V148">
        <f t="shared" si="23"/>
        <v>2016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6"/>
        <v>0</v>
      </c>
      <c r="P149" s="9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0">
        <f t="shared" si="20"/>
        <v>41969.767824074079</v>
      </c>
      <c r="T149" s="10">
        <f t="shared" si="21"/>
        <v>42012.762499999997</v>
      </c>
      <c r="U149" t="str">
        <f t="shared" si="22"/>
        <v>Nov</v>
      </c>
      <c r="V149">
        <f t="shared" si="23"/>
        <v>2014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6"/>
        <v>8.0000000000000004E-4</v>
      </c>
      <c r="P150" s="9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0">
        <f t="shared" si="20"/>
        <v>42397.281666666662</v>
      </c>
      <c r="T150" s="10">
        <f t="shared" si="21"/>
        <v>42427.281666666662</v>
      </c>
      <c r="U150" t="str">
        <f t="shared" si="22"/>
        <v>Jan</v>
      </c>
      <c r="V150">
        <f t="shared" si="23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6"/>
        <v>9.1999999999999998E-3</v>
      </c>
      <c r="P151" s="9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0">
        <f t="shared" si="20"/>
        <v>41968.172106481477</v>
      </c>
      <c r="T151" s="10">
        <f t="shared" si="21"/>
        <v>41998.333333333328</v>
      </c>
      <c r="U151" t="str">
        <f t="shared" si="22"/>
        <v>Nov</v>
      </c>
      <c r="V151">
        <f t="shared" si="23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6"/>
        <v>0.23163076923076922</v>
      </c>
      <c r="P152" s="9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0">
        <f t="shared" si="20"/>
        <v>42090.161828703705</v>
      </c>
      <c r="T152" s="10">
        <f t="shared" si="21"/>
        <v>42150.161828703705</v>
      </c>
      <c r="U152" t="str">
        <f t="shared" si="22"/>
        <v>Mar</v>
      </c>
      <c r="V152">
        <f t="shared" si="23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6"/>
        <v>5.5999999999999995E-4</v>
      </c>
      <c r="P153" s="9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0">
        <f t="shared" si="20"/>
        <v>42113.550821759258</v>
      </c>
      <c r="T153" s="10">
        <f t="shared" si="21"/>
        <v>42173.550821759258</v>
      </c>
      <c r="U153" t="str">
        <f t="shared" si="22"/>
        <v>Apr</v>
      </c>
      <c r="V153">
        <f t="shared" si="23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6"/>
        <v>7.8947368421052633E-5</v>
      </c>
      <c r="P154" s="9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0">
        <f t="shared" si="20"/>
        <v>41875.077546296299</v>
      </c>
      <c r="T154" s="10">
        <f t="shared" si="21"/>
        <v>41905.077546296299</v>
      </c>
      <c r="U154" t="str">
        <f t="shared" si="22"/>
        <v>Aug</v>
      </c>
      <c r="V154">
        <f t="shared" si="23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6"/>
        <v>7.1799999999999998E-3</v>
      </c>
      <c r="P155" s="9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0">
        <f t="shared" si="20"/>
        <v>41933.586157407408</v>
      </c>
      <c r="T155" s="10">
        <f t="shared" si="21"/>
        <v>41975.627824074079</v>
      </c>
      <c r="U155" t="str">
        <f t="shared" si="22"/>
        <v>Oct</v>
      </c>
      <c r="V155">
        <f t="shared" si="23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6"/>
        <v>2.6666666666666668E-2</v>
      </c>
      <c r="P156" s="9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0">
        <f t="shared" si="20"/>
        <v>42115.547395833331</v>
      </c>
      <c r="T156" s="10">
        <f t="shared" si="21"/>
        <v>42158.547395833331</v>
      </c>
      <c r="U156" t="str">
        <f t="shared" si="22"/>
        <v>Apr</v>
      </c>
      <c r="V156">
        <f t="shared" si="23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6"/>
        <v>6.0000000000000002E-5</v>
      </c>
      <c r="P157" s="9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0">
        <f t="shared" si="20"/>
        <v>42168.559432870374</v>
      </c>
      <c r="T157" s="10">
        <f t="shared" si="21"/>
        <v>42208.559432870374</v>
      </c>
      <c r="U157" t="str">
        <f t="shared" si="22"/>
        <v>Jun</v>
      </c>
      <c r="V157">
        <f t="shared" si="23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6"/>
        <v>5.0999999999999997E-2</v>
      </c>
      <c r="P158" s="9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0">
        <f t="shared" si="20"/>
        <v>41794.124953703707</v>
      </c>
      <c r="T158" s="10">
        <f t="shared" si="21"/>
        <v>41854.124953703707</v>
      </c>
      <c r="U158" t="str">
        <f t="shared" si="22"/>
        <v>Jun</v>
      </c>
      <c r="V158">
        <f t="shared" si="23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6"/>
        <v>2.671118530884808E-3</v>
      </c>
      <c r="P159" s="9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0">
        <f t="shared" si="20"/>
        <v>42396.911712962959</v>
      </c>
      <c r="T159" s="10">
        <f t="shared" si="21"/>
        <v>42426.911712962959</v>
      </c>
      <c r="U159" t="str">
        <f t="shared" si="22"/>
        <v>Jan</v>
      </c>
      <c r="V159">
        <f t="shared" si="23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6"/>
        <v>0</v>
      </c>
      <c r="P160" s="9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0">
        <f t="shared" si="20"/>
        <v>41904.07671296296</v>
      </c>
      <c r="T160" s="10">
        <f t="shared" si="21"/>
        <v>41934.07671296296</v>
      </c>
      <c r="U160" t="str">
        <f t="shared" si="22"/>
        <v>Sep</v>
      </c>
      <c r="V160">
        <f t="shared" si="23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6"/>
        <v>2.0000000000000002E-5</v>
      </c>
      <c r="P161" s="9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0">
        <f t="shared" si="20"/>
        <v>42514.434548611112</v>
      </c>
      <c r="T161" s="10">
        <f t="shared" si="21"/>
        <v>42554.434548611112</v>
      </c>
      <c r="U161" t="str">
        <f t="shared" si="22"/>
        <v>May</v>
      </c>
      <c r="V161">
        <f t="shared" si="23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6"/>
        <v>0</v>
      </c>
      <c r="P162" s="9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0">
        <f t="shared" si="20"/>
        <v>42171.913090277783</v>
      </c>
      <c r="T162" s="10">
        <f t="shared" si="21"/>
        <v>42231.913090277783</v>
      </c>
      <c r="U162" t="str">
        <f t="shared" si="22"/>
        <v>Jun</v>
      </c>
      <c r="V162">
        <f t="shared" si="23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6"/>
        <v>1E-4</v>
      </c>
      <c r="P163" s="9">
        <f t="shared" si="17"/>
        <v>5</v>
      </c>
      <c r="Q163" t="str">
        <f t="shared" si="18"/>
        <v>film &amp; video</v>
      </c>
      <c r="R163" t="str">
        <f t="shared" si="19"/>
        <v>drama</v>
      </c>
      <c r="S163" s="10">
        <f t="shared" si="20"/>
        <v>41792.687442129631</v>
      </c>
      <c r="T163" s="10">
        <f t="shared" si="21"/>
        <v>41822.687442129631</v>
      </c>
      <c r="U163" t="str">
        <f t="shared" si="22"/>
        <v>Jun</v>
      </c>
      <c r="V163">
        <f t="shared" si="23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6"/>
        <v>0.15535714285714286</v>
      </c>
      <c r="P164" s="9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0">
        <f t="shared" si="20"/>
        <v>41835.126805555556</v>
      </c>
      <c r="T164" s="10">
        <f t="shared" si="21"/>
        <v>41867.987500000003</v>
      </c>
      <c r="U164" t="str">
        <f t="shared" si="22"/>
        <v>Jul</v>
      </c>
      <c r="V164">
        <f t="shared" si="23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6"/>
        <v>0</v>
      </c>
      <c r="P165" s="9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0">
        <f t="shared" si="20"/>
        <v>42243.961273148147</v>
      </c>
      <c r="T165" s="10">
        <f t="shared" si="21"/>
        <v>42278</v>
      </c>
      <c r="U165" t="str">
        <f t="shared" si="22"/>
        <v>Aug</v>
      </c>
      <c r="V165">
        <f t="shared" si="23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6"/>
        <v>5.3333333333333332E-3</v>
      </c>
      <c r="P166" s="9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0">
        <f t="shared" si="20"/>
        <v>41841.762743055559</v>
      </c>
      <c r="T166" s="10">
        <f t="shared" si="21"/>
        <v>41901.762743055559</v>
      </c>
      <c r="U166" t="str">
        <f t="shared" si="22"/>
        <v>Jul</v>
      </c>
      <c r="V166">
        <f t="shared" si="23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6"/>
        <v>0</v>
      </c>
      <c r="P167" s="9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0">
        <f t="shared" si="20"/>
        <v>42351.658842592587</v>
      </c>
      <c r="T167" s="10">
        <f t="shared" si="21"/>
        <v>42381.658842592587</v>
      </c>
      <c r="U167" t="str">
        <f t="shared" si="22"/>
        <v>Dec</v>
      </c>
      <c r="V167">
        <f t="shared" si="23"/>
        <v>2015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6"/>
        <v>0.6</v>
      </c>
      <c r="P168" s="9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0">
        <f t="shared" si="20"/>
        <v>42721.075949074075</v>
      </c>
      <c r="T168" s="10">
        <f t="shared" si="21"/>
        <v>42751.075949074075</v>
      </c>
      <c r="U168" t="str">
        <f t="shared" si="22"/>
        <v>Dec</v>
      </c>
      <c r="V168">
        <f t="shared" si="23"/>
        <v>2016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6"/>
        <v>1E-4</v>
      </c>
      <c r="P169" s="9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0">
        <f t="shared" si="20"/>
        <v>42160.927488425921</v>
      </c>
      <c r="T169" s="10">
        <f t="shared" si="21"/>
        <v>42220.927488425921</v>
      </c>
      <c r="U169" t="str">
        <f t="shared" si="22"/>
        <v>Jun</v>
      </c>
      <c r="V169">
        <f t="shared" si="23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6"/>
        <v>4.0625000000000001E-2</v>
      </c>
      <c r="P170" s="9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0">
        <f t="shared" si="20"/>
        <v>42052.83530092593</v>
      </c>
      <c r="T170" s="10">
        <f t="shared" si="21"/>
        <v>42082.793634259258</v>
      </c>
      <c r="U170" t="str">
        <f t="shared" si="22"/>
        <v>Feb</v>
      </c>
      <c r="V170">
        <f t="shared" si="23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6"/>
        <v>0.224</v>
      </c>
      <c r="P171" s="9">
        <f t="shared" si="17"/>
        <v>56</v>
      </c>
      <c r="Q171" t="str">
        <f t="shared" si="18"/>
        <v>film &amp; video</v>
      </c>
      <c r="R171" t="str">
        <f t="shared" si="19"/>
        <v>drama</v>
      </c>
      <c r="S171" s="10">
        <f t="shared" si="20"/>
        <v>41900.505312499998</v>
      </c>
      <c r="T171" s="10">
        <f t="shared" si="21"/>
        <v>41930.505312499998</v>
      </c>
      <c r="U171" t="str">
        <f t="shared" si="22"/>
        <v>Sep</v>
      </c>
      <c r="V171">
        <f t="shared" si="23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6"/>
        <v>3.2500000000000001E-2</v>
      </c>
      <c r="P172" s="9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0">
        <f t="shared" si="20"/>
        <v>42216.977812500001</v>
      </c>
      <c r="T172" s="10">
        <f t="shared" si="21"/>
        <v>42246.227777777778</v>
      </c>
      <c r="U172" t="str">
        <f t="shared" si="22"/>
        <v>Jul</v>
      </c>
      <c r="V172">
        <f t="shared" si="23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6"/>
        <v>2.0000000000000002E-5</v>
      </c>
      <c r="P173" s="9">
        <f t="shared" si="17"/>
        <v>1</v>
      </c>
      <c r="Q173" t="str">
        <f t="shared" si="18"/>
        <v>film &amp; video</v>
      </c>
      <c r="R173" t="str">
        <f t="shared" si="19"/>
        <v>drama</v>
      </c>
      <c r="S173" s="10">
        <f t="shared" si="20"/>
        <v>42534.180717592593</v>
      </c>
      <c r="T173" s="10">
        <f t="shared" si="21"/>
        <v>42594.180717592593</v>
      </c>
      <c r="U173" t="str">
        <f t="shared" si="22"/>
        <v>Jun</v>
      </c>
      <c r="V173">
        <f t="shared" si="23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6"/>
        <v>0</v>
      </c>
      <c r="P174" s="9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0">
        <f t="shared" si="20"/>
        <v>42047.394942129627</v>
      </c>
      <c r="T174" s="10">
        <f t="shared" si="21"/>
        <v>42082.353275462956</v>
      </c>
      <c r="U174" t="str">
        <f t="shared" si="22"/>
        <v>Feb</v>
      </c>
      <c r="V174">
        <f t="shared" si="23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6"/>
        <v>0</v>
      </c>
      <c r="P175" s="9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0">
        <f t="shared" si="20"/>
        <v>42033.573009259257</v>
      </c>
      <c r="T175" s="10">
        <f t="shared" si="21"/>
        <v>42063.573009259257</v>
      </c>
      <c r="U175" t="str">
        <f t="shared" si="22"/>
        <v>Jan</v>
      </c>
      <c r="V175">
        <f t="shared" si="23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6"/>
        <v>0</v>
      </c>
      <c r="P176" s="9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0">
        <f t="shared" si="20"/>
        <v>42072.758981481486</v>
      </c>
      <c r="T176" s="10">
        <f t="shared" si="21"/>
        <v>42132.758981481486</v>
      </c>
      <c r="U176" t="str">
        <f t="shared" si="22"/>
        <v>Mar</v>
      </c>
      <c r="V176">
        <f t="shared" si="23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6"/>
        <v>6.4850000000000005E-2</v>
      </c>
      <c r="P177" s="9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0">
        <f t="shared" si="20"/>
        <v>41855.777905092589</v>
      </c>
      <c r="T177" s="10">
        <f t="shared" si="21"/>
        <v>41880.777905092589</v>
      </c>
      <c r="U177" t="str">
        <f t="shared" si="22"/>
        <v>Aug</v>
      </c>
      <c r="V177">
        <f t="shared" si="23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6"/>
        <v>0</v>
      </c>
      <c r="P178" s="9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0">
        <f t="shared" si="20"/>
        <v>42191.824062500003</v>
      </c>
      <c r="T178" s="10">
        <f t="shared" si="21"/>
        <v>42221.824062500003</v>
      </c>
      <c r="U178" t="str">
        <f t="shared" si="22"/>
        <v>Jul</v>
      </c>
      <c r="V178">
        <f t="shared" si="23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6"/>
        <v>0.4</v>
      </c>
      <c r="P179" s="9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0">
        <f t="shared" si="20"/>
        <v>42070.047754629632</v>
      </c>
      <c r="T179" s="10">
        <f t="shared" si="21"/>
        <v>42087.00608796296</v>
      </c>
      <c r="U179" t="str">
        <f t="shared" si="22"/>
        <v>Mar</v>
      </c>
      <c r="V179">
        <f t="shared" si="23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6"/>
        <v>0</v>
      </c>
      <c r="P180" s="9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0">
        <f t="shared" si="20"/>
        <v>42304.955381944441</v>
      </c>
      <c r="T180" s="10">
        <f t="shared" si="21"/>
        <v>42334.997048611112</v>
      </c>
      <c r="U180" t="str">
        <f t="shared" si="22"/>
        <v>Oct</v>
      </c>
      <c r="V180">
        <f t="shared" si="23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6"/>
        <v>0.2</v>
      </c>
      <c r="P181" s="9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0">
        <f t="shared" si="20"/>
        <v>42403.080497685187</v>
      </c>
      <c r="T181" s="10">
        <f t="shared" si="21"/>
        <v>42433.080497685187</v>
      </c>
      <c r="U181" t="str">
        <f t="shared" si="22"/>
        <v>Feb</v>
      </c>
      <c r="V181">
        <f t="shared" si="23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6"/>
        <v>0.33416666666666667</v>
      </c>
      <c r="P182" s="9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0">
        <f t="shared" si="20"/>
        <v>42067.991238425922</v>
      </c>
      <c r="T182" s="10">
        <f t="shared" si="21"/>
        <v>42107.791666666672</v>
      </c>
      <c r="U182" t="str">
        <f t="shared" si="22"/>
        <v>Mar</v>
      </c>
      <c r="V182">
        <f t="shared" si="23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6"/>
        <v>0.21092608822670172</v>
      </c>
      <c r="P183" s="9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0">
        <f t="shared" si="20"/>
        <v>42147.741840277777</v>
      </c>
      <c r="T183" s="10">
        <f t="shared" si="21"/>
        <v>42177.741840277777</v>
      </c>
      <c r="U183" t="str">
        <f t="shared" si="22"/>
        <v>May</v>
      </c>
      <c r="V183">
        <f t="shared" si="23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6"/>
        <v>0</v>
      </c>
      <c r="P184" s="9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0">
        <f t="shared" si="20"/>
        <v>42712.011944444443</v>
      </c>
      <c r="T184" s="10">
        <f t="shared" si="21"/>
        <v>42742.011944444443</v>
      </c>
      <c r="U184" t="str">
        <f t="shared" si="22"/>
        <v>Dec</v>
      </c>
      <c r="V184">
        <f t="shared" si="23"/>
        <v>2016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6"/>
        <v>0.35855999999999999</v>
      </c>
      <c r="P185" s="9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0">
        <f t="shared" si="20"/>
        <v>41939.810300925928</v>
      </c>
      <c r="T185" s="10">
        <f t="shared" si="21"/>
        <v>41969.851967592593</v>
      </c>
      <c r="U185" t="str">
        <f t="shared" si="22"/>
        <v>Oct</v>
      </c>
      <c r="V185">
        <f t="shared" si="23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6"/>
        <v>3.4000000000000002E-2</v>
      </c>
      <c r="P186" s="9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0">
        <f t="shared" si="20"/>
        <v>41825.791226851856</v>
      </c>
      <c r="T186" s="10">
        <f t="shared" si="21"/>
        <v>41883.165972222225</v>
      </c>
      <c r="U186" t="str">
        <f t="shared" si="22"/>
        <v>Jul</v>
      </c>
      <c r="V186">
        <f t="shared" si="23"/>
        <v>2014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6"/>
        <v>5.5E-2</v>
      </c>
      <c r="P187" s="9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0">
        <f t="shared" si="20"/>
        <v>42570.91133101852</v>
      </c>
      <c r="T187" s="10">
        <f t="shared" si="21"/>
        <v>42600.91133101852</v>
      </c>
      <c r="U187" t="str">
        <f t="shared" si="22"/>
        <v>Jul</v>
      </c>
      <c r="V187">
        <f t="shared" si="23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6"/>
        <v>0</v>
      </c>
      <c r="P188" s="9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0">
        <f t="shared" si="20"/>
        <v>42767.812893518523</v>
      </c>
      <c r="T188" s="10">
        <f t="shared" si="21"/>
        <v>42797.833333333328</v>
      </c>
      <c r="U188" t="str">
        <f t="shared" si="22"/>
        <v>Feb</v>
      </c>
      <c r="V188">
        <f t="shared" si="23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6"/>
        <v>0.16</v>
      </c>
      <c r="P189" s="9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0">
        <f t="shared" si="20"/>
        <v>42182.234456018516</v>
      </c>
      <c r="T189" s="10">
        <f t="shared" si="21"/>
        <v>42206.290972222225</v>
      </c>
      <c r="U189" t="str">
        <f t="shared" si="22"/>
        <v>Jun</v>
      </c>
      <c r="V189">
        <f t="shared" si="23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6"/>
        <v>0</v>
      </c>
      <c r="P190" s="9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0">
        <f t="shared" si="20"/>
        <v>41857.18304398148</v>
      </c>
      <c r="T190" s="10">
        <f t="shared" si="21"/>
        <v>41887.18304398148</v>
      </c>
      <c r="U190" t="str">
        <f t="shared" si="22"/>
        <v>Aug</v>
      </c>
      <c r="V190">
        <f t="shared" si="23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6"/>
        <v>6.8999999999999997E-4</v>
      </c>
      <c r="P191" s="9">
        <f t="shared" si="17"/>
        <v>69</v>
      </c>
      <c r="Q191" t="str">
        <f t="shared" si="18"/>
        <v>film &amp; video</v>
      </c>
      <c r="R191" t="str">
        <f t="shared" si="19"/>
        <v>drama</v>
      </c>
      <c r="S191" s="10">
        <f t="shared" si="20"/>
        <v>42556.690706018519</v>
      </c>
      <c r="T191" s="10">
        <f t="shared" si="21"/>
        <v>42616.690706018519</v>
      </c>
      <c r="U191" t="str">
        <f t="shared" si="22"/>
        <v>Jul</v>
      </c>
      <c r="V191">
        <f t="shared" si="23"/>
        <v>2016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6"/>
        <v>4.1666666666666666E-3</v>
      </c>
      <c r="P192" s="9">
        <f t="shared" si="17"/>
        <v>50</v>
      </c>
      <c r="Q192" t="str">
        <f t="shared" si="18"/>
        <v>film &amp; video</v>
      </c>
      <c r="R192" t="str">
        <f t="shared" si="19"/>
        <v>drama</v>
      </c>
      <c r="S192" s="10">
        <f t="shared" si="20"/>
        <v>42527.650995370372</v>
      </c>
      <c r="T192" s="10">
        <f t="shared" si="21"/>
        <v>42537.650995370372</v>
      </c>
      <c r="U192" t="str">
        <f t="shared" si="22"/>
        <v>Jun</v>
      </c>
      <c r="V192">
        <f t="shared" si="23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6"/>
        <v>0.05</v>
      </c>
      <c r="P193" s="9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0">
        <f t="shared" si="20"/>
        <v>42239.441412037035</v>
      </c>
      <c r="T193" s="10">
        <f t="shared" si="21"/>
        <v>42279.441412037035</v>
      </c>
      <c r="U193" t="str">
        <f t="shared" si="22"/>
        <v>Aug</v>
      </c>
      <c r="V193">
        <f t="shared" si="23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6"/>
        <v>1.7E-5</v>
      </c>
      <c r="P194" s="9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0">
        <f t="shared" si="20"/>
        <v>41899.792037037041</v>
      </c>
      <c r="T194" s="10">
        <f t="shared" si="21"/>
        <v>41929.792037037041</v>
      </c>
      <c r="U194" t="str">
        <f t="shared" si="22"/>
        <v>Sep</v>
      </c>
      <c r="V194">
        <f t="shared" si="23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24">E195/D195</f>
        <v>0</v>
      </c>
      <c r="P195" s="9" t="e">
        <f t="shared" ref="P195:P258" si="25">E195/L195</f>
        <v>#DIV/0!</v>
      </c>
      <c r="Q195" t="str">
        <f t="shared" ref="Q195:Q258" si="26">LEFT(N195,SEARCH( "/",N195,1)-1)</f>
        <v>film &amp; video</v>
      </c>
      <c r="R195" t="str">
        <f t="shared" ref="R195:R258" si="27">RIGHT(N195,LEN(N195)-SEARCH("/",N195,1))</f>
        <v>drama</v>
      </c>
      <c r="S195" s="10">
        <f t="shared" ref="S195:S258" si="28">(((J195/60)/60)/24)+DATE(1970,1,1)</f>
        <v>41911.934791666667</v>
      </c>
      <c r="T195" s="10">
        <f t="shared" ref="T195:T258" si="29">(((I195/60)/60)/24)+DATE(1970,1,1)</f>
        <v>41971.976458333331</v>
      </c>
      <c r="U195" t="str">
        <f t="shared" ref="U195:U258" si="30">TEXT(MONTH(S195)*29,"mmm")</f>
        <v>Sep</v>
      </c>
      <c r="V195">
        <f t="shared" ref="V195:V258" si="31">YEAR(S195)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24"/>
        <v>1.1999999999999999E-3</v>
      </c>
      <c r="P196" s="9">
        <f t="shared" si="25"/>
        <v>1</v>
      </c>
      <c r="Q196" t="str">
        <f t="shared" si="26"/>
        <v>film &amp; video</v>
      </c>
      <c r="R196" t="str">
        <f t="shared" si="27"/>
        <v>drama</v>
      </c>
      <c r="S196" s="10">
        <f t="shared" si="28"/>
        <v>42375.996886574074</v>
      </c>
      <c r="T196" s="10">
        <f t="shared" si="29"/>
        <v>42435.996886574074</v>
      </c>
      <c r="U196" t="str">
        <f t="shared" si="30"/>
        <v>Jan</v>
      </c>
      <c r="V196">
        <f t="shared" si="31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24"/>
        <v>0</v>
      </c>
      <c r="P197" s="9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0">
        <f t="shared" si="28"/>
        <v>42135.67050925926</v>
      </c>
      <c r="T197" s="10">
        <f t="shared" si="29"/>
        <v>42195.67050925926</v>
      </c>
      <c r="U197" t="str">
        <f t="shared" si="30"/>
        <v>May</v>
      </c>
      <c r="V197">
        <f t="shared" si="31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24"/>
        <v>0.41857142857142859</v>
      </c>
      <c r="P198" s="9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0">
        <f t="shared" si="28"/>
        <v>42259.542800925927</v>
      </c>
      <c r="T198" s="10">
        <f t="shared" si="29"/>
        <v>42287.875</v>
      </c>
      <c r="U198" t="str">
        <f t="shared" si="30"/>
        <v>Sep</v>
      </c>
      <c r="V198">
        <f t="shared" si="31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24"/>
        <v>0.1048</v>
      </c>
      <c r="P199" s="9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0">
        <f t="shared" si="28"/>
        <v>42741.848379629635</v>
      </c>
      <c r="T199" s="10">
        <f t="shared" si="29"/>
        <v>42783.875</v>
      </c>
      <c r="U199" t="str">
        <f t="shared" si="30"/>
        <v>Jan</v>
      </c>
      <c r="V199">
        <f t="shared" si="31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24"/>
        <v>1.116E-2</v>
      </c>
      <c r="P200" s="9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0">
        <f t="shared" si="28"/>
        <v>41887.383356481485</v>
      </c>
      <c r="T200" s="10">
        <f t="shared" si="29"/>
        <v>41917.383356481485</v>
      </c>
      <c r="U200" t="str">
        <f t="shared" si="30"/>
        <v>Sep</v>
      </c>
      <c r="V200">
        <f t="shared" si="31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24"/>
        <v>0</v>
      </c>
      <c r="P201" s="9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0">
        <f t="shared" si="28"/>
        <v>42584.123865740738</v>
      </c>
      <c r="T201" s="10">
        <f t="shared" si="29"/>
        <v>42614.123865740738</v>
      </c>
      <c r="U201" t="str">
        <f t="shared" si="30"/>
        <v>Aug</v>
      </c>
      <c r="V201">
        <f t="shared" si="31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24"/>
        <v>0.26192500000000002</v>
      </c>
      <c r="P202" s="9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0">
        <f t="shared" si="28"/>
        <v>41867.083368055559</v>
      </c>
      <c r="T202" s="10">
        <f t="shared" si="29"/>
        <v>41897.083368055559</v>
      </c>
      <c r="U202" t="str">
        <f t="shared" si="30"/>
        <v>Aug</v>
      </c>
      <c r="V202">
        <f t="shared" si="31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24"/>
        <v>0.58461538461538465</v>
      </c>
      <c r="P203" s="9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0">
        <f t="shared" si="28"/>
        <v>42023.818622685183</v>
      </c>
      <c r="T203" s="10">
        <f t="shared" si="29"/>
        <v>42043.818622685183</v>
      </c>
      <c r="U203" t="str">
        <f t="shared" si="30"/>
        <v>Jan</v>
      </c>
      <c r="V203">
        <f t="shared" si="31"/>
        <v>2015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24"/>
        <v>0</v>
      </c>
      <c r="P204" s="9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0">
        <f t="shared" si="28"/>
        <v>42255.927824074075</v>
      </c>
      <c r="T204" s="10">
        <f t="shared" si="29"/>
        <v>42285.874305555553</v>
      </c>
      <c r="U204" t="str">
        <f t="shared" si="30"/>
        <v>Sep</v>
      </c>
      <c r="V204">
        <f t="shared" si="31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24"/>
        <v>0.2984</v>
      </c>
      <c r="P205" s="9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0">
        <f t="shared" si="28"/>
        <v>41973.847962962958</v>
      </c>
      <c r="T205" s="10">
        <f t="shared" si="29"/>
        <v>42033.847962962958</v>
      </c>
      <c r="U205" t="str">
        <f t="shared" si="30"/>
        <v>Nov</v>
      </c>
      <c r="V205">
        <f t="shared" si="31"/>
        <v>2014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24"/>
        <v>0.50721666666666665</v>
      </c>
      <c r="P206" s="9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0">
        <f t="shared" si="28"/>
        <v>42556.583368055552</v>
      </c>
      <c r="T206" s="10">
        <f t="shared" si="29"/>
        <v>42586.583368055552</v>
      </c>
      <c r="U206" t="str">
        <f t="shared" si="30"/>
        <v>Jul</v>
      </c>
      <c r="V206">
        <f t="shared" si="31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24"/>
        <v>0.16250000000000001</v>
      </c>
      <c r="P207" s="9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0">
        <f t="shared" si="28"/>
        <v>42248.632199074069</v>
      </c>
      <c r="T207" s="10">
        <f t="shared" si="29"/>
        <v>42283.632199074069</v>
      </c>
      <c r="U207" t="str">
        <f t="shared" si="30"/>
        <v>Sep</v>
      </c>
      <c r="V207">
        <f t="shared" si="31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24"/>
        <v>0</v>
      </c>
      <c r="P208" s="9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0">
        <f t="shared" si="28"/>
        <v>42567.004432870366</v>
      </c>
      <c r="T208" s="10">
        <f t="shared" si="29"/>
        <v>42588.004432870366</v>
      </c>
      <c r="U208" t="str">
        <f t="shared" si="30"/>
        <v>Jul</v>
      </c>
      <c r="V208">
        <f t="shared" si="31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24"/>
        <v>0.15214285714285714</v>
      </c>
      <c r="P209" s="9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8"/>
        <v>41978.197199074071</v>
      </c>
      <c r="T209" s="10">
        <f t="shared" si="29"/>
        <v>42008.197199074071</v>
      </c>
      <c r="U209" t="str">
        <f t="shared" si="30"/>
        <v>Dec</v>
      </c>
      <c r="V209">
        <f t="shared" si="31"/>
        <v>2014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24"/>
        <v>0</v>
      </c>
      <c r="P210" s="9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0">
        <f t="shared" si="28"/>
        <v>41959.369988425926</v>
      </c>
      <c r="T210" s="10">
        <f t="shared" si="29"/>
        <v>41989.369988425926</v>
      </c>
      <c r="U210" t="str">
        <f t="shared" si="30"/>
        <v>Nov</v>
      </c>
      <c r="V210">
        <f t="shared" si="31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24"/>
        <v>0</v>
      </c>
      <c r="P211" s="9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0">
        <f t="shared" si="28"/>
        <v>42165.922858796301</v>
      </c>
      <c r="T211" s="10">
        <f t="shared" si="29"/>
        <v>42195.922858796301</v>
      </c>
      <c r="U211" t="str">
        <f t="shared" si="30"/>
        <v>Jun</v>
      </c>
      <c r="V211">
        <f t="shared" si="31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24"/>
        <v>0.2525</v>
      </c>
      <c r="P212" s="9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8"/>
        <v>42249.064722222218</v>
      </c>
      <c r="T212" s="10">
        <f t="shared" si="29"/>
        <v>42278.208333333328</v>
      </c>
      <c r="U212" t="str">
        <f t="shared" si="30"/>
        <v>Sep</v>
      </c>
      <c r="V212">
        <f t="shared" si="31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24"/>
        <v>0.44600000000000001</v>
      </c>
      <c r="P213" s="9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8"/>
        <v>42236.159918981488</v>
      </c>
      <c r="T213" s="10">
        <f t="shared" si="29"/>
        <v>42266.159918981488</v>
      </c>
      <c r="U213" t="str">
        <f t="shared" si="30"/>
        <v>Aug</v>
      </c>
      <c r="V213">
        <f t="shared" si="31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24"/>
        <v>1.5873015873015873E-4</v>
      </c>
      <c r="P214" s="9">
        <f t="shared" si="25"/>
        <v>1</v>
      </c>
      <c r="Q214" t="str">
        <f t="shared" si="26"/>
        <v>film &amp; video</v>
      </c>
      <c r="R214" t="str">
        <f t="shared" si="27"/>
        <v>drama</v>
      </c>
      <c r="S214" s="10">
        <f t="shared" si="28"/>
        <v>42416.881018518514</v>
      </c>
      <c r="T214" s="10">
        <f t="shared" si="29"/>
        <v>42476.839351851857</v>
      </c>
      <c r="U214" t="str">
        <f t="shared" si="30"/>
        <v>Feb</v>
      </c>
      <c r="V214">
        <f t="shared" si="31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24"/>
        <v>4.0000000000000002E-4</v>
      </c>
      <c r="P215" s="9">
        <f t="shared" si="25"/>
        <v>20</v>
      </c>
      <c r="Q215" t="str">
        <f t="shared" si="26"/>
        <v>film &amp; video</v>
      </c>
      <c r="R215" t="str">
        <f t="shared" si="27"/>
        <v>drama</v>
      </c>
      <c r="S215" s="10">
        <f t="shared" si="28"/>
        <v>42202.594293981485</v>
      </c>
      <c r="T215" s="10">
        <f t="shared" si="29"/>
        <v>42232.587974537033</v>
      </c>
      <c r="U215" t="str">
        <f t="shared" si="30"/>
        <v>Jul</v>
      </c>
      <c r="V215">
        <f t="shared" si="31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24"/>
        <v>8.0000000000000007E-5</v>
      </c>
      <c r="P216" s="9">
        <f t="shared" si="25"/>
        <v>1</v>
      </c>
      <c r="Q216" t="str">
        <f t="shared" si="26"/>
        <v>film &amp; video</v>
      </c>
      <c r="R216" t="str">
        <f t="shared" si="27"/>
        <v>drama</v>
      </c>
      <c r="S216" s="10">
        <f t="shared" si="28"/>
        <v>42009.64061342593</v>
      </c>
      <c r="T216" s="10">
        <f t="shared" si="29"/>
        <v>42069.64061342593</v>
      </c>
      <c r="U216" t="str">
        <f t="shared" si="30"/>
        <v>Jan</v>
      </c>
      <c r="V216">
        <f t="shared" si="31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24"/>
        <v>2.2727272727272726E-3</v>
      </c>
      <c r="P217" s="9">
        <f t="shared" si="25"/>
        <v>10</v>
      </c>
      <c r="Q217" t="str">
        <f t="shared" si="26"/>
        <v>film &amp; video</v>
      </c>
      <c r="R217" t="str">
        <f t="shared" si="27"/>
        <v>drama</v>
      </c>
      <c r="S217" s="10">
        <f t="shared" si="28"/>
        <v>42375.230115740742</v>
      </c>
      <c r="T217" s="10">
        <f t="shared" si="29"/>
        <v>42417.999305555553</v>
      </c>
      <c r="U217" t="str">
        <f t="shared" si="30"/>
        <v>Jan</v>
      </c>
      <c r="V217">
        <f t="shared" si="31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24"/>
        <v>0.55698440000000005</v>
      </c>
      <c r="P218" s="9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8"/>
        <v>42066.958761574075</v>
      </c>
      <c r="T218" s="10">
        <f t="shared" si="29"/>
        <v>42116.917094907403</v>
      </c>
      <c r="U218" t="str">
        <f t="shared" si="30"/>
        <v>Mar</v>
      </c>
      <c r="V218">
        <f t="shared" si="31"/>
        <v>2015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24"/>
        <v>0.11942999999999999</v>
      </c>
      <c r="P219" s="9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8"/>
        <v>41970.64061342593</v>
      </c>
      <c r="T219" s="10">
        <f t="shared" si="29"/>
        <v>42001.64061342593</v>
      </c>
      <c r="U219" t="str">
        <f t="shared" si="30"/>
        <v>Nov</v>
      </c>
      <c r="V219">
        <f t="shared" si="31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24"/>
        <v>0.02</v>
      </c>
      <c r="P220" s="9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8"/>
        <v>42079.628344907411</v>
      </c>
      <c r="T220" s="10">
        <f t="shared" si="29"/>
        <v>42139.628344907411</v>
      </c>
      <c r="U220" t="str">
        <f t="shared" si="30"/>
        <v>Mar</v>
      </c>
      <c r="V220">
        <f t="shared" si="31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24"/>
        <v>0.17630000000000001</v>
      </c>
      <c r="P221" s="9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8"/>
        <v>42429.326678240745</v>
      </c>
      <c r="T221" s="10">
        <f t="shared" si="29"/>
        <v>42461.290972222225</v>
      </c>
      <c r="U221" t="str">
        <f t="shared" si="30"/>
        <v>Feb</v>
      </c>
      <c r="V221">
        <f t="shared" si="31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24"/>
        <v>7.1999999999999998E-3</v>
      </c>
      <c r="P222" s="9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8"/>
        <v>42195.643865740742</v>
      </c>
      <c r="T222" s="10">
        <f t="shared" si="29"/>
        <v>42236.837499999994</v>
      </c>
      <c r="U222" t="str">
        <f t="shared" si="30"/>
        <v>Jul</v>
      </c>
      <c r="V222">
        <f t="shared" si="31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24"/>
        <v>0</v>
      </c>
      <c r="P223" s="9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0">
        <f t="shared" si="28"/>
        <v>42031.837546296301</v>
      </c>
      <c r="T223" s="10">
        <f t="shared" si="29"/>
        <v>42091.79587962963</v>
      </c>
      <c r="U223" t="str">
        <f t="shared" si="30"/>
        <v>Jan</v>
      </c>
      <c r="V223">
        <f t="shared" si="31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24"/>
        <v>0.13</v>
      </c>
      <c r="P224" s="9">
        <f t="shared" si="25"/>
        <v>65</v>
      </c>
      <c r="Q224" t="str">
        <f t="shared" si="26"/>
        <v>film &amp; video</v>
      </c>
      <c r="R224" t="str">
        <f t="shared" si="27"/>
        <v>drama</v>
      </c>
      <c r="S224" s="10">
        <f t="shared" si="28"/>
        <v>42031.769884259258</v>
      </c>
      <c r="T224" s="10">
        <f t="shared" si="29"/>
        <v>42090.110416666663</v>
      </c>
      <c r="U224" t="str">
        <f t="shared" si="30"/>
        <v>Jan</v>
      </c>
      <c r="V224">
        <f t="shared" si="31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24"/>
        <v>0</v>
      </c>
      <c r="P225" s="9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0">
        <f t="shared" si="28"/>
        <v>42482.048032407409</v>
      </c>
      <c r="T225" s="10">
        <f t="shared" si="29"/>
        <v>42512.045138888891</v>
      </c>
      <c r="U225" t="str">
        <f t="shared" si="30"/>
        <v>Apr</v>
      </c>
      <c r="V225">
        <f t="shared" si="31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24"/>
        <v>0</v>
      </c>
      <c r="P226" s="9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0">
        <f t="shared" si="28"/>
        <v>42135.235254629632</v>
      </c>
      <c r="T226" s="10">
        <f t="shared" si="29"/>
        <v>42195.235254629632</v>
      </c>
      <c r="U226" t="str">
        <f t="shared" si="30"/>
        <v>May</v>
      </c>
      <c r="V226">
        <f t="shared" si="31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24"/>
        <v>0</v>
      </c>
      <c r="P227" s="9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0">
        <f t="shared" si="28"/>
        <v>42438.961273148147</v>
      </c>
      <c r="T227" s="10">
        <f t="shared" si="29"/>
        <v>42468.919606481482</v>
      </c>
      <c r="U227" t="str">
        <f t="shared" si="30"/>
        <v>Mar</v>
      </c>
      <c r="V227">
        <f t="shared" si="31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24"/>
        <v>8.6206896551724137E-3</v>
      </c>
      <c r="P228" s="9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8"/>
        <v>42106.666018518517</v>
      </c>
      <c r="T228" s="10">
        <f t="shared" si="29"/>
        <v>42155.395138888889</v>
      </c>
      <c r="U228" t="str">
        <f t="shared" si="30"/>
        <v>Apr</v>
      </c>
      <c r="V228">
        <f t="shared" si="31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24"/>
        <v>0</v>
      </c>
      <c r="P229" s="9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0">
        <f t="shared" si="28"/>
        <v>42164.893993055557</v>
      </c>
      <c r="T229" s="10">
        <f t="shared" si="29"/>
        <v>42194.893993055557</v>
      </c>
      <c r="U229" t="str">
        <f t="shared" si="30"/>
        <v>Jun</v>
      </c>
      <c r="V229">
        <f t="shared" si="31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24"/>
        <v>0</v>
      </c>
      <c r="P230" s="9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0">
        <f t="shared" si="28"/>
        <v>42096.686400462961</v>
      </c>
      <c r="T230" s="10">
        <f t="shared" si="29"/>
        <v>42156.686400462961</v>
      </c>
      <c r="U230" t="str">
        <f t="shared" si="30"/>
        <v>Apr</v>
      </c>
      <c r="V230">
        <f t="shared" si="31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24"/>
        <v>0</v>
      </c>
      <c r="P231" s="9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0">
        <f t="shared" si="28"/>
        <v>42383.933993055558</v>
      </c>
      <c r="T231" s="10">
        <f t="shared" si="29"/>
        <v>42413.933993055558</v>
      </c>
      <c r="U231" t="str">
        <f t="shared" si="30"/>
        <v>Jan</v>
      </c>
      <c r="V231">
        <f t="shared" si="31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24"/>
        <v>4.0000000000000001E-3</v>
      </c>
      <c r="P232" s="9">
        <f t="shared" si="25"/>
        <v>30</v>
      </c>
      <c r="Q232" t="str">
        <f t="shared" si="26"/>
        <v>film &amp; video</v>
      </c>
      <c r="R232" t="str">
        <f t="shared" si="27"/>
        <v>drama</v>
      </c>
      <c r="S232" s="10">
        <f t="shared" si="28"/>
        <v>42129.777210648142</v>
      </c>
      <c r="T232" s="10">
        <f t="shared" si="29"/>
        <v>42159.777210648142</v>
      </c>
      <c r="U232" t="str">
        <f t="shared" si="30"/>
        <v>May</v>
      </c>
      <c r="V232">
        <f t="shared" si="31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24"/>
        <v>0</v>
      </c>
      <c r="P233" s="9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0">
        <f t="shared" si="28"/>
        <v>42341.958923611113</v>
      </c>
      <c r="T233" s="10">
        <f t="shared" si="29"/>
        <v>42371.958923611113</v>
      </c>
      <c r="U233" t="str">
        <f t="shared" si="30"/>
        <v>Dec</v>
      </c>
      <c r="V233">
        <f t="shared" si="31"/>
        <v>2015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24"/>
        <v>2.75E-2</v>
      </c>
      <c r="P234" s="9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8"/>
        <v>42032.82576388889</v>
      </c>
      <c r="T234" s="10">
        <f t="shared" si="29"/>
        <v>42062.82576388889</v>
      </c>
      <c r="U234" t="str">
        <f t="shared" si="30"/>
        <v>Jan</v>
      </c>
      <c r="V234">
        <f t="shared" si="31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24"/>
        <v>0</v>
      </c>
      <c r="P235" s="9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0">
        <f t="shared" si="28"/>
        <v>42612.911712962959</v>
      </c>
      <c r="T235" s="10">
        <f t="shared" si="29"/>
        <v>42642.911712962959</v>
      </c>
      <c r="U235" t="str">
        <f t="shared" si="30"/>
        <v>Aug</v>
      </c>
      <c r="V235">
        <f t="shared" si="31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24"/>
        <v>0.40100000000000002</v>
      </c>
      <c r="P236" s="9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8"/>
        <v>42136.035405092596</v>
      </c>
      <c r="T236" s="10">
        <f t="shared" si="29"/>
        <v>42176.035405092596</v>
      </c>
      <c r="U236" t="str">
        <f t="shared" si="30"/>
        <v>May</v>
      </c>
      <c r="V236">
        <f t="shared" si="31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24"/>
        <v>0</v>
      </c>
      <c r="P237" s="9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0">
        <f t="shared" si="28"/>
        <v>42164.908530092594</v>
      </c>
      <c r="T237" s="10">
        <f t="shared" si="29"/>
        <v>42194.908530092594</v>
      </c>
      <c r="U237" t="str">
        <f t="shared" si="30"/>
        <v>Jun</v>
      </c>
      <c r="V237">
        <f t="shared" si="31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24"/>
        <v>0</v>
      </c>
      <c r="P238" s="9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0">
        <f t="shared" si="28"/>
        <v>42321.08447916666</v>
      </c>
      <c r="T238" s="10">
        <f t="shared" si="29"/>
        <v>42374</v>
      </c>
      <c r="U238" t="str">
        <f t="shared" si="30"/>
        <v>Nov</v>
      </c>
      <c r="V238">
        <f t="shared" si="31"/>
        <v>2015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24"/>
        <v>3.3333333333333335E-3</v>
      </c>
      <c r="P239" s="9">
        <f t="shared" si="25"/>
        <v>50</v>
      </c>
      <c r="Q239" t="str">
        <f t="shared" si="26"/>
        <v>film &amp; video</v>
      </c>
      <c r="R239" t="str">
        <f t="shared" si="27"/>
        <v>drama</v>
      </c>
      <c r="S239" s="10">
        <f t="shared" si="28"/>
        <v>42377.577187499999</v>
      </c>
      <c r="T239" s="10">
        <f t="shared" si="29"/>
        <v>42437.577187499999</v>
      </c>
      <c r="U239" t="str">
        <f t="shared" si="30"/>
        <v>Jan</v>
      </c>
      <c r="V239">
        <f t="shared" si="31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24"/>
        <v>0</v>
      </c>
      <c r="P240" s="9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0">
        <f t="shared" si="28"/>
        <v>42713.962499999994</v>
      </c>
      <c r="T240" s="10">
        <f t="shared" si="29"/>
        <v>42734.375</v>
      </c>
      <c r="U240" t="str">
        <f t="shared" si="30"/>
        <v>Dec</v>
      </c>
      <c r="V240">
        <f t="shared" si="31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24"/>
        <v>0.25</v>
      </c>
      <c r="P241" s="9">
        <f t="shared" si="25"/>
        <v>50</v>
      </c>
      <c r="Q241" t="str">
        <f t="shared" si="26"/>
        <v>film &amp; video</v>
      </c>
      <c r="R241" t="str">
        <f t="shared" si="27"/>
        <v>drama</v>
      </c>
      <c r="S241" s="10">
        <f t="shared" si="28"/>
        <v>42297.110300925924</v>
      </c>
      <c r="T241" s="10">
        <f t="shared" si="29"/>
        <v>42316.5</v>
      </c>
      <c r="U241" t="str">
        <f t="shared" si="30"/>
        <v>Oct</v>
      </c>
      <c r="V241">
        <f t="shared" si="31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24"/>
        <v>1.0763413333333334</v>
      </c>
      <c r="P242" s="9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8"/>
        <v>41354.708460648151</v>
      </c>
      <c r="T242" s="10">
        <f t="shared" si="29"/>
        <v>41399.708460648151</v>
      </c>
      <c r="U242" t="str">
        <f t="shared" si="30"/>
        <v>Mar</v>
      </c>
      <c r="V242">
        <f t="shared" si="31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24"/>
        <v>1.1263736263736264</v>
      </c>
      <c r="P243" s="9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8"/>
        <v>41949.697962962964</v>
      </c>
      <c r="T243" s="10">
        <f t="shared" si="29"/>
        <v>41994.697962962964</v>
      </c>
      <c r="U243" t="str">
        <f t="shared" si="30"/>
        <v>Nov</v>
      </c>
      <c r="V243">
        <f t="shared" si="31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24"/>
        <v>1.1346153846153846</v>
      </c>
      <c r="P244" s="9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8"/>
        <v>40862.492939814816</v>
      </c>
      <c r="T244" s="10">
        <f t="shared" si="29"/>
        <v>40897.492939814816</v>
      </c>
      <c r="U244" t="str">
        <f t="shared" si="30"/>
        <v>Nov</v>
      </c>
      <c r="V244">
        <f t="shared" si="31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24"/>
        <v>1.0259199999999999</v>
      </c>
      <c r="P245" s="9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8"/>
        <v>41662.047500000001</v>
      </c>
      <c r="T245" s="10">
        <f t="shared" si="29"/>
        <v>41692.047500000001</v>
      </c>
      <c r="U245" t="str">
        <f t="shared" si="30"/>
        <v>Jan</v>
      </c>
      <c r="V245">
        <f t="shared" si="31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24"/>
        <v>1.1375714285714287</v>
      </c>
      <c r="P246" s="9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8"/>
        <v>40213.323599537034</v>
      </c>
      <c r="T246" s="10">
        <f t="shared" si="29"/>
        <v>40253.29583333333</v>
      </c>
      <c r="U246" t="str">
        <f t="shared" si="30"/>
        <v>Feb</v>
      </c>
      <c r="V246">
        <f t="shared" si="31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24"/>
        <v>1.0371999999999999</v>
      </c>
      <c r="P247" s="9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8"/>
        <v>41107.053067129629</v>
      </c>
      <c r="T247" s="10">
        <f t="shared" si="29"/>
        <v>41137.053067129629</v>
      </c>
      <c r="U247" t="str">
        <f t="shared" si="30"/>
        <v>Jul</v>
      </c>
      <c r="V247">
        <f t="shared" si="31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24"/>
        <v>3.0546000000000002</v>
      </c>
      <c r="P248" s="9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8"/>
        <v>40480.363483796296</v>
      </c>
      <c r="T248" s="10">
        <f t="shared" si="29"/>
        <v>40530.405150462961</v>
      </c>
      <c r="U248" t="str">
        <f t="shared" si="30"/>
        <v>Oct</v>
      </c>
      <c r="V248">
        <f t="shared" si="31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24"/>
        <v>1.341</v>
      </c>
      <c r="P249" s="9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8"/>
        <v>40430.604328703703</v>
      </c>
      <c r="T249" s="10">
        <f t="shared" si="29"/>
        <v>40467.152083333334</v>
      </c>
      <c r="U249" t="str">
        <f t="shared" si="30"/>
        <v>Sep</v>
      </c>
      <c r="V249">
        <f t="shared" si="31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24"/>
        <v>1.0133294117647058</v>
      </c>
      <c r="P250" s="9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8"/>
        <v>40870.774409722224</v>
      </c>
      <c r="T250" s="10">
        <f t="shared" si="29"/>
        <v>40915.774409722224</v>
      </c>
      <c r="U250" t="str">
        <f t="shared" si="30"/>
        <v>Nov</v>
      </c>
      <c r="V250">
        <f t="shared" si="31"/>
        <v>2011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24"/>
        <v>1.1292</v>
      </c>
      <c r="P251" s="9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8"/>
        <v>40332.923842592594</v>
      </c>
      <c r="T251" s="10">
        <f t="shared" si="29"/>
        <v>40412.736111111109</v>
      </c>
      <c r="U251" t="str">
        <f t="shared" si="30"/>
        <v>Jun</v>
      </c>
      <c r="V251">
        <f t="shared" si="31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24"/>
        <v>1.0558333333333334</v>
      </c>
      <c r="P252" s="9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8"/>
        <v>41401.565868055557</v>
      </c>
      <c r="T252" s="10">
        <f t="shared" si="29"/>
        <v>41431.565868055557</v>
      </c>
      <c r="U252" t="str">
        <f t="shared" si="30"/>
        <v>May</v>
      </c>
      <c r="V252">
        <f t="shared" si="31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24"/>
        <v>1.2557142857142858</v>
      </c>
      <c r="P253" s="9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8"/>
        <v>41013.787569444445</v>
      </c>
      <c r="T253" s="10">
        <f t="shared" si="29"/>
        <v>41045.791666666664</v>
      </c>
      <c r="U253" t="str">
        <f t="shared" si="30"/>
        <v>Apr</v>
      </c>
      <c r="V253">
        <f t="shared" si="31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24"/>
        <v>1.8455999999999999</v>
      </c>
      <c r="P254" s="9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8"/>
        <v>40266.662708333337</v>
      </c>
      <c r="T254" s="10">
        <f t="shared" si="29"/>
        <v>40330.165972222225</v>
      </c>
      <c r="U254" t="str">
        <f t="shared" si="30"/>
        <v>Mar</v>
      </c>
      <c r="V254">
        <f t="shared" si="31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24"/>
        <v>1.0073333333333334</v>
      </c>
      <c r="P255" s="9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8"/>
        <v>40924.650868055556</v>
      </c>
      <c r="T255" s="10">
        <f t="shared" si="29"/>
        <v>40954.650868055556</v>
      </c>
      <c r="U255" t="str">
        <f t="shared" si="30"/>
        <v>Jan</v>
      </c>
      <c r="V255">
        <f t="shared" si="31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24"/>
        <v>1.1694724999999999</v>
      </c>
      <c r="P256" s="9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8"/>
        <v>42263.952662037031</v>
      </c>
      <c r="T256" s="10">
        <f t="shared" si="29"/>
        <v>42294.083333333328</v>
      </c>
      <c r="U256" t="str">
        <f t="shared" si="30"/>
        <v>Sep</v>
      </c>
      <c r="V256">
        <f t="shared" si="31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24"/>
        <v>1.0673325</v>
      </c>
      <c r="P257" s="9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8"/>
        <v>40588.526412037041</v>
      </c>
      <c r="T257" s="10">
        <f t="shared" si="29"/>
        <v>40618.48474537037</v>
      </c>
      <c r="U257" t="str">
        <f t="shared" si="30"/>
        <v>Feb</v>
      </c>
      <c r="V257">
        <f t="shared" si="31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24"/>
        <v>1.391</v>
      </c>
      <c r="P258" s="9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8"/>
        <v>41319.769293981481</v>
      </c>
      <c r="T258" s="10">
        <f t="shared" si="29"/>
        <v>41349.769293981481</v>
      </c>
      <c r="U258" t="str">
        <f t="shared" si="30"/>
        <v>Feb</v>
      </c>
      <c r="V258">
        <f t="shared" si="31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32">E259/D259</f>
        <v>1.0672648571428571</v>
      </c>
      <c r="P259" s="9">
        <f t="shared" ref="P259:P322" si="33">E259/L259</f>
        <v>66.70405357142856</v>
      </c>
      <c r="Q259" t="str">
        <f t="shared" ref="Q259:Q322" si="34">LEFT(N259,SEARCH( "/",N259,1)-1)</f>
        <v>film &amp; video</v>
      </c>
      <c r="R259" t="str">
        <f t="shared" ref="R259:R322" si="35">RIGHT(N259,LEN(N259)-SEARCH("/",N259,1))</f>
        <v>documentary</v>
      </c>
      <c r="S259" s="10">
        <f t="shared" ref="S259:S322" si="36">(((J259/60)/60)/24)+DATE(1970,1,1)</f>
        <v>42479.626875000002</v>
      </c>
      <c r="T259" s="10">
        <f t="shared" ref="T259:T322" si="37">(((I259/60)/60)/24)+DATE(1970,1,1)</f>
        <v>42509.626875000002</v>
      </c>
      <c r="U259" t="str">
        <f t="shared" ref="U259:U322" si="38">TEXT(MONTH(S259)*29,"mmm")</f>
        <v>Apr</v>
      </c>
      <c r="V259">
        <f t="shared" ref="V259:V322" si="39">YEAR(S259)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32"/>
        <v>1.9114</v>
      </c>
      <c r="P260" s="9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0">
        <f t="shared" si="36"/>
        <v>40682.051689814813</v>
      </c>
      <c r="T260" s="10">
        <f t="shared" si="37"/>
        <v>40712.051689814813</v>
      </c>
      <c r="U260" t="str">
        <f t="shared" si="38"/>
        <v>May</v>
      </c>
      <c r="V260">
        <f t="shared" si="39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32"/>
        <v>1.3193789333333332</v>
      </c>
      <c r="P261" s="9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0">
        <f t="shared" si="36"/>
        <v>42072.738067129627</v>
      </c>
      <c r="T261" s="10">
        <f t="shared" si="37"/>
        <v>42102.738067129627</v>
      </c>
      <c r="U261" t="str">
        <f t="shared" si="38"/>
        <v>Mar</v>
      </c>
      <c r="V261">
        <f t="shared" si="39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32"/>
        <v>1.0640000000000001</v>
      </c>
      <c r="P262" s="9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0">
        <f t="shared" si="36"/>
        <v>40330.755543981482</v>
      </c>
      <c r="T262" s="10">
        <f t="shared" si="37"/>
        <v>40376.415972222225</v>
      </c>
      <c r="U262" t="str">
        <f t="shared" si="38"/>
        <v>Jun</v>
      </c>
      <c r="V262">
        <f t="shared" si="39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32"/>
        <v>1.0740000000000001</v>
      </c>
      <c r="P263" s="9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0">
        <f t="shared" si="36"/>
        <v>41017.885462962964</v>
      </c>
      <c r="T263" s="10">
        <f t="shared" si="37"/>
        <v>41067.621527777781</v>
      </c>
      <c r="U263" t="str">
        <f t="shared" si="38"/>
        <v>Apr</v>
      </c>
      <c r="V263">
        <f t="shared" si="39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32"/>
        <v>2.4</v>
      </c>
      <c r="P264" s="9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0">
        <f t="shared" si="36"/>
        <v>40555.24800925926</v>
      </c>
      <c r="T264" s="10">
        <f t="shared" si="37"/>
        <v>40600.24800925926</v>
      </c>
      <c r="U264" t="str">
        <f t="shared" si="38"/>
        <v>Jan</v>
      </c>
      <c r="V264">
        <f t="shared" si="39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32"/>
        <v>1.1808107999999999</v>
      </c>
      <c r="P265" s="9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0">
        <f t="shared" si="36"/>
        <v>41149.954791666663</v>
      </c>
      <c r="T265" s="10">
        <f t="shared" si="37"/>
        <v>41179.954791666663</v>
      </c>
      <c r="U265" t="str">
        <f t="shared" si="38"/>
        <v>Aug</v>
      </c>
      <c r="V265">
        <f t="shared" si="39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32"/>
        <v>1.1819999999999999</v>
      </c>
      <c r="P266" s="9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0">
        <f t="shared" si="36"/>
        <v>41010.620312500003</v>
      </c>
      <c r="T266" s="10">
        <f t="shared" si="37"/>
        <v>41040.620312500003</v>
      </c>
      <c r="U266" t="str">
        <f t="shared" si="38"/>
        <v>Apr</v>
      </c>
      <c r="V266">
        <f t="shared" si="39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32"/>
        <v>1.111</v>
      </c>
      <c r="P267" s="9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0">
        <f t="shared" si="36"/>
        <v>40267.245717592588</v>
      </c>
      <c r="T267" s="10">
        <f t="shared" si="37"/>
        <v>40308.844444444447</v>
      </c>
      <c r="U267" t="str">
        <f t="shared" si="38"/>
        <v>Mar</v>
      </c>
      <c r="V267">
        <f t="shared" si="39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32"/>
        <v>1.4550000000000001</v>
      </c>
      <c r="P268" s="9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0">
        <f t="shared" si="36"/>
        <v>40205.174849537041</v>
      </c>
      <c r="T268" s="10">
        <f t="shared" si="37"/>
        <v>40291.160416666666</v>
      </c>
      <c r="U268" t="str">
        <f t="shared" si="38"/>
        <v>Jan</v>
      </c>
      <c r="V268">
        <f t="shared" si="39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32"/>
        <v>1.3162883248730965</v>
      </c>
      <c r="P269" s="9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0">
        <f t="shared" si="36"/>
        <v>41785.452534722222</v>
      </c>
      <c r="T269" s="10">
        <f t="shared" si="37"/>
        <v>41815.452534722222</v>
      </c>
      <c r="U269" t="str">
        <f t="shared" si="38"/>
        <v>May</v>
      </c>
      <c r="V269">
        <f t="shared" si="39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32"/>
        <v>1.1140000000000001</v>
      </c>
      <c r="P270" s="9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0">
        <f t="shared" si="36"/>
        <v>40809.15252314815</v>
      </c>
      <c r="T270" s="10">
        <f t="shared" si="37"/>
        <v>40854.194189814814</v>
      </c>
      <c r="U270" t="str">
        <f t="shared" si="38"/>
        <v>Sep</v>
      </c>
      <c r="V270">
        <f t="shared" si="39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32"/>
        <v>1.4723377</v>
      </c>
      <c r="P271" s="9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0">
        <f t="shared" si="36"/>
        <v>42758.197013888886</v>
      </c>
      <c r="T271" s="10">
        <f t="shared" si="37"/>
        <v>42788.197013888886</v>
      </c>
      <c r="U271" t="str">
        <f t="shared" si="38"/>
        <v>Jan</v>
      </c>
      <c r="V271">
        <f t="shared" si="39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32"/>
        <v>1.5260869565217392</v>
      </c>
      <c r="P272" s="9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0">
        <f t="shared" si="36"/>
        <v>40637.866550925923</v>
      </c>
      <c r="T272" s="10">
        <f t="shared" si="37"/>
        <v>40688.166666666664</v>
      </c>
      <c r="U272" t="str">
        <f t="shared" si="38"/>
        <v>Apr</v>
      </c>
      <c r="V272">
        <f t="shared" si="39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32"/>
        <v>1.0468</v>
      </c>
      <c r="P273" s="9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0">
        <f t="shared" si="36"/>
        <v>41612.10024305556</v>
      </c>
      <c r="T273" s="10">
        <f t="shared" si="37"/>
        <v>41641.333333333336</v>
      </c>
      <c r="U273" t="str">
        <f t="shared" si="38"/>
        <v>Dec</v>
      </c>
      <c r="V273">
        <f t="shared" si="39"/>
        <v>2013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32"/>
        <v>1.7743366666666667</v>
      </c>
      <c r="P274" s="9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0">
        <f t="shared" si="36"/>
        <v>40235.900358796294</v>
      </c>
      <c r="T274" s="10">
        <f t="shared" si="37"/>
        <v>40296.78402777778</v>
      </c>
      <c r="U274" t="str">
        <f t="shared" si="38"/>
        <v>Feb</v>
      </c>
      <c r="V274">
        <f t="shared" si="39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32"/>
        <v>1.077758</v>
      </c>
      <c r="P275" s="9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0">
        <f t="shared" si="36"/>
        <v>40697.498449074075</v>
      </c>
      <c r="T275" s="10">
        <f t="shared" si="37"/>
        <v>40727.498449074075</v>
      </c>
      <c r="U275" t="str">
        <f t="shared" si="38"/>
        <v>Jun</v>
      </c>
      <c r="V275">
        <f t="shared" si="39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32"/>
        <v>1.56</v>
      </c>
      <c r="P276" s="9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0">
        <f t="shared" si="36"/>
        <v>40969.912372685183</v>
      </c>
      <c r="T276" s="10">
        <f t="shared" si="37"/>
        <v>41004.290972222225</v>
      </c>
      <c r="U276" t="str">
        <f t="shared" si="38"/>
        <v>Mar</v>
      </c>
      <c r="V276">
        <f t="shared" si="39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32"/>
        <v>1.08395</v>
      </c>
      <c r="P277" s="9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0">
        <f t="shared" si="36"/>
        <v>41193.032013888893</v>
      </c>
      <c r="T277" s="10">
        <f t="shared" si="37"/>
        <v>41223.073680555557</v>
      </c>
      <c r="U277" t="str">
        <f t="shared" si="38"/>
        <v>Oct</v>
      </c>
      <c r="V277">
        <f t="shared" si="39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32"/>
        <v>1.476</v>
      </c>
      <c r="P278" s="9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0">
        <f t="shared" si="36"/>
        <v>40967.081874999996</v>
      </c>
      <c r="T278" s="10">
        <f t="shared" si="37"/>
        <v>41027.040208333332</v>
      </c>
      <c r="U278" t="str">
        <f t="shared" si="38"/>
        <v>Feb</v>
      </c>
      <c r="V278">
        <f t="shared" si="39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32"/>
        <v>1.1038153846153846</v>
      </c>
      <c r="P279" s="9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0">
        <f t="shared" si="36"/>
        <v>42117.891423611116</v>
      </c>
      <c r="T279" s="10">
        <f t="shared" si="37"/>
        <v>42147.891423611116</v>
      </c>
      <c r="U279" t="str">
        <f t="shared" si="38"/>
        <v>Apr</v>
      </c>
      <c r="V279">
        <f t="shared" si="39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32"/>
        <v>1.5034814814814814</v>
      </c>
      <c r="P280" s="9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0">
        <f t="shared" si="36"/>
        <v>41164.040960648148</v>
      </c>
      <c r="T280" s="10">
        <f t="shared" si="37"/>
        <v>41194.040960648148</v>
      </c>
      <c r="U280" t="str">
        <f t="shared" si="38"/>
        <v>Sep</v>
      </c>
      <c r="V280">
        <f t="shared" si="39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32"/>
        <v>1.5731829411764706</v>
      </c>
      <c r="P281" s="9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0">
        <f t="shared" si="36"/>
        <v>42759.244166666671</v>
      </c>
      <c r="T281" s="10">
        <f t="shared" si="37"/>
        <v>42793.084027777775</v>
      </c>
      <c r="U281" t="str">
        <f t="shared" si="38"/>
        <v>Jan</v>
      </c>
      <c r="V281">
        <f t="shared" si="39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32"/>
        <v>1.5614399999999999</v>
      </c>
      <c r="P282" s="9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0">
        <f t="shared" si="36"/>
        <v>41744.590682870366</v>
      </c>
      <c r="T282" s="10">
        <f t="shared" si="37"/>
        <v>41789.590682870366</v>
      </c>
      <c r="U282" t="str">
        <f t="shared" si="38"/>
        <v>Apr</v>
      </c>
      <c r="V282">
        <f t="shared" si="39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32"/>
        <v>1.2058763636363636</v>
      </c>
      <c r="P283" s="9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0">
        <f t="shared" si="36"/>
        <v>39950.163344907407</v>
      </c>
      <c r="T283" s="10">
        <f t="shared" si="37"/>
        <v>40035.80972222222</v>
      </c>
      <c r="U283" t="str">
        <f t="shared" si="38"/>
        <v>May</v>
      </c>
      <c r="V283">
        <f t="shared" si="39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32"/>
        <v>1.0118888888888888</v>
      </c>
      <c r="P284" s="9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0">
        <f t="shared" si="36"/>
        <v>40194.920046296298</v>
      </c>
      <c r="T284" s="10">
        <f t="shared" si="37"/>
        <v>40231.916666666664</v>
      </c>
      <c r="U284" t="str">
        <f t="shared" si="38"/>
        <v>Jan</v>
      </c>
      <c r="V284">
        <f t="shared" si="39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32"/>
        <v>1.142725</v>
      </c>
      <c r="P285" s="9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0">
        <f t="shared" si="36"/>
        <v>40675.71</v>
      </c>
      <c r="T285" s="10">
        <f t="shared" si="37"/>
        <v>40695.207638888889</v>
      </c>
      <c r="U285" t="str">
        <f t="shared" si="38"/>
        <v>May</v>
      </c>
      <c r="V285">
        <f t="shared" si="39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32"/>
        <v>1.0462615</v>
      </c>
      <c r="P286" s="9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0">
        <f t="shared" si="36"/>
        <v>40904.738194444442</v>
      </c>
      <c r="T286" s="10">
        <f t="shared" si="37"/>
        <v>40929.738194444442</v>
      </c>
      <c r="U286" t="str">
        <f t="shared" si="38"/>
        <v>Dec</v>
      </c>
      <c r="V286">
        <f t="shared" si="39"/>
        <v>2011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32"/>
        <v>2.2882507142857142</v>
      </c>
      <c r="P287" s="9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0">
        <f t="shared" si="36"/>
        <v>41506.756111111114</v>
      </c>
      <c r="T287" s="10">
        <f t="shared" si="37"/>
        <v>41536.756111111114</v>
      </c>
      <c r="U287" t="str">
        <f t="shared" si="38"/>
        <v>Aug</v>
      </c>
      <c r="V287">
        <f t="shared" si="39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32"/>
        <v>1.0915333333333332</v>
      </c>
      <c r="P288" s="9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0">
        <f t="shared" si="36"/>
        <v>41313.816249999996</v>
      </c>
      <c r="T288" s="10">
        <f t="shared" si="37"/>
        <v>41358.774583333332</v>
      </c>
      <c r="U288" t="str">
        <f t="shared" si="38"/>
        <v>Feb</v>
      </c>
      <c r="V288">
        <f t="shared" si="39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32"/>
        <v>1.7629999999999999</v>
      </c>
      <c r="P289" s="9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0">
        <f t="shared" si="36"/>
        <v>41184.277986111112</v>
      </c>
      <c r="T289" s="10">
        <f t="shared" si="37"/>
        <v>41215.166666666664</v>
      </c>
      <c r="U289" t="str">
        <f t="shared" si="38"/>
        <v>Oct</v>
      </c>
      <c r="V289">
        <f t="shared" si="39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32"/>
        <v>1.0321061999999999</v>
      </c>
      <c r="P290" s="9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0">
        <f t="shared" si="36"/>
        <v>41051.168900462959</v>
      </c>
      <c r="T290" s="10">
        <f t="shared" si="37"/>
        <v>41086.168900462959</v>
      </c>
      <c r="U290" t="str">
        <f t="shared" si="38"/>
        <v>May</v>
      </c>
      <c r="V290">
        <f t="shared" si="39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32"/>
        <v>1.0482</v>
      </c>
      <c r="P291" s="9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0">
        <f t="shared" si="36"/>
        <v>41550.456412037034</v>
      </c>
      <c r="T291" s="10">
        <f t="shared" si="37"/>
        <v>41580.456412037034</v>
      </c>
      <c r="U291" t="str">
        <f t="shared" si="38"/>
        <v>Oct</v>
      </c>
      <c r="V291">
        <f t="shared" si="39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32"/>
        <v>1.0668444444444445</v>
      </c>
      <c r="P292" s="9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0">
        <f t="shared" si="36"/>
        <v>40526.36917824074</v>
      </c>
      <c r="T292" s="10">
        <f t="shared" si="37"/>
        <v>40576.332638888889</v>
      </c>
      <c r="U292" t="str">
        <f t="shared" si="38"/>
        <v>Dec</v>
      </c>
      <c r="V292">
        <f t="shared" si="39"/>
        <v>2010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32"/>
        <v>1.2001999999999999</v>
      </c>
      <c r="P293" s="9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0">
        <f t="shared" si="36"/>
        <v>41376.769050925926</v>
      </c>
      <c r="T293" s="10">
        <f t="shared" si="37"/>
        <v>41395.000694444447</v>
      </c>
      <c r="U293" t="str">
        <f t="shared" si="38"/>
        <v>Apr</v>
      </c>
      <c r="V293">
        <f t="shared" si="39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32"/>
        <v>1.0150693333333334</v>
      </c>
      <c r="P294" s="9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0">
        <f t="shared" si="36"/>
        <v>40812.803229166668</v>
      </c>
      <c r="T294" s="10">
        <f t="shared" si="37"/>
        <v>40845.165972222225</v>
      </c>
      <c r="U294" t="str">
        <f t="shared" si="38"/>
        <v>Sep</v>
      </c>
      <c r="V294">
        <f t="shared" si="39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32"/>
        <v>1.0138461538461538</v>
      </c>
      <c r="P295" s="9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0">
        <f t="shared" si="36"/>
        <v>41719.667986111112</v>
      </c>
      <c r="T295" s="10">
        <f t="shared" si="37"/>
        <v>41749.667986111112</v>
      </c>
      <c r="U295" t="str">
        <f t="shared" si="38"/>
        <v>Mar</v>
      </c>
      <c r="V295">
        <f t="shared" si="39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32"/>
        <v>1</v>
      </c>
      <c r="P296" s="9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0">
        <f t="shared" si="36"/>
        <v>40343.084421296298</v>
      </c>
      <c r="T296" s="10">
        <f t="shared" si="37"/>
        <v>40378.666666666664</v>
      </c>
      <c r="U296" t="str">
        <f t="shared" si="38"/>
        <v>Jun</v>
      </c>
      <c r="V296">
        <f t="shared" si="39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32"/>
        <v>1.3310911999999999</v>
      </c>
      <c r="P297" s="9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0">
        <f t="shared" si="36"/>
        <v>41519.004733796297</v>
      </c>
      <c r="T297" s="10">
        <f t="shared" si="37"/>
        <v>41579</v>
      </c>
      <c r="U297" t="str">
        <f t="shared" si="38"/>
        <v>Sep</v>
      </c>
      <c r="V297">
        <f t="shared" si="39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32"/>
        <v>1.187262</v>
      </c>
      <c r="P298" s="9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0">
        <f t="shared" si="36"/>
        <v>41134.475497685184</v>
      </c>
      <c r="T298" s="10">
        <f t="shared" si="37"/>
        <v>41159.475497685184</v>
      </c>
      <c r="U298" t="str">
        <f t="shared" si="38"/>
        <v>Aug</v>
      </c>
      <c r="V298">
        <f t="shared" si="39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32"/>
        <v>1.0064</v>
      </c>
      <c r="P299" s="9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0">
        <f t="shared" si="36"/>
        <v>42089.72802083334</v>
      </c>
      <c r="T299" s="10">
        <f t="shared" si="37"/>
        <v>42125.165972222225</v>
      </c>
      <c r="U299" t="str">
        <f t="shared" si="38"/>
        <v>Mar</v>
      </c>
      <c r="V299">
        <f t="shared" si="39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32"/>
        <v>1.089324126984127</v>
      </c>
      <c r="P300" s="9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0">
        <f t="shared" si="36"/>
        <v>41709.463518518518</v>
      </c>
      <c r="T300" s="10">
        <f t="shared" si="37"/>
        <v>41768.875</v>
      </c>
      <c r="U300" t="str">
        <f t="shared" si="38"/>
        <v>Mar</v>
      </c>
      <c r="V300">
        <f t="shared" si="39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32"/>
        <v>1.789525</v>
      </c>
      <c r="P301" s="9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0">
        <f t="shared" si="36"/>
        <v>40469.225231481483</v>
      </c>
      <c r="T301" s="10">
        <f t="shared" si="37"/>
        <v>40499.266898148147</v>
      </c>
      <c r="U301" t="str">
        <f t="shared" si="38"/>
        <v>Oct</v>
      </c>
      <c r="V301">
        <f t="shared" si="39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32"/>
        <v>1.0172264</v>
      </c>
      <c r="P302" s="9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0">
        <f t="shared" si="36"/>
        <v>40626.959930555553</v>
      </c>
      <c r="T302" s="10">
        <f t="shared" si="37"/>
        <v>40657.959930555553</v>
      </c>
      <c r="U302" t="str">
        <f t="shared" si="38"/>
        <v>Mar</v>
      </c>
      <c r="V302">
        <f t="shared" si="39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32"/>
        <v>1.1873499999999999</v>
      </c>
      <c r="P303" s="9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0">
        <f t="shared" si="36"/>
        <v>41312.737673611111</v>
      </c>
      <c r="T303" s="10">
        <f t="shared" si="37"/>
        <v>41352.696006944447</v>
      </c>
      <c r="U303" t="str">
        <f t="shared" si="38"/>
        <v>Feb</v>
      </c>
      <c r="V303">
        <f t="shared" si="39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32"/>
        <v>1.0045999999999999</v>
      </c>
      <c r="P304" s="9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0">
        <f t="shared" si="36"/>
        <v>40933.856921296298</v>
      </c>
      <c r="T304" s="10">
        <f t="shared" si="37"/>
        <v>40963.856921296298</v>
      </c>
      <c r="U304" t="str">
        <f t="shared" si="38"/>
        <v>Jan</v>
      </c>
      <c r="V304">
        <f t="shared" si="39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32"/>
        <v>1.3746666666666667</v>
      </c>
      <c r="P305" s="9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0">
        <f t="shared" si="36"/>
        <v>41032.071134259262</v>
      </c>
      <c r="T305" s="10">
        <f t="shared" si="37"/>
        <v>41062.071134259262</v>
      </c>
      <c r="U305" t="str">
        <f t="shared" si="38"/>
        <v>May</v>
      </c>
      <c r="V305">
        <f t="shared" si="39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32"/>
        <v>2.3164705882352941</v>
      </c>
      <c r="P306" s="9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0">
        <f t="shared" si="36"/>
        <v>41114.094872685186</v>
      </c>
      <c r="T306" s="10">
        <f t="shared" si="37"/>
        <v>41153.083333333336</v>
      </c>
      <c r="U306" t="str">
        <f t="shared" si="38"/>
        <v>Jul</v>
      </c>
      <c r="V306">
        <f t="shared" si="39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32"/>
        <v>1.3033333333333332</v>
      </c>
      <c r="P307" s="9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0">
        <f t="shared" si="36"/>
        <v>40948.630196759259</v>
      </c>
      <c r="T307" s="10">
        <f t="shared" si="37"/>
        <v>40978.630196759259</v>
      </c>
      <c r="U307" t="str">
        <f t="shared" si="38"/>
        <v>Feb</v>
      </c>
      <c r="V307">
        <f t="shared" si="39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32"/>
        <v>2.9289999999999998</v>
      </c>
      <c r="P308" s="9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0">
        <f t="shared" si="36"/>
        <v>41333.837187500001</v>
      </c>
      <c r="T308" s="10">
        <f t="shared" si="37"/>
        <v>41353.795520833337</v>
      </c>
      <c r="U308" t="str">
        <f t="shared" si="38"/>
        <v>Feb</v>
      </c>
      <c r="V308">
        <f t="shared" si="39"/>
        <v>2013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32"/>
        <v>1.1131818181818183</v>
      </c>
      <c r="P309" s="9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0">
        <f t="shared" si="36"/>
        <v>41282.944456018515</v>
      </c>
      <c r="T309" s="10">
        <f t="shared" si="37"/>
        <v>41312.944456018515</v>
      </c>
      <c r="U309" t="str">
        <f t="shared" si="38"/>
        <v>Jan</v>
      </c>
      <c r="V309">
        <f t="shared" si="39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32"/>
        <v>1.0556666666666668</v>
      </c>
      <c r="P310" s="9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0">
        <f t="shared" si="36"/>
        <v>40567.694560185184</v>
      </c>
      <c r="T310" s="10">
        <f t="shared" si="37"/>
        <v>40612.694560185184</v>
      </c>
      <c r="U310" t="str">
        <f t="shared" si="38"/>
        <v>Jan</v>
      </c>
      <c r="V310">
        <f t="shared" si="39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32"/>
        <v>1.1894444444444445</v>
      </c>
      <c r="P311" s="9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0">
        <f t="shared" si="36"/>
        <v>41134.751550925925</v>
      </c>
      <c r="T311" s="10">
        <f t="shared" si="37"/>
        <v>41155.751550925925</v>
      </c>
      <c r="U311" t="str">
        <f t="shared" si="38"/>
        <v>Aug</v>
      </c>
      <c r="V311">
        <f t="shared" si="39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32"/>
        <v>1.04129</v>
      </c>
      <c r="P312" s="9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0">
        <f t="shared" si="36"/>
        <v>40821.183136574073</v>
      </c>
      <c r="T312" s="10">
        <f t="shared" si="37"/>
        <v>40836.083333333336</v>
      </c>
      <c r="U312" t="str">
        <f t="shared" si="38"/>
        <v>Oct</v>
      </c>
      <c r="V312">
        <f t="shared" si="39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32"/>
        <v>1.0410165</v>
      </c>
      <c r="P313" s="9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0">
        <f t="shared" si="36"/>
        <v>40868.219814814816</v>
      </c>
      <c r="T313" s="10">
        <f t="shared" si="37"/>
        <v>40909.332638888889</v>
      </c>
      <c r="U313" t="str">
        <f t="shared" si="38"/>
        <v>Nov</v>
      </c>
      <c r="V313">
        <f t="shared" si="39"/>
        <v>2011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32"/>
        <v>1.1187499999999999</v>
      </c>
      <c r="P314" s="9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0">
        <f t="shared" si="36"/>
        <v>41348.877685185187</v>
      </c>
      <c r="T314" s="10">
        <f t="shared" si="37"/>
        <v>41378.877685185187</v>
      </c>
      <c r="U314" t="str">
        <f t="shared" si="38"/>
        <v>Mar</v>
      </c>
      <c r="V314">
        <f t="shared" si="39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32"/>
        <v>1.0473529411764706</v>
      </c>
      <c r="P315" s="9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0">
        <f t="shared" si="36"/>
        <v>40357.227939814817</v>
      </c>
      <c r="T315" s="10">
        <f t="shared" si="37"/>
        <v>40401.665972222225</v>
      </c>
      <c r="U315" t="str">
        <f t="shared" si="38"/>
        <v>Jun</v>
      </c>
      <c r="V315">
        <f t="shared" si="39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32"/>
        <v>3.8515000000000001</v>
      </c>
      <c r="P316" s="9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0">
        <f t="shared" si="36"/>
        <v>41304.833194444444</v>
      </c>
      <c r="T316" s="10">
        <f t="shared" si="37"/>
        <v>41334.833194444444</v>
      </c>
      <c r="U316" t="str">
        <f t="shared" si="38"/>
        <v>Jan</v>
      </c>
      <c r="V316">
        <f t="shared" si="39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32"/>
        <v>1.01248</v>
      </c>
      <c r="P317" s="9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0">
        <f t="shared" si="36"/>
        <v>41113.77238425926</v>
      </c>
      <c r="T317" s="10">
        <f t="shared" si="37"/>
        <v>41143.77238425926</v>
      </c>
      <c r="U317" t="str">
        <f t="shared" si="38"/>
        <v>Jul</v>
      </c>
      <c r="V317">
        <f t="shared" si="39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32"/>
        <v>1.1377333333333333</v>
      </c>
      <c r="P318" s="9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0">
        <f t="shared" si="36"/>
        <v>41950.923576388886</v>
      </c>
      <c r="T318" s="10">
        <f t="shared" si="37"/>
        <v>41984.207638888889</v>
      </c>
      <c r="U318" t="str">
        <f t="shared" si="38"/>
        <v>Nov</v>
      </c>
      <c r="V318">
        <f t="shared" si="39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32"/>
        <v>1.0080333333333333</v>
      </c>
      <c r="P319" s="9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0">
        <f t="shared" si="36"/>
        <v>41589.676886574074</v>
      </c>
      <c r="T319" s="10">
        <f t="shared" si="37"/>
        <v>41619.676886574074</v>
      </c>
      <c r="U319" t="str">
        <f t="shared" si="38"/>
        <v>Nov</v>
      </c>
      <c r="V319">
        <f t="shared" si="39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32"/>
        <v>2.8332000000000002</v>
      </c>
      <c r="P320" s="9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0">
        <f t="shared" si="36"/>
        <v>41330.038784722223</v>
      </c>
      <c r="T320" s="10">
        <f t="shared" si="37"/>
        <v>41359.997118055559</v>
      </c>
      <c r="U320" t="str">
        <f t="shared" si="38"/>
        <v>Feb</v>
      </c>
      <c r="V320">
        <f t="shared" si="39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32"/>
        <v>1.1268</v>
      </c>
      <c r="P321" s="9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0">
        <f t="shared" si="36"/>
        <v>40123.83829861111</v>
      </c>
      <c r="T321" s="10">
        <f t="shared" si="37"/>
        <v>40211.332638888889</v>
      </c>
      <c r="U321" t="str">
        <f t="shared" si="38"/>
        <v>Nov</v>
      </c>
      <c r="V321">
        <f t="shared" si="39"/>
        <v>2009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32"/>
        <v>1.0658000000000001</v>
      </c>
      <c r="P322" s="9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0">
        <f t="shared" si="36"/>
        <v>42331.551307870366</v>
      </c>
      <c r="T322" s="10">
        <f t="shared" si="37"/>
        <v>42360.958333333328</v>
      </c>
      <c r="U322" t="str">
        <f t="shared" si="38"/>
        <v>Nov</v>
      </c>
      <c r="V322">
        <f t="shared" si="39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40">E323/D323</f>
        <v>1.0266285714285714</v>
      </c>
      <c r="P323" s="9">
        <f t="shared" ref="P323:P386" si="41">E323/L323</f>
        <v>106.62314540059347</v>
      </c>
      <c r="Q323" t="str">
        <f t="shared" ref="Q323:Q386" si="42">LEFT(N323,SEARCH( "/",N323,1)-1)</f>
        <v>film &amp; video</v>
      </c>
      <c r="R323" t="str">
        <f t="shared" ref="R323:R386" si="43">RIGHT(N323,LEN(N323)-SEARCH("/",N323,1))</f>
        <v>documentary</v>
      </c>
      <c r="S323" s="10">
        <f t="shared" ref="S323:S386" si="44">(((J323/60)/60)/24)+DATE(1970,1,1)</f>
        <v>42647.446597222224</v>
      </c>
      <c r="T323" s="10">
        <f t="shared" ref="T323:T386" si="45">(((I323/60)/60)/24)+DATE(1970,1,1)</f>
        <v>42682.488263888896</v>
      </c>
      <c r="U323" t="str">
        <f t="shared" ref="U323:U386" si="46">TEXT(MONTH(S323)*29,"mmm")</f>
        <v>Oct</v>
      </c>
      <c r="V323">
        <f t="shared" ref="V323:V386" si="47">YEAR(S323)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40"/>
        <v>1.0791200000000001</v>
      </c>
      <c r="P324" s="9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0">
        <f t="shared" si="44"/>
        <v>42473.57</v>
      </c>
      <c r="T324" s="10">
        <f t="shared" si="45"/>
        <v>42503.57</v>
      </c>
      <c r="U324" t="str">
        <f t="shared" si="46"/>
        <v>Apr</v>
      </c>
      <c r="V324">
        <f t="shared" si="47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40"/>
        <v>1.2307407407407407</v>
      </c>
      <c r="P325" s="9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0">
        <f t="shared" si="44"/>
        <v>42697.32136574074</v>
      </c>
      <c r="T325" s="10">
        <f t="shared" si="45"/>
        <v>42725.332638888889</v>
      </c>
      <c r="U325" t="str">
        <f t="shared" si="46"/>
        <v>Nov</v>
      </c>
      <c r="V325">
        <f t="shared" si="47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40"/>
        <v>1.016</v>
      </c>
      <c r="P326" s="9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0">
        <f t="shared" si="44"/>
        <v>42184.626250000001</v>
      </c>
      <c r="T326" s="10">
        <f t="shared" si="45"/>
        <v>42217.626250000001</v>
      </c>
      <c r="U326" t="str">
        <f t="shared" si="46"/>
        <v>Jun</v>
      </c>
      <c r="V326">
        <f t="shared" si="47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40"/>
        <v>1.04396</v>
      </c>
      <c r="P327" s="9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0">
        <f t="shared" si="44"/>
        <v>42689.187881944439</v>
      </c>
      <c r="T327" s="10">
        <f t="shared" si="45"/>
        <v>42724.187881944439</v>
      </c>
      <c r="U327" t="str">
        <f t="shared" si="46"/>
        <v>Nov</v>
      </c>
      <c r="V327">
        <f t="shared" si="47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40"/>
        <v>1.1292973333333334</v>
      </c>
      <c r="P328" s="9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0">
        <f t="shared" si="44"/>
        <v>42775.314884259264</v>
      </c>
      <c r="T328" s="10">
        <f t="shared" si="45"/>
        <v>42808.956250000003</v>
      </c>
      <c r="U328" t="str">
        <f t="shared" si="46"/>
        <v>Feb</v>
      </c>
      <c r="V328">
        <f t="shared" si="47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40"/>
        <v>1.3640000000000001</v>
      </c>
      <c r="P329" s="9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0">
        <f t="shared" si="44"/>
        <v>42058.235289351855</v>
      </c>
      <c r="T329" s="10">
        <f t="shared" si="45"/>
        <v>42085.333333333328</v>
      </c>
      <c r="U329" t="str">
        <f t="shared" si="46"/>
        <v>Feb</v>
      </c>
      <c r="V329">
        <f t="shared" si="47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40"/>
        <v>1.036144</v>
      </c>
      <c r="P330" s="9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0">
        <f t="shared" si="44"/>
        <v>42278.946620370371</v>
      </c>
      <c r="T330" s="10">
        <f t="shared" si="45"/>
        <v>42309.166666666672</v>
      </c>
      <c r="U330" t="str">
        <f t="shared" si="46"/>
        <v>Oct</v>
      </c>
      <c r="V330">
        <f t="shared" si="47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40"/>
        <v>1.0549999999999999</v>
      </c>
      <c r="P331" s="9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0">
        <f t="shared" si="44"/>
        <v>42291.46674768519</v>
      </c>
      <c r="T331" s="10">
        <f t="shared" si="45"/>
        <v>42315.166666666672</v>
      </c>
      <c r="U331" t="str">
        <f t="shared" si="46"/>
        <v>Oct</v>
      </c>
      <c r="V331">
        <f t="shared" si="47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40"/>
        <v>1.0182857142857142</v>
      </c>
      <c r="P332" s="9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0">
        <f t="shared" si="44"/>
        <v>41379.515775462962</v>
      </c>
      <c r="T332" s="10">
        <f t="shared" si="45"/>
        <v>41411.165972222225</v>
      </c>
      <c r="U332" t="str">
        <f t="shared" si="46"/>
        <v>Apr</v>
      </c>
      <c r="V332">
        <f t="shared" si="47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40"/>
        <v>1.0660499999999999</v>
      </c>
      <c r="P333" s="9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0">
        <f t="shared" si="44"/>
        <v>42507.581412037034</v>
      </c>
      <c r="T333" s="10">
        <f t="shared" si="45"/>
        <v>42538.581412037034</v>
      </c>
      <c r="U333" t="str">
        <f t="shared" si="46"/>
        <v>May</v>
      </c>
      <c r="V333">
        <f t="shared" si="47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40"/>
        <v>1.13015</v>
      </c>
      <c r="P334" s="9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0">
        <f t="shared" si="44"/>
        <v>42263.680289351847</v>
      </c>
      <c r="T334" s="10">
        <f t="shared" si="45"/>
        <v>42305.333333333328</v>
      </c>
      <c r="U334" t="str">
        <f t="shared" si="46"/>
        <v>Sep</v>
      </c>
      <c r="V334">
        <f t="shared" si="47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40"/>
        <v>1.252275</v>
      </c>
      <c r="P335" s="9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0">
        <f t="shared" si="44"/>
        <v>42437.636469907404</v>
      </c>
      <c r="T335" s="10">
        <f t="shared" si="45"/>
        <v>42467.59480324074</v>
      </c>
      <c r="U335" t="str">
        <f t="shared" si="46"/>
        <v>Mar</v>
      </c>
      <c r="V335">
        <f t="shared" si="47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40"/>
        <v>1.0119</v>
      </c>
      <c r="P336" s="9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0">
        <f t="shared" si="44"/>
        <v>42101.682372685187</v>
      </c>
      <c r="T336" s="10">
        <f t="shared" si="45"/>
        <v>42139.791666666672</v>
      </c>
      <c r="U336" t="str">
        <f t="shared" si="46"/>
        <v>Apr</v>
      </c>
      <c r="V336">
        <f t="shared" si="47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40"/>
        <v>1.0276470588235294</v>
      </c>
      <c r="P337" s="9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0">
        <f t="shared" si="44"/>
        <v>42101.737442129626</v>
      </c>
      <c r="T337" s="10">
        <f t="shared" si="45"/>
        <v>42132.916666666672</v>
      </c>
      <c r="U337" t="str">
        <f t="shared" si="46"/>
        <v>Apr</v>
      </c>
      <c r="V337">
        <f t="shared" si="47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40"/>
        <v>1.1683911999999999</v>
      </c>
      <c r="P338" s="9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0">
        <f t="shared" si="44"/>
        <v>42291.596273148149</v>
      </c>
      <c r="T338" s="10">
        <f t="shared" si="45"/>
        <v>42321.637939814813</v>
      </c>
      <c r="U338" t="str">
        <f t="shared" si="46"/>
        <v>Oct</v>
      </c>
      <c r="V338">
        <f t="shared" si="47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40"/>
        <v>1.0116833333333335</v>
      </c>
      <c r="P339" s="9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0">
        <f t="shared" si="44"/>
        <v>42047.128564814819</v>
      </c>
      <c r="T339" s="10">
        <f t="shared" si="45"/>
        <v>42077.086898148147</v>
      </c>
      <c r="U339" t="str">
        <f t="shared" si="46"/>
        <v>Feb</v>
      </c>
      <c r="V339">
        <f t="shared" si="47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40"/>
        <v>1.1013360000000001</v>
      </c>
      <c r="P340" s="9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0">
        <f t="shared" si="44"/>
        <v>42559.755671296298</v>
      </c>
      <c r="T340" s="10">
        <f t="shared" si="45"/>
        <v>42616.041666666672</v>
      </c>
      <c r="U340" t="str">
        <f t="shared" si="46"/>
        <v>Jul</v>
      </c>
      <c r="V340">
        <f t="shared" si="47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40"/>
        <v>1.0808333333333333</v>
      </c>
      <c r="P341" s="9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0">
        <f t="shared" si="44"/>
        <v>42093.760046296295</v>
      </c>
      <c r="T341" s="10">
        <f t="shared" si="45"/>
        <v>42123.760046296295</v>
      </c>
      <c r="U341" t="str">
        <f t="shared" si="46"/>
        <v>Mar</v>
      </c>
      <c r="V341">
        <f t="shared" si="47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40"/>
        <v>1.2502285714285715</v>
      </c>
      <c r="P342" s="9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0">
        <f t="shared" si="44"/>
        <v>42772.669062500005</v>
      </c>
      <c r="T342" s="10">
        <f t="shared" si="45"/>
        <v>42802.875</v>
      </c>
      <c r="U342" t="str">
        <f t="shared" si="46"/>
        <v>Feb</v>
      </c>
      <c r="V342">
        <f t="shared" si="47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40"/>
        <v>1.0671428571428572</v>
      </c>
      <c r="P343" s="9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0">
        <f t="shared" si="44"/>
        <v>41894.879606481481</v>
      </c>
      <c r="T343" s="10">
        <f t="shared" si="45"/>
        <v>41913.165972222225</v>
      </c>
      <c r="U343" t="str">
        <f t="shared" si="46"/>
        <v>Sep</v>
      </c>
      <c r="V343">
        <f t="shared" si="47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40"/>
        <v>1.0036639999999999</v>
      </c>
      <c r="P344" s="9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0">
        <f t="shared" si="44"/>
        <v>42459.780844907407</v>
      </c>
      <c r="T344" s="10">
        <f t="shared" si="45"/>
        <v>42489.780844907407</v>
      </c>
      <c r="U344" t="str">
        <f t="shared" si="46"/>
        <v>Mar</v>
      </c>
      <c r="V344">
        <f t="shared" si="47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40"/>
        <v>1.0202863333333334</v>
      </c>
      <c r="P345" s="9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0">
        <f t="shared" si="44"/>
        <v>41926.73778935185</v>
      </c>
      <c r="T345" s="10">
        <f t="shared" si="45"/>
        <v>41957.125</v>
      </c>
      <c r="U345" t="str">
        <f t="shared" si="46"/>
        <v>Oct</v>
      </c>
      <c r="V345">
        <f t="shared" si="47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40"/>
        <v>1.0208358208955224</v>
      </c>
      <c r="P346" s="9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0">
        <f t="shared" si="44"/>
        <v>42111.970995370371</v>
      </c>
      <c r="T346" s="10">
        <f t="shared" si="45"/>
        <v>42156.097222222219</v>
      </c>
      <c r="U346" t="str">
        <f t="shared" si="46"/>
        <v>Apr</v>
      </c>
      <c r="V346">
        <f t="shared" si="47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40"/>
        <v>1.2327586206896552</v>
      </c>
      <c r="P347" s="9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0">
        <f t="shared" si="44"/>
        <v>42114.944328703699</v>
      </c>
      <c r="T347" s="10">
        <f t="shared" si="45"/>
        <v>42144.944328703699</v>
      </c>
      <c r="U347" t="str">
        <f t="shared" si="46"/>
        <v>Apr</v>
      </c>
      <c r="V347">
        <f t="shared" si="47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40"/>
        <v>1.7028880000000002</v>
      </c>
      <c r="P348" s="9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0">
        <f t="shared" si="44"/>
        <v>42261.500243055561</v>
      </c>
      <c r="T348" s="10">
        <f t="shared" si="45"/>
        <v>42291.500243055561</v>
      </c>
      <c r="U348" t="str">
        <f t="shared" si="46"/>
        <v>Sep</v>
      </c>
      <c r="V348">
        <f t="shared" si="47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40"/>
        <v>1.1159049999999999</v>
      </c>
      <c r="P349" s="9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0">
        <f t="shared" si="44"/>
        <v>42292.495474537034</v>
      </c>
      <c r="T349" s="10">
        <f t="shared" si="45"/>
        <v>42322.537141203706</v>
      </c>
      <c r="U349" t="str">
        <f t="shared" si="46"/>
        <v>Oct</v>
      </c>
      <c r="V349">
        <f t="shared" si="47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40"/>
        <v>1.03</v>
      </c>
      <c r="P350" s="9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0">
        <f t="shared" si="44"/>
        <v>42207.58699074074</v>
      </c>
      <c r="T350" s="10">
        <f t="shared" si="45"/>
        <v>42237.58699074074</v>
      </c>
      <c r="U350" t="str">
        <f t="shared" si="46"/>
        <v>Jul</v>
      </c>
      <c r="V350">
        <f t="shared" si="47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40"/>
        <v>1.0663570159857905</v>
      </c>
      <c r="P351" s="9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0">
        <f t="shared" si="44"/>
        <v>42760.498935185184</v>
      </c>
      <c r="T351" s="10">
        <f t="shared" si="45"/>
        <v>42790.498935185184</v>
      </c>
      <c r="U351" t="str">
        <f t="shared" si="46"/>
        <v>Jan</v>
      </c>
      <c r="V351">
        <f t="shared" si="47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40"/>
        <v>1.1476</v>
      </c>
      <c r="P352" s="9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0">
        <f t="shared" si="44"/>
        <v>42586.066076388888</v>
      </c>
      <c r="T352" s="10">
        <f t="shared" si="45"/>
        <v>42624.165972222225</v>
      </c>
      <c r="U352" t="str">
        <f t="shared" si="46"/>
        <v>Aug</v>
      </c>
      <c r="V352">
        <f t="shared" si="47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40"/>
        <v>1.2734117647058822</v>
      </c>
      <c r="P353" s="9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0">
        <f t="shared" si="44"/>
        <v>42427.964745370366</v>
      </c>
      <c r="T353" s="10">
        <f t="shared" si="45"/>
        <v>42467.923078703709</v>
      </c>
      <c r="U353" t="str">
        <f t="shared" si="46"/>
        <v>Feb</v>
      </c>
      <c r="V353">
        <f t="shared" si="47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40"/>
        <v>1.1656</v>
      </c>
      <c r="P354" s="9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0">
        <f t="shared" si="44"/>
        <v>41890.167453703703</v>
      </c>
      <c r="T354" s="10">
        <f t="shared" si="45"/>
        <v>41920.167453703703</v>
      </c>
      <c r="U354" t="str">
        <f t="shared" si="46"/>
        <v>Sep</v>
      </c>
      <c r="V354">
        <f t="shared" si="47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40"/>
        <v>1.0861819426615318</v>
      </c>
      <c r="P355" s="9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0">
        <f t="shared" si="44"/>
        <v>42297.791886574079</v>
      </c>
      <c r="T355" s="10">
        <f t="shared" si="45"/>
        <v>42327.833553240736</v>
      </c>
      <c r="U355" t="str">
        <f t="shared" si="46"/>
        <v>Oct</v>
      </c>
      <c r="V355">
        <f t="shared" si="47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40"/>
        <v>1.0394285714285714</v>
      </c>
      <c r="P356" s="9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0">
        <f t="shared" si="44"/>
        <v>42438.827789351853</v>
      </c>
      <c r="T356" s="10">
        <f t="shared" si="45"/>
        <v>42468.786122685182</v>
      </c>
      <c r="U356" t="str">
        <f t="shared" si="46"/>
        <v>Mar</v>
      </c>
      <c r="V356">
        <f t="shared" si="47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40"/>
        <v>1.1625714285714286</v>
      </c>
      <c r="P357" s="9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0">
        <f t="shared" si="44"/>
        <v>41943.293912037036</v>
      </c>
      <c r="T357" s="10">
        <f t="shared" si="45"/>
        <v>41974.3355787037</v>
      </c>
      <c r="U357" t="str">
        <f t="shared" si="46"/>
        <v>Oct</v>
      </c>
      <c r="V357">
        <f t="shared" si="47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40"/>
        <v>1.0269239999999999</v>
      </c>
      <c r="P358" s="9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0">
        <f t="shared" si="44"/>
        <v>42415.803159722222</v>
      </c>
      <c r="T358" s="10">
        <f t="shared" si="45"/>
        <v>42445.761493055557</v>
      </c>
      <c r="U358" t="str">
        <f t="shared" si="46"/>
        <v>Feb</v>
      </c>
      <c r="V358">
        <f t="shared" si="47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40"/>
        <v>1.74</v>
      </c>
      <c r="P359" s="9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0">
        <f t="shared" si="44"/>
        <v>42078.222187499996</v>
      </c>
      <c r="T359" s="10">
        <f t="shared" si="45"/>
        <v>42118.222187499996</v>
      </c>
      <c r="U359" t="str">
        <f t="shared" si="46"/>
        <v>Mar</v>
      </c>
      <c r="V359">
        <f t="shared" si="47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40"/>
        <v>1.03088</v>
      </c>
      <c r="P360" s="9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0">
        <f t="shared" si="44"/>
        <v>42507.860196759255</v>
      </c>
      <c r="T360" s="10">
        <f t="shared" si="45"/>
        <v>42536.625</v>
      </c>
      <c r="U360" t="str">
        <f t="shared" si="46"/>
        <v>May</v>
      </c>
      <c r="V360">
        <f t="shared" si="47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40"/>
        <v>1.0485537190082646</v>
      </c>
      <c r="P361" s="9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0">
        <f t="shared" si="44"/>
        <v>41935.070486111108</v>
      </c>
      <c r="T361" s="10">
        <f t="shared" si="45"/>
        <v>41957.216666666667</v>
      </c>
      <c r="U361" t="str">
        <f t="shared" si="46"/>
        <v>Oct</v>
      </c>
      <c r="V361">
        <f t="shared" si="47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40"/>
        <v>1.0137499999999999</v>
      </c>
      <c r="P362" s="9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0">
        <f t="shared" si="44"/>
        <v>42163.897916666669</v>
      </c>
      <c r="T362" s="10">
        <f t="shared" si="45"/>
        <v>42208.132638888885</v>
      </c>
      <c r="U362" t="str">
        <f t="shared" si="46"/>
        <v>Jun</v>
      </c>
      <c r="V362">
        <f t="shared" si="47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40"/>
        <v>1.1107699999999998</v>
      </c>
      <c r="P363" s="9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0">
        <f t="shared" si="44"/>
        <v>41936.001226851848</v>
      </c>
      <c r="T363" s="10">
        <f t="shared" si="45"/>
        <v>41966.042893518519</v>
      </c>
      <c r="U363" t="str">
        <f t="shared" si="46"/>
        <v>Oct</v>
      </c>
      <c r="V363">
        <f t="shared" si="47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40"/>
        <v>1.2415933781686497</v>
      </c>
      <c r="P364" s="9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0">
        <f t="shared" si="44"/>
        <v>41837.210543981484</v>
      </c>
      <c r="T364" s="10">
        <f t="shared" si="45"/>
        <v>41859</v>
      </c>
      <c r="U364" t="str">
        <f t="shared" si="46"/>
        <v>Jul</v>
      </c>
      <c r="V364">
        <f t="shared" si="47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40"/>
        <v>1.0133333333333334</v>
      </c>
      <c r="P365" s="9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0">
        <f t="shared" si="44"/>
        <v>40255.744629629626</v>
      </c>
      <c r="T365" s="10">
        <f t="shared" si="45"/>
        <v>40300.806944444441</v>
      </c>
      <c r="U365" t="str">
        <f t="shared" si="46"/>
        <v>Mar</v>
      </c>
      <c r="V365">
        <f t="shared" si="47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40"/>
        <v>1.1016142857142857</v>
      </c>
      <c r="P366" s="9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0">
        <f t="shared" si="44"/>
        <v>41780.859629629631</v>
      </c>
      <c r="T366" s="10">
        <f t="shared" si="45"/>
        <v>41811.165972222225</v>
      </c>
      <c r="U366" t="str">
        <f t="shared" si="46"/>
        <v>May</v>
      </c>
      <c r="V366">
        <f t="shared" si="47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40"/>
        <v>1.0397333333333334</v>
      </c>
      <c r="P367" s="9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0">
        <f t="shared" si="44"/>
        <v>41668.606469907405</v>
      </c>
      <c r="T367" s="10">
        <f t="shared" si="45"/>
        <v>41698.606469907405</v>
      </c>
      <c r="U367" t="str">
        <f t="shared" si="46"/>
        <v>Jan</v>
      </c>
      <c r="V367">
        <f t="shared" si="47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40"/>
        <v>1.013157894736842</v>
      </c>
      <c r="P368" s="9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0">
        <f t="shared" si="44"/>
        <v>41019.793032407404</v>
      </c>
      <c r="T368" s="10">
        <f t="shared" si="45"/>
        <v>41049.793032407404</v>
      </c>
      <c r="U368" t="str">
        <f t="shared" si="46"/>
        <v>Apr</v>
      </c>
      <c r="V368">
        <f t="shared" si="47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40"/>
        <v>1.033501</v>
      </c>
      <c r="P369" s="9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0">
        <f t="shared" si="44"/>
        <v>41355.577291666668</v>
      </c>
      <c r="T369" s="10">
        <f t="shared" si="45"/>
        <v>41395.207638888889</v>
      </c>
      <c r="U369" t="str">
        <f t="shared" si="46"/>
        <v>Mar</v>
      </c>
      <c r="V369">
        <f t="shared" si="47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40"/>
        <v>1.04112</v>
      </c>
      <c r="P370" s="9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0">
        <f t="shared" si="44"/>
        <v>42043.605578703704</v>
      </c>
      <c r="T370" s="10">
        <f t="shared" si="45"/>
        <v>42078.563912037032</v>
      </c>
      <c r="U370" t="str">
        <f t="shared" si="46"/>
        <v>Feb</v>
      </c>
      <c r="V370">
        <f t="shared" si="47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40"/>
        <v>1.1015569230769231</v>
      </c>
      <c r="P371" s="9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0">
        <f t="shared" si="44"/>
        <v>40893.551724537036</v>
      </c>
      <c r="T371" s="10">
        <f t="shared" si="45"/>
        <v>40923.551724537036</v>
      </c>
      <c r="U371" t="str">
        <f t="shared" si="46"/>
        <v>Dec</v>
      </c>
      <c r="V371">
        <f t="shared" si="47"/>
        <v>2011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40"/>
        <v>1.2202</v>
      </c>
      <c r="P372" s="9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0">
        <f t="shared" si="44"/>
        <v>42711.795138888891</v>
      </c>
      <c r="T372" s="10">
        <f t="shared" si="45"/>
        <v>42741.795138888891</v>
      </c>
      <c r="U372" t="str">
        <f t="shared" si="46"/>
        <v>Dec</v>
      </c>
      <c r="V372">
        <f t="shared" si="47"/>
        <v>2016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40"/>
        <v>1.1416866666666667</v>
      </c>
      <c r="P373" s="9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0">
        <f t="shared" si="44"/>
        <v>41261.767812500002</v>
      </c>
      <c r="T373" s="10">
        <f t="shared" si="45"/>
        <v>41306.767812500002</v>
      </c>
      <c r="U373" t="str">
        <f t="shared" si="46"/>
        <v>Dec</v>
      </c>
      <c r="V373">
        <f t="shared" si="47"/>
        <v>2012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40"/>
        <v>1.2533333333333334</v>
      </c>
      <c r="P374" s="9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0">
        <f t="shared" si="44"/>
        <v>42425.576898148152</v>
      </c>
      <c r="T374" s="10">
        <f t="shared" si="45"/>
        <v>42465.666666666672</v>
      </c>
      <c r="U374" t="str">
        <f t="shared" si="46"/>
        <v>Feb</v>
      </c>
      <c r="V374">
        <f t="shared" si="47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40"/>
        <v>1.0666666666666667</v>
      </c>
      <c r="P375" s="9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0">
        <f t="shared" si="44"/>
        <v>41078.91201388889</v>
      </c>
      <c r="T375" s="10">
        <f t="shared" si="45"/>
        <v>41108.91201388889</v>
      </c>
      <c r="U375" t="str">
        <f t="shared" si="46"/>
        <v>Jun</v>
      </c>
      <c r="V375">
        <f t="shared" si="47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40"/>
        <v>1.3065</v>
      </c>
      <c r="P376" s="9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0">
        <f t="shared" si="44"/>
        <v>40757.889247685183</v>
      </c>
      <c r="T376" s="10">
        <f t="shared" si="45"/>
        <v>40802.889247685183</v>
      </c>
      <c r="U376" t="str">
        <f t="shared" si="46"/>
        <v>Aug</v>
      </c>
      <c r="V376">
        <f t="shared" si="47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40"/>
        <v>1.2</v>
      </c>
      <c r="P377" s="9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0">
        <f t="shared" si="44"/>
        <v>41657.985081018516</v>
      </c>
      <c r="T377" s="10">
        <f t="shared" si="45"/>
        <v>41699.720833333333</v>
      </c>
      <c r="U377" t="str">
        <f t="shared" si="46"/>
        <v>Jan</v>
      </c>
      <c r="V377">
        <f t="shared" si="47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40"/>
        <v>1.0595918367346939</v>
      </c>
      <c r="P378" s="9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0">
        <f t="shared" si="44"/>
        <v>42576.452731481477</v>
      </c>
      <c r="T378" s="10">
        <f t="shared" si="45"/>
        <v>42607.452731481477</v>
      </c>
      <c r="U378" t="str">
        <f t="shared" si="46"/>
        <v>Jul</v>
      </c>
      <c r="V378">
        <f t="shared" si="47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40"/>
        <v>1.1439999999999999</v>
      </c>
      <c r="P379" s="9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0">
        <f t="shared" si="44"/>
        <v>42292.250787037032</v>
      </c>
      <c r="T379" s="10">
        <f t="shared" si="45"/>
        <v>42322.292361111111</v>
      </c>
      <c r="U379" t="str">
        <f t="shared" si="46"/>
        <v>Oct</v>
      </c>
      <c r="V379">
        <f t="shared" si="47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40"/>
        <v>1.1176666666666666</v>
      </c>
      <c r="P380" s="9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0">
        <f t="shared" si="44"/>
        <v>42370.571851851855</v>
      </c>
      <c r="T380" s="10">
        <f t="shared" si="45"/>
        <v>42394.994444444441</v>
      </c>
      <c r="U380" t="str">
        <f t="shared" si="46"/>
        <v>Jan</v>
      </c>
      <c r="V380">
        <f t="shared" si="47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40"/>
        <v>1.1608000000000001</v>
      </c>
      <c r="P381" s="9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0">
        <f t="shared" si="44"/>
        <v>40987.688333333332</v>
      </c>
      <c r="T381" s="10">
        <f t="shared" si="45"/>
        <v>41032.688333333332</v>
      </c>
      <c r="U381" t="str">
        <f t="shared" si="46"/>
        <v>Mar</v>
      </c>
      <c r="V381">
        <f t="shared" si="47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40"/>
        <v>1.415</v>
      </c>
      <c r="P382" s="9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0">
        <f t="shared" si="44"/>
        <v>42367.719814814816</v>
      </c>
      <c r="T382" s="10">
        <f t="shared" si="45"/>
        <v>42392.719814814816</v>
      </c>
      <c r="U382" t="str">
        <f t="shared" si="46"/>
        <v>Dec</v>
      </c>
      <c r="V382">
        <f t="shared" si="47"/>
        <v>2015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40"/>
        <v>1.0472999999999999</v>
      </c>
      <c r="P383" s="9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0">
        <f t="shared" si="44"/>
        <v>41085.698113425926</v>
      </c>
      <c r="T383" s="10">
        <f t="shared" si="45"/>
        <v>41120.208333333336</v>
      </c>
      <c r="U383" t="str">
        <f t="shared" si="46"/>
        <v>Jun</v>
      </c>
      <c r="V383">
        <f t="shared" si="47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40"/>
        <v>2.5583333333333331</v>
      </c>
      <c r="P384" s="9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0">
        <f t="shared" si="44"/>
        <v>41144.709490740745</v>
      </c>
      <c r="T384" s="10">
        <f t="shared" si="45"/>
        <v>41158.709490740745</v>
      </c>
      <c r="U384" t="str">
        <f t="shared" si="46"/>
        <v>Aug</v>
      </c>
      <c r="V384">
        <f t="shared" si="47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40"/>
        <v>2.0670670670670672</v>
      </c>
      <c r="P385" s="9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0">
        <f t="shared" si="44"/>
        <v>41755.117581018516</v>
      </c>
      <c r="T385" s="10">
        <f t="shared" si="45"/>
        <v>41778.117581018516</v>
      </c>
      <c r="U385" t="str">
        <f t="shared" si="46"/>
        <v>Apr</v>
      </c>
      <c r="V385">
        <f t="shared" si="47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40"/>
        <v>1.1210500000000001</v>
      </c>
      <c r="P386" s="9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0">
        <f t="shared" si="44"/>
        <v>41980.781793981485</v>
      </c>
      <c r="T386" s="10">
        <f t="shared" si="45"/>
        <v>42010.781793981485</v>
      </c>
      <c r="U386" t="str">
        <f t="shared" si="46"/>
        <v>Dec</v>
      </c>
      <c r="V386">
        <f t="shared" si="47"/>
        <v>2014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48">E387/D387</f>
        <v>1.05982</v>
      </c>
      <c r="P387" s="9">
        <f t="shared" ref="P387:P450" si="49">E387/L387</f>
        <v>111.79535864978902</v>
      </c>
      <c r="Q387" t="str">
        <f t="shared" ref="Q387:Q450" si="50">LEFT(N387,SEARCH( "/",N387,1)-1)</f>
        <v>film &amp; video</v>
      </c>
      <c r="R387" t="str">
        <f t="shared" ref="R387:R450" si="51">RIGHT(N387,LEN(N387)-SEARCH("/",N387,1))</f>
        <v>documentary</v>
      </c>
      <c r="S387" s="10">
        <f t="shared" ref="S387:S450" si="52">(((J387/60)/60)/24)+DATE(1970,1,1)</f>
        <v>41934.584502314814</v>
      </c>
      <c r="T387" s="10">
        <f t="shared" ref="T387:T450" si="53">(((I387/60)/60)/24)+DATE(1970,1,1)</f>
        <v>41964.626168981486</v>
      </c>
      <c r="U387" t="str">
        <f t="shared" ref="U387:U450" si="54">TEXT(MONTH(S387)*29,"mmm")</f>
        <v>Oct</v>
      </c>
      <c r="V387">
        <f t="shared" ref="V387:V450" si="55">YEAR(S387)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48"/>
        <v>1.0016666666666667</v>
      </c>
      <c r="P388" s="9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0">
        <f t="shared" si="52"/>
        <v>42211.951284722221</v>
      </c>
      <c r="T388" s="10">
        <f t="shared" si="53"/>
        <v>42226.951284722221</v>
      </c>
      <c r="U388" t="str">
        <f t="shared" si="54"/>
        <v>Jul</v>
      </c>
      <c r="V388">
        <f t="shared" si="55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48"/>
        <v>2.1398947368421051</v>
      </c>
      <c r="P389" s="9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0">
        <f t="shared" si="52"/>
        <v>42200.67659722222</v>
      </c>
      <c r="T389" s="10">
        <f t="shared" si="53"/>
        <v>42231.25</v>
      </c>
      <c r="U389" t="str">
        <f t="shared" si="54"/>
        <v>Jul</v>
      </c>
      <c r="V389">
        <f t="shared" si="55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48"/>
        <v>1.2616000000000001</v>
      </c>
      <c r="P390" s="9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0">
        <f t="shared" si="52"/>
        <v>42549.076157407413</v>
      </c>
      <c r="T390" s="10">
        <f t="shared" si="53"/>
        <v>42579.076157407413</v>
      </c>
      <c r="U390" t="str">
        <f t="shared" si="54"/>
        <v>Jun</v>
      </c>
      <c r="V390">
        <f t="shared" si="55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48"/>
        <v>1.8153547058823529</v>
      </c>
      <c r="P391" s="9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0">
        <f t="shared" si="52"/>
        <v>41674.063078703701</v>
      </c>
      <c r="T391" s="10">
        <f t="shared" si="53"/>
        <v>41705.957638888889</v>
      </c>
      <c r="U391" t="str">
        <f t="shared" si="54"/>
        <v>Feb</v>
      </c>
      <c r="V391">
        <f t="shared" si="55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48"/>
        <v>1</v>
      </c>
      <c r="P392" s="9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0">
        <f t="shared" si="52"/>
        <v>42112.036712962959</v>
      </c>
      <c r="T392" s="10">
        <f t="shared" si="53"/>
        <v>42132.036712962959</v>
      </c>
      <c r="U392" t="str">
        <f t="shared" si="54"/>
        <v>Apr</v>
      </c>
      <c r="V392">
        <f t="shared" si="55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48"/>
        <v>1.0061</v>
      </c>
      <c r="P393" s="9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0">
        <f t="shared" si="52"/>
        <v>40865.042256944449</v>
      </c>
      <c r="T393" s="10">
        <f t="shared" si="53"/>
        <v>40895.040972222225</v>
      </c>
      <c r="U393" t="str">
        <f t="shared" si="54"/>
        <v>Nov</v>
      </c>
      <c r="V393">
        <f t="shared" si="55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48"/>
        <v>1.009027027027027</v>
      </c>
      <c r="P394" s="9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0">
        <f t="shared" si="52"/>
        <v>40763.717256944445</v>
      </c>
      <c r="T394" s="10">
        <f t="shared" si="53"/>
        <v>40794.125</v>
      </c>
      <c r="U394" t="str">
        <f t="shared" si="54"/>
        <v>Aug</v>
      </c>
      <c r="V394">
        <f t="shared" si="55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48"/>
        <v>1.10446</v>
      </c>
      <c r="P395" s="9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0">
        <f t="shared" si="52"/>
        <v>41526.708935185183</v>
      </c>
      <c r="T395" s="10">
        <f t="shared" si="53"/>
        <v>41557.708935185183</v>
      </c>
      <c r="U395" t="str">
        <f t="shared" si="54"/>
        <v>Sep</v>
      </c>
      <c r="V395">
        <f t="shared" si="55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48"/>
        <v>1.118936170212766</v>
      </c>
      <c r="P396" s="9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0">
        <f t="shared" si="52"/>
        <v>42417.818078703705</v>
      </c>
      <c r="T396" s="10">
        <f t="shared" si="53"/>
        <v>42477.776412037041</v>
      </c>
      <c r="U396" t="str">
        <f t="shared" si="54"/>
        <v>Feb</v>
      </c>
      <c r="V396">
        <f t="shared" si="55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48"/>
        <v>1.0804450000000001</v>
      </c>
      <c r="P397" s="9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0">
        <f t="shared" si="52"/>
        <v>40990.909259259257</v>
      </c>
      <c r="T397" s="10">
        <f t="shared" si="53"/>
        <v>41026.897222222222</v>
      </c>
      <c r="U397" t="str">
        <f t="shared" si="54"/>
        <v>Mar</v>
      </c>
      <c r="V397">
        <f t="shared" si="55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48"/>
        <v>1.0666666666666667</v>
      </c>
      <c r="P398" s="9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0">
        <f t="shared" si="52"/>
        <v>41082.564884259256</v>
      </c>
      <c r="T398" s="10">
        <f t="shared" si="53"/>
        <v>41097.564884259256</v>
      </c>
      <c r="U398" t="str">
        <f t="shared" si="54"/>
        <v>Jun</v>
      </c>
      <c r="V398">
        <f t="shared" si="55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48"/>
        <v>1.0390027322404372</v>
      </c>
      <c r="P399" s="9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0">
        <f t="shared" si="52"/>
        <v>40379.776435185187</v>
      </c>
      <c r="T399" s="10">
        <f t="shared" si="53"/>
        <v>40422.155555555553</v>
      </c>
      <c r="U399" t="str">
        <f t="shared" si="54"/>
        <v>Jul</v>
      </c>
      <c r="V399">
        <f t="shared" si="55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48"/>
        <v>1.2516</v>
      </c>
      <c r="P400" s="9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0">
        <f t="shared" si="52"/>
        <v>42078.793124999997</v>
      </c>
      <c r="T400" s="10">
        <f t="shared" si="53"/>
        <v>42123.793124999997</v>
      </c>
      <c r="U400" t="str">
        <f t="shared" si="54"/>
        <v>Mar</v>
      </c>
      <c r="V400">
        <f t="shared" si="55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48"/>
        <v>1.0680499999999999</v>
      </c>
      <c r="P401" s="9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0">
        <f t="shared" si="52"/>
        <v>42687.875775462962</v>
      </c>
      <c r="T401" s="10">
        <f t="shared" si="53"/>
        <v>42718.5</v>
      </c>
      <c r="U401" t="str">
        <f t="shared" si="54"/>
        <v>Nov</v>
      </c>
      <c r="V401">
        <f t="shared" si="55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48"/>
        <v>1.1230249999999999</v>
      </c>
      <c r="P402" s="9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0">
        <f t="shared" si="52"/>
        <v>41745.635960648149</v>
      </c>
      <c r="T402" s="10">
        <f t="shared" si="53"/>
        <v>41776.145833333336</v>
      </c>
      <c r="U402" t="str">
        <f t="shared" si="54"/>
        <v>Apr</v>
      </c>
      <c r="V402">
        <f t="shared" si="55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48"/>
        <v>1.0381199999999999</v>
      </c>
      <c r="P403" s="9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0">
        <f t="shared" si="52"/>
        <v>40732.842245370368</v>
      </c>
      <c r="T403" s="10">
        <f t="shared" si="53"/>
        <v>40762.842245370368</v>
      </c>
      <c r="U403" t="str">
        <f t="shared" si="54"/>
        <v>Jul</v>
      </c>
      <c r="V403">
        <f t="shared" si="55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48"/>
        <v>1.4165000000000001</v>
      </c>
      <c r="P404" s="9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0">
        <f t="shared" si="52"/>
        <v>42292.539548611108</v>
      </c>
      <c r="T404" s="10">
        <f t="shared" si="53"/>
        <v>42313.58121527778</v>
      </c>
      <c r="U404" t="str">
        <f t="shared" si="54"/>
        <v>Oct</v>
      </c>
      <c r="V404">
        <f t="shared" si="55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48"/>
        <v>1.0526</v>
      </c>
      <c r="P405" s="9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0">
        <f t="shared" si="52"/>
        <v>40718.310659722221</v>
      </c>
      <c r="T405" s="10">
        <f t="shared" si="53"/>
        <v>40765.297222222223</v>
      </c>
      <c r="U405" t="str">
        <f t="shared" si="54"/>
        <v>Jun</v>
      </c>
      <c r="V405">
        <f t="shared" si="55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48"/>
        <v>1.0309142857142857</v>
      </c>
      <c r="P406" s="9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0">
        <f t="shared" si="52"/>
        <v>41646.628032407411</v>
      </c>
      <c r="T406" s="10">
        <f t="shared" si="53"/>
        <v>41675.961111111108</v>
      </c>
      <c r="U406" t="str">
        <f t="shared" si="54"/>
        <v>Jan</v>
      </c>
      <c r="V406">
        <f t="shared" si="55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48"/>
        <v>1.0765957446808512</v>
      </c>
      <c r="P407" s="9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0">
        <f t="shared" si="52"/>
        <v>41674.08494212963</v>
      </c>
      <c r="T407" s="10">
        <f t="shared" si="53"/>
        <v>41704.08494212963</v>
      </c>
      <c r="U407" t="str">
        <f t="shared" si="54"/>
        <v>Feb</v>
      </c>
      <c r="V407">
        <f t="shared" si="55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48"/>
        <v>1.0770464285714285</v>
      </c>
      <c r="P408" s="9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0">
        <f t="shared" si="52"/>
        <v>40638.162465277775</v>
      </c>
      <c r="T408" s="10">
        <f t="shared" si="53"/>
        <v>40672.249305555553</v>
      </c>
      <c r="U408" t="str">
        <f t="shared" si="54"/>
        <v>Apr</v>
      </c>
      <c r="V408">
        <f t="shared" si="55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48"/>
        <v>1.0155000000000001</v>
      </c>
      <c r="P409" s="9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0">
        <f t="shared" si="52"/>
        <v>40806.870949074073</v>
      </c>
      <c r="T409" s="10">
        <f t="shared" si="53"/>
        <v>40866.912615740745</v>
      </c>
      <c r="U409" t="str">
        <f t="shared" si="54"/>
        <v>Sep</v>
      </c>
      <c r="V409">
        <f t="shared" si="55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48"/>
        <v>1.0143766666666667</v>
      </c>
      <c r="P410" s="9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0">
        <f t="shared" si="52"/>
        <v>41543.735995370371</v>
      </c>
      <c r="T410" s="10">
        <f t="shared" si="53"/>
        <v>41583.777662037035</v>
      </c>
      <c r="U410" t="str">
        <f t="shared" si="54"/>
        <v>Sep</v>
      </c>
      <c r="V410">
        <f t="shared" si="55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48"/>
        <v>1.3680000000000001</v>
      </c>
      <c r="P411" s="9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0">
        <f t="shared" si="52"/>
        <v>42543.862777777773</v>
      </c>
      <c r="T411" s="10">
        <f t="shared" si="53"/>
        <v>42573.862777777773</v>
      </c>
      <c r="U411" t="str">
        <f t="shared" si="54"/>
        <v>Jun</v>
      </c>
      <c r="V411">
        <f t="shared" si="55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48"/>
        <v>1.2829999999999999</v>
      </c>
      <c r="P412" s="9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0">
        <f t="shared" si="52"/>
        <v>42113.981446759266</v>
      </c>
      <c r="T412" s="10">
        <f t="shared" si="53"/>
        <v>42173.981446759266</v>
      </c>
      <c r="U412" t="str">
        <f t="shared" si="54"/>
        <v>Apr</v>
      </c>
      <c r="V412">
        <f t="shared" si="55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48"/>
        <v>1.0105</v>
      </c>
      <c r="P413" s="9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0">
        <f t="shared" si="52"/>
        <v>41598.17597222222</v>
      </c>
      <c r="T413" s="10">
        <f t="shared" si="53"/>
        <v>41630.208333333336</v>
      </c>
      <c r="U413" t="str">
        <f t="shared" si="54"/>
        <v>Nov</v>
      </c>
      <c r="V413">
        <f t="shared" si="55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48"/>
        <v>1.2684</v>
      </c>
      <c r="P414" s="9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0">
        <f t="shared" si="52"/>
        <v>41099.742800925924</v>
      </c>
      <c r="T414" s="10">
        <f t="shared" si="53"/>
        <v>41115.742800925924</v>
      </c>
      <c r="U414" t="str">
        <f t="shared" si="54"/>
        <v>Jul</v>
      </c>
      <c r="V414">
        <f t="shared" si="55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48"/>
        <v>1.0508593749999999</v>
      </c>
      <c r="P415" s="9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0">
        <f t="shared" si="52"/>
        <v>41079.877442129626</v>
      </c>
      <c r="T415" s="10">
        <f t="shared" si="53"/>
        <v>41109.877442129626</v>
      </c>
      <c r="U415" t="str">
        <f t="shared" si="54"/>
        <v>Jun</v>
      </c>
      <c r="V415">
        <f t="shared" si="55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48"/>
        <v>1.0285405405405406</v>
      </c>
      <c r="P416" s="9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0">
        <f t="shared" si="52"/>
        <v>41529.063252314816</v>
      </c>
      <c r="T416" s="10">
        <f t="shared" si="53"/>
        <v>41559.063252314816</v>
      </c>
      <c r="U416" t="str">
        <f t="shared" si="54"/>
        <v>Sep</v>
      </c>
      <c r="V416">
        <f t="shared" si="55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48"/>
        <v>1.0214714285714286</v>
      </c>
      <c r="P417" s="9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0">
        <f t="shared" si="52"/>
        <v>41904.851875</v>
      </c>
      <c r="T417" s="10">
        <f t="shared" si="53"/>
        <v>41929.5</v>
      </c>
      <c r="U417" t="str">
        <f t="shared" si="54"/>
        <v>Sep</v>
      </c>
      <c r="V417">
        <f t="shared" si="55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48"/>
        <v>1.2021700000000002</v>
      </c>
      <c r="P418" s="9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0">
        <f t="shared" si="52"/>
        <v>41648.396192129629</v>
      </c>
      <c r="T418" s="10">
        <f t="shared" si="53"/>
        <v>41678.396192129629</v>
      </c>
      <c r="U418" t="str">
        <f t="shared" si="54"/>
        <v>Jan</v>
      </c>
      <c r="V418">
        <f t="shared" si="55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48"/>
        <v>1.0024761904761905</v>
      </c>
      <c r="P419" s="9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0">
        <f t="shared" si="52"/>
        <v>41360.970601851855</v>
      </c>
      <c r="T419" s="10">
        <f t="shared" si="53"/>
        <v>41372.189583333333</v>
      </c>
      <c r="U419" t="str">
        <f t="shared" si="54"/>
        <v>Mar</v>
      </c>
      <c r="V419">
        <f t="shared" si="55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48"/>
        <v>1.0063392857142857</v>
      </c>
      <c r="P420" s="9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0">
        <f t="shared" si="52"/>
        <v>42178.282372685186</v>
      </c>
      <c r="T420" s="10">
        <f t="shared" si="53"/>
        <v>42208.282372685186</v>
      </c>
      <c r="U420" t="str">
        <f t="shared" si="54"/>
        <v>Jun</v>
      </c>
      <c r="V420">
        <f t="shared" si="55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48"/>
        <v>1.004375</v>
      </c>
      <c r="P421" s="9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0">
        <f t="shared" si="52"/>
        <v>41394.842442129629</v>
      </c>
      <c r="T421" s="10">
        <f t="shared" si="53"/>
        <v>41454.842442129629</v>
      </c>
      <c r="U421" t="str">
        <f t="shared" si="54"/>
        <v>Apr</v>
      </c>
      <c r="V421">
        <f t="shared" si="55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48"/>
        <v>4.3939393939393936E-3</v>
      </c>
      <c r="P422" s="9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0">
        <f t="shared" si="52"/>
        <v>41682.23646990741</v>
      </c>
      <c r="T422" s="10">
        <f t="shared" si="53"/>
        <v>41712.194803240738</v>
      </c>
      <c r="U422" t="str">
        <f t="shared" si="54"/>
        <v>Feb</v>
      </c>
      <c r="V422">
        <f t="shared" si="55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48"/>
        <v>2.0066666666666667E-2</v>
      </c>
      <c r="P423" s="9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0">
        <f t="shared" si="52"/>
        <v>42177.491388888884</v>
      </c>
      <c r="T423" s="10">
        <f t="shared" si="53"/>
        <v>42237.491388888884</v>
      </c>
      <c r="U423" t="str">
        <f t="shared" si="54"/>
        <v>Jun</v>
      </c>
      <c r="V423">
        <f t="shared" si="55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48"/>
        <v>1.0749999999999999E-2</v>
      </c>
      <c r="P424" s="9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0">
        <f t="shared" si="52"/>
        <v>41863.260381944441</v>
      </c>
      <c r="T424" s="10">
        <f t="shared" si="53"/>
        <v>41893.260381944441</v>
      </c>
      <c r="U424" t="str">
        <f t="shared" si="54"/>
        <v>Aug</v>
      </c>
      <c r="V424">
        <f t="shared" si="55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48"/>
        <v>7.6499999999999997E-3</v>
      </c>
      <c r="P425" s="9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0">
        <f t="shared" si="52"/>
        <v>41400.92627314815</v>
      </c>
      <c r="T425" s="10">
        <f t="shared" si="53"/>
        <v>41430.92627314815</v>
      </c>
      <c r="U425" t="str">
        <f t="shared" si="54"/>
        <v>May</v>
      </c>
      <c r="V425">
        <f t="shared" si="55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48"/>
        <v>6.7966666666666675E-2</v>
      </c>
      <c r="P426" s="9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0">
        <f t="shared" si="52"/>
        <v>40934.376145833332</v>
      </c>
      <c r="T426" s="10">
        <f t="shared" si="53"/>
        <v>40994.334479166668</v>
      </c>
      <c r="U426" t="str">
        <f t="shared" si="54"/>
        <v>Jan</v>
      </c>
      <c r="V426">
        <f t="shared" si="55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48"/>
        <v>1.2E-4</v>
      </c>
      <c r="P427" s="9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0">
        <f t="shared" si="52"/>
        <v>42275.861157407402</v>
      </c>
      <c r="T427" s="10">
        <f t="shared" si="53"/>
        <v>42335.902824074074</v>
      </c>
      <c r="U427" t="str">
        <f t="shared" si="54"/>
        <v>Sep</v>
      </c>
      <c r="V427">
        <f t="shared" si="55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48"/>
        <v>1.3299999999999999E-2</v>
      </c>
      <c r="P428" s="9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0">
        <f t="shared" si="52"/>
        <v>42400.711967592593</v>
      </c>
      <c r="T428" s="10">
        <f t="shared" si="53"/>
        <v>42430.711967592593</v>
      </c>
      <c r="U428" t="str">
        <f t="shared" si="54"/>
        <v>Jan</v>
      </c>
      <c r="V428">
        <f t="shared" si="55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48"/>
        <v>0</v>
      </c>
      <c r="P429" s="9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0">
        <f t="shared" si="52"/>
        <v>42285.909027777772</v>
      </c>
      <c r="T429" s="10">
        <f t="shared" si="53"/>
        <v>42299.790972222225</v>
      </c>
      <c r="U429" t="str">
        <f t="shared" si="54"/>
        <v>Oct</v>
      </c>
      <c r="V429">
        <f t="shared" si="55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48"/>
        <v>5.6333333333333332E-2</v>
      </c>
      <c r="P430" s="9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0">
        <f t="shared" si="52"/>
        <v>41778.766724537039</v>
      </c>
      <c r="T430" s="10">
        <f t="shared" si="53"/>
        <v>41806.916666666664</v>
      </c>
      <c r="U430" t="str">
        <f t="shared" si="54"/>
        <v>May</v>
      </c>
      <c r="V430">
        <f t="shared" si="55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48"/>
        <v>0</v>
      </c>
      <c r="P431" s="9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0">
        <f t="shared" si="52"/>
        <v>40070.901412037041</v>
      </c>
      <c r="T431" s="10">
        <f t="shared" si="53"/>
        <v>40144.207638888889</v>
      </c>
      <c r="U431" t="str">
        <f t="shared" si="54"/>
        <v>Sep</v>
      </c>
      <c r="V431">
        <f t="shared" si="55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48"/>
        <v>2.4E-2</v>
      </c>
      <c r="P432" s="9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0">
        <f t="shared" si="52"/>
        <v>41513.107256944444</v>
      </c>
      <c r="T432" s="10">
        <f t="shared" si="53"/>
        <v>41528.107256944444</v>
      </c>
      <c r="U432" t="str">
        <f t="shared" si="54"/>
        <v>Aug</v>
      </c>
      <c r="V432">
        <f t="shared" si="55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48"/>
        <v>0.13833333333333334</v>
      </c>
      <c r="P433" s="9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0">
        <f t="shared" si="52"/>
        <v>42526.871331018512</v>
      </c>
      <c r="T433" s="10">
        <f t="shared" si="53"/>
        <v>42556.871331018512</v>
      </c>
      <c r="U433" t="str">
        <f t="shared" si="54"/>
        <v>Jun</v>
      </c>
      <c r="V433">
        <f t="shared" si="55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48"/>
        <v>9.5000000000000001E-2</v>
      </c>
      <c r="P434" s="9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0">
        <f t="shared" si="52"/>
        <v>42238.726631944446</v>
      </c>
      <c r="T434" s="10">
        <f t="shared" si="53"/>
        <v>42298.726631944446</v>
      </c>
      <c r="U434" t="str">
        <f t="shared" si="54"/>
        <v>Aug</v>
      </c>
      <c r="V434">
        <f t="shared" si="55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48"/>
        <v>0</v>
      </c>
      <c r="P435" s="9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0">
        <f t="shared" si="52"/>
        <v>42228.629884259266</v>
      </c>
      <c r="T435" s="10">
        <f t="shared" si="53"/>
        <v>42288.629884259266</v>
      </c>
      <c r="U435" t="str">
        <f t="shared" si="54"/>
        <v>Aug</v>
      </c>
      <c r="V435">
        <f t="shared" si="55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48"/>
        <v>0.05</v>
      </c>
      <c r="P436" s="9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0">
        <f t="shared" si="52"/>
        <v>41576.834513888891</v>
      </c>
      <c r="T436" s="10">
        <f t="shared" si="53"/>
        <v>41609.876180555555</v>
      </c>
      <c r="U436" t="str">
        <f t="shared" si="54"/>
        <v>Oct</v>
      </c>
      <c r="V436">
        <f t="shared" si="55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48"/>
        <v>2.7272727272727273E-5</v>
      </c>
      <c r="P437" s="9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0">
        <f t="shared" si="52"/>
        <v>41500.747453703705</v>
      </c>
      <c r="T437" s="10">
        <f t="shared" si="53"/>
        <v>41530.747453703705</v>
      </c>
      <c r="U437" t="str">
        <f t="shared" si="54"/>
        <v>Aug</v>
      </c>
      <c r="V437">
        <f t="shared" si="55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48"/>
        <v>0</v>
      </c>
      <c r="P438" s="9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0">
        <f t="shared" si="52"/>
        <v>41456.36241898148</v>
      </c>
      <c r="T438" s="10">
        <f t="shared" si="53"/>
        <v>41486.36241898148</v>
      </c>
      <c r="U438" t="str">
        <f t="shared" si="54"/>
        <v>Jul</v>
      </c>
      <c r="V438">
        <f t="shared" si="55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48"/>
        <v>0</v>
      </c>
      <c r="P439" s="9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0">
        <f t="shared" si="52"/>
        <v>42591.31858796296</v>
      </c>
      <c r="T439" s="10">
        <f t="shared" si="53"/>
        <v>42651.31858796296</v>
      </c>
      <c r="U439" t="str">
        <f t="shared" si="54"/>
        <v>Aug</v>
      </c>
      <c r="V439">
        <f t="shared" si="55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48"/>
        <v>9.3799999999999994E-2</v>
      </c>
      <c r="P440" s="9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0">
        <f t="shared" si="52"/>
        <v>42296.261087962965</v>
      </c>
      <c r="T440" s="10">
        <f t="shared" si="53"/>
        <v>42326.302754629629</v>
      </c>
      <c r="U440" t="str">
        <f t="shared" si="54"/>
        <v>Oct</v>
      </c>
      <c r="V440">
        <f t="shared" si="55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48"/>
        <v>0</v>
      </c>
      <c r="P441" s="9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0">
        <f t="shared" si="52"/>
        <v>41919.761782407404</v>
      </c>
      <c r="T441" s="10">
        <f t="shared" si="53"/>
        <v>41929.761782407404</v>
      </c>
      <c r="U441" t="str">
        <f t="shared" si="54"/>
        <v>Oct</v>
      </c>
      <c r="V441">
        <f t="shared" si="55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48"/>
        <v>1E-3</v>
      </c>
      <c r="P442" s="9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0">
        <f t="shared" si="52"/>
        <v>42423.985567129625</v>
      </c>
      <c r="T442" s="10">
        <f t="shared" si="53"/>
        <v>42453.943900462968</v>
      </c>
      <c r="U442" t="str">
        <f t="shared" si="54"/>
        <v>Feb</v>
      </c>
      <c r="V442">
        <f t="shared" si="55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48"/>
        <v>0</v>
      </c>
      <c r="P443" s="9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0">
        <f t="shared" si="52"/>
        <v>41550.793935185182</v>
      </c>
      <c r="T443" s="10">
        <f t="shared" si="53"/>
        <v>41580.793935185182</v>
      </c>
      <c r="U443" t="str">
        <f t="shared" si="54"/>
        <v>Oct</v>
      </c>
      <c r="V443">
        <f t="shared" si="55"/>
        <v>2013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48"/>
        <v>0.39358823529411763</v>
      </c>
      <c r="P444" s="9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0">
        <f t="shared" si="52"/>
        <v>42024.888692129629</v>
      </c>
      <c r="T444" s="10">
        <f t="shared" si="53"/>
        <v>42054.888692129629</v>
      </c>
      <c r="U444" t="str">
        <f t="shared" si="54"/>
        <v>Jan</v>
      </c>
      <c r="V444">
        <f t="shared" si="55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48"/>
        <v>1E-3</v>
      </c>
      <c r="P445" s="9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0">
        <f t="shared" si="52"/>
        <v>41650.015057870369</v>
      </c>
      <c r="T445" s="10">
        <f t="shared" si="53"/>
        <v>41680.015057870369</v>
      </c>
      <c r="U445" t="str">
        <f t="shared" si="54"/>
        <v>Jan</v>
      </c>
      <c r="V445">
        <f t="shared" si="55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48"/>
        <v>0.05</v>
      </c>
      <c r="P446" s="9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0">
        <f t="shared" si="52"/>
        <v>40894.906956018516</v>
      </c>
      <c r="T446" s="10">
        <f t="shared" si="53"/>
        <v>40954.906956018516</v>
      </c>
      <c r="U446" t="str">
        <f t="shared" si="54"/>
        <v>Dec</v>
      </c>
      <c r="V446">
        <f t="shared" si="55"/>
        <v>2011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48"/>
        <v>3.3333333333333335E-5</v>
      </c>
      <c r="P447" s="9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0">
        <f t="shared" si="52"/>
        <v>42130.335358796292</v>
      </c>
      <c r="T447" s="10">
        <f t="shared" si="53"/>
        <v>42145.335358796292</v>
      </c>
      <c r="U447" t="str">
        <f t="shared" si="54"/>
        <v>May</v>
      </c>
      <c r="V447">
        <f t="shared" si="55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48"/>
        <v>7.2952380952380949E-2</v>
      </c>
      <c r="P448" s="9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0">
        <f t="shared" si="52"/>
        <v>42037.083564814813</v>
      </c>
      <c r="T448" s="10">
        <f t="shared" si="53"/>
        <v>42067.083564814813</v>
      </c>
      <c r="U448" t="str">
        <f t="shared" si="54"/>
        <v>Feb</v>
      </c>
      <c r="V448">
        <f t="shared" si="55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48"/>
        <v>1.6666666666666666E-4</v>
      </c>
      <c r="P449" s="9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0">
        <f t="shared" si="52"/>
        <v>41331.555127314816</v>
      </c>
      <c r="T449" s="10">
        <f t="shared" si="53"/>
        <v>41356.513460648144</v>
      </c>
      <c r="U449" t="str">
        <f t="shared" si="54"/>
        <v>Feb</v>
      </c>
      <c r="V449">
        <f t="shared" si="55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48"/>
        <v>3.2804E-2</v>
      </c>
      <c r="P450" s="9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0">
        <f t="shared" si="52"/>
        <v>41753.758043981477</v>
      </c>
      <c r="T450" s="10">
        <f t="shared" si="53"/>
        <v>41773.758043981477</v>
      </c>
      <c r="U450" t="str">
        <f t="shared" si="54"/>
        <v>Apr</v>
      </c>
      <c r="V450">
        <f t="shared" si="55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56">E451/D451</f>
        <v>2.2499999999999999E-2</v>
      </c>
      <c r="P451" s="9">
        <f t="shared" ref="P451:P514" si="57">E451/L451</f>
        <v>9</v>
      </c>
      <c r="Q451" t="str">
        <f t="shared" ref="Q451:Q514" si="58">LEFT(N451,SEARCH( "/",N451,1)-1)</f>
        <v>film &amp; video</v>
      </c>
      <c r="R451" t="str">
        <f t="shared" ref="R451:R514" si="59">RIGHT(N451,LEN(N451)-SEARCH("/",N451,1))</f>
        <v>animation</v>
      </c>
      <c r="S451" s="10">
        <f t="shared" ref="S451:S514" si="60">(((J451/60)/60)/24)+DATE(1970,1,1)</f>
        <v>41534.568113425928</v>
      </c>
      <c r="T451" s="10">
        <f t="shared" ref="T451:T514" si="61">(((I451/60)/60)/24)+DATE(1970,1,1)</f>
        <v>41564.568113425928</v>
      </c>
      <c r="U451" t="str">
        <f t="shared" ref="U451:U514" si="62">TEXT(MONTH(S451)*29,"mmm")</f>
        <v>Sep</v>
      </c>
      <c r="V451">
        <f t="shared" ref="V451:V514" si="63">YEAR(S451)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56"/>
        <v>7.92E-3</v>
      </c>
      <c r="P452" s="9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0">
        <f t="shared" si="60"/>
        <v>41654.946759259255</v>
      </c>
      <c r="T452" s="10">
        <f t="shared" si="61"/>
        <v>41684.946759259255</v>
      </c>
      <c r="U452" t="str">
        <f t="shared" si="62"/>
        <v>Jan</v>
      </c>
      <c r="V452">
        <f t="shared" si="63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56"/>
        <v>0</v>
      </c>
      <c r="P453" s="9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0">
        <f t="shared" si="60"/>
        <v>41634.715173611112</v>
      </c>
      <c r="T453" s="10">
        <f t="shared" si="61"/>
        <v>41664.715173611112</v>
      </c>
      <c r="U453" t="str">
        <f t="shared" si="62"/>
        <v>Dec</v>
      </c>
      <c r="V453">
        <f t="shared" si="63"/>
        <v>2013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56"/>
        <v>0.64</v>
      </c>
      <c r="P454" s="9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0">
        <f t="shared" si="60"/>
        <v>42107.703877314809</v>
      </c>
      <c r="T454" s="10">
        <f t="shared" si="61"/>
        <v>42137.703877314809</v>
      </c>
      <c r="U454" t="str">
        <f t="shared" si="62"/>
        <v>Apr</v>
      </c>
      <c r="V454">
        <f t="shared" si="63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56"/>
        <v>2.740447957839262E-4</v>
      </c>
      <c r="P455" s="9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0">
        <f t="shared" si="60"/>
        <v>42038.824988425928</v>
      </c>
      <c r="T455" s="10">
        <f t="shared" si="61"/>
        <v>42054.824988425928</v>
      </c>
      <c r="U455" t="str">
        <f t="shared" si="62"/>
        <v>Feb</v>
      </c>
      <c r="V455">
        <f t="shared" si="63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56"/>
        <v>8.2000000000000007E-3</v>
      </c>
      <c r="P456" s="9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0">
        <f t="shared" si="60"/>
        <v>41938.717256944445</v>
      </c>
      <c r="T456" s="10">
        <f t="shared" si="61"/>
        <v>41969.551388888889</v>
      </c>
      <c r="U456" t="str">
        <f t="shared" si="62"/>
        <v>Oct</v>
      </c>
      <c r="V456">
        <f t="shared" si="63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56"/>
        <v>6.9230769230769226E-4</v>
      </c>
      <c r="P457" s="9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0">
        <f t="shared" si="60"/>
        <v>40971.002569444441</v>
      </c>
      <c r="T457" s="10">
        <f t="shared" si="61"/>
        <v>41016.021527777775</v>
      </c>
      <c r="U457" t="str">
        <f t="shared" si="62"/>
        <v>Mar</v>
      </c>
      <c r="V457">
        <f t="shared" si="63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56"/>
        <v>6.8631863186318634E-3</v>
      </c>
      <c r="P458" s="9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0">
        <f t="shared" si="60"/>
        <v>41547.694456018515</v>
      </c>
      <c r="T458" s="10">
        <f t="shared" si="61"/>
        <v>41569.165972222225</v>
      </c>
      <c r="U458" t="str">
        <f t="shared" si="62"/>
        <v>Sep</v>
      </c>
      <c r="V458">
        <f t="shared" si="63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56"/>
        <v>0</v>
      </c>
      <c r="P459" s="9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0">
        <f t="shared" si="60"/>
        <v>41837.767500000002</v>
      </c>
      <c r="T459" s="10">
        <f t="shared" si="61"/>
        <v>41867.767500000002</v>
      </c>
      <c r="U459" t="str">
        <f t="shared" si="62"/>
        <v>Jul</v>
      </c>
      <c r="V459">
        <f t="shared" si="63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56"/>
        <v>8.2100000000000006E-2</v>
      </c>
      <c r="P460" s="9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0">
        <f t="shared" si="60"/>
        <v>41378.69976851852</v>
      </c>
      <c r="T460" s="10">
        <f t="shared" si="61"/>
        <v>41408.69976851852</v>
      </c>
      <c r="U460" t="str">
        <f t="shared" si="62"/>
        <v>Apr</v>
      </c>
      <c r="V460">
        <f t="shared" si="63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56"/>
        <v>6.4102564102564103E-4</v>
      </c>
      <c r="P461" s="9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0">
        <f t="shared" si="60"/>
        <v>40800.6403587963</v>
      </c>
      <c r="T461" s="10">
        <f t="shared" si="61"/>
        <v>40860.682025462964</v>
      </c>
      <c r="U461" t="str">
        <f t="shared" si="62"/>
        <v>Sep</v>
      </c>
      <c r="V461">
        <f t="shared" si="63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56"/>
        <v>2.9411764705882353E-3</v>
      </c>
      <c r="P462" s="9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0">
        <f t="shared" si="60"/>
        <v>41759.542534722219</v>
      </c>
      <c r="T462" s="10">
        <f t="shared" si="61"/>
        <v>41791.166666666664</v>
      </c>
      <c r="U462" t="str">
        <f t="shared" si="62"/>
        <v>Apr</v>
      </c>
      <c r="V462">
        <f t="shared" si="63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56"/>
        <v>0</v>
      </c>
      <c r="P463" s="9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0">
        <f t="shared" si="60"/>
        <v>41407.84684027778</v>
      </c>
      <c r="T463" s="10">
        <f t="shared" si="61"/>
        <v>41427.84684027778</v>
      </c>
      <c r="U463" t="str">
        <f t="shared" si="62"/>
        <v>May</v>
      </c>
      <c r="V463">
        <f t="shared" si="63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56"/>
        <v>0</v>
      </c>
      <c r="P464" s="9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0">
        <f t="shared" si="60"/>
        <v>40705.126631944448</v>
      </c>
      <c r="T464" s="10">
        <f t="shared" si="61"/>
        <v>40765.126631944448</v>
      </c>
      <c r="U464" t="str">
        <f t="shared" si="62"/>
        <v>Jun</v>
      </c>
      <c r="V464">
        <f t="shared" si="63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56"/>
        <v>2.2727272727272728E-2</v>
      </c>
      <c r="P465" s="9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0">
        <f t="shared" si="60"/>
        <v>40750.710104166668</v>
      </c>
      <c r="T465" s="10">
        <f t="shared" si="61"/>
        <v>40810.710104166668</v>
      </c>
      <c r="U465" t="str">
        <f t="shared" si="62"/>
        <v>Jul</v>
      </c>
      <c r="V465">
        <f t="shared" si="63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56"/>
        <v>9.9009900990099011E-4</v>
      </c>
      <c r="P466" s="9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0">
        <f t="shared" si="60"/>
        <v>42488.848784722228</v>
      </c>
      <c r="T466" s="10">
        <f t="shared" si="61"/>
        <v>42508.848784722228</v>
      </c>
      <c r="U466" t="str">
        <f t="shared" si="62"/>
        <v>Apr</v>
      </c>
      <c r="V466">
        <f t="shared" si="63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56"/>
        <v>0.26953125</v>
      </c>
      <c r="P467" s="9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0">
        <f t="shared" si="60"/>
        <v>41801.120069444441</v>
      </c>
      <c r="T467" s="10">
        <f t="shared" si="61"/>
        <v>41817.120069444441</v>
      </c>
      <c r="U467" t="str">
        <f t="shared" si="62"/>
        <v>Jun</v>
      </c>
      <c r="V467">
        <f t="shared" si="63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56"/>
        <v>7.6E-3</v>
      </c>
      <c r="P468" s="9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0">
        <f t="shared" si="60"/>
        <v>41129.942870370374</v>
      </c>
      <c r="T468" s="10">
        <f t="shared" si="61"/>
        <v>41159.942870370374</v>
      </c>
      <c r="U468" t="str">
        <f t="shared" si="62"/>
        <v>Aug</v>
      </c>
      <c r="V468">
        <f t="shared" si="63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56"/>
        <v>0.21575</v>
      </c>
      <c r="P469" s="9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0">
        <f t="shared" si="60"/>
        <v>41135.679791666669</v>
      </c>
      <c r="T469" s="10">
        <f t="shared" si="61"/>
        <v>41180.679791666669</v>
      </c>
      <c r="U469" t="str">
        <f t="shared" si="62"/>
        <v>Aug</v>
      </c>
      <c r="V469">
        <f t="shared" si="63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56"/>
        <v>0</v>
      </c>
      <c r="P470" s="9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0">
        <f t="shared" si="60"/>
        <v>41041.167627314811</v>
      </c>
      <c r="T470" s="10">
        <f t="shared" si="61"/>
        <v>41101.160474537035</v>
      </c>
      <c r="U470" t="str">
        <f t="shared" si="62"/>
        <v>May</v>
      </c>
      <c r="V470">
        <f t="shared" si="63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56"/>
        <v>0</v>
      </c>
      <c r="P471" s="9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0">
        <f t="shared" si="60"/>
        <v>41827.989861111113</v>
      </c>
      <c r="T471" s="10">
        <f t="shared" si="61"/>
        <v>41887.989861111113</v>
      </c>
      <c r="U471" t="str">
        <f t="shared" si="62"/>
        <v>Jul</v>
      </c>
      <c r="V471">
        <f t="shared" si="63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56"/>
        <v>1.0200000000000001E-2</v>
      </c>
      <c r="P472" s="9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0">
        <f t="shared" si="60"/>
        <v>41605.167696759258</v>
      </c>
      <c r="T472" s="10">
        <f t="shared" si="61"/>
        <v>41655.166666666664</v>
      </c>
      <c r="U472" t="str">
        <f t="shared" si="62"/>
        <v>Nov</v>
      </c>
      <c r="V472">
        <f t="shared" si="63"/>
        <v>2013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56"/>
        <v>0.11892727272727273</v>
      </c>
      <c r="P473" s="9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0">
        <f t="shared" si="60"/>
        <v>41703.721979166665</v>
      </c>
      <c r="T473" s="10">
        <f t="shared" si="61"/>
        <v>41748.680312500001</v>
      </c>
      <c r="U473" t="str">
        <f t="shared" si="62"/>
        <v>Mar</v>
      </c>
      <c r="V473">
        <f t="shared" si="63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56"/>
        <v>0.17624999999999999</v>
      </c>
      <c r="P474" s="9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0">
        <f t="shared" si="60"/>
        <v>41844.922662037039</v>
      </c>
      <c r="T474" s="10">
        <f t="shared" si="61"/>
        <v>41874.922662037039</v>
      </c>
      <c r="U474" t="str">
        <f t="shared" si="62"/>
        <v>Jul</v>
      </c>
      <c r="V474">
        <f t="shared" si="63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56"/>
        <v>2.87E-2</v>
      </c>
      <c r="P475" s="9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0">
        <f t="shared" si="60"/>
        <v>41869.698136574072</v>
      </c>
      <c r="T475" s="10">
        <f t="shared" si="61"/>
        <v>41899.698136574072</v>
      </c>
      <c r="U475" t="str">
        <f t="shared" si="62"/>
        <v>Aug</v>
      </c>
      <c r="V475">
        <f t="shared" si="63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56"/>
        <v>3.0303030303030303E-4</v>
      </c>
      <c r="P476" s="9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0">
        <f t="shared" si="60"/>
        <v>42753.329039351855</v>
      </c>
      <c r="T476" s="10">
        <f t="shared" si="61"/>
        <v>42783.329039351855</v>
      </c>
      <c r="U476" t="str">
        <f t="shared" si="62"/>
        <v>Jan</v>
      </c>
      <c r="V476">
        <f t="shared" si="63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56"/>
        <v>0</v>
      </c>
      <c r="P477" s="9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0">
        <f t="shared" si="60"/>
        <v>42100.086145833338</v>
      </c>
      <c r="T477" s="10">
        <f t="shared" si="61"/>
        <v>42130.086145833338</v>
      </c>
      <c r="U477" t="str">
        <f t="shared" si="62"/>
        <v>Apr</v>
      </c>
      <c r="V477">
        <f t="shared" si="63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56"/>
        <v>2.2302681818181819E-2</v>
      </c>
      <c r="P478" s="9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0">
        <f t="shared" si="60"/>
        <v>41757.975011574075</v>
      </c>
      <c r="T478" s="10">
        <f t="shared" si="61"/>
        <v>41793.165972222225</v>
      </c>
      <c r="U478" t="str">
        <f t="shared" si="62"/>
        <v>Apr</v>
      </c>
      <c r="V478">
        <f t="shared" si="63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56"/>
        <v>0</v>
      </c>
      <c r="P479" s="9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0">
        <f t="shared" si="60"/>
        <v>40987.83488425926</v>
      </c>
      <c r="T479" s="10">
        <f t="shared" si="61"/>
        <v>41047.83488425926</v>
      </c>
      <c r="U479" t="str">
        <f t="shared" si="62"/>
        <v>Mar</v>
      </c>
      <c r="V479">
        <f t="shared" si="63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56"/>
        <v>0</v>
      </c>
      <c r="P480" s="9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0">
        <f t="shared" si="60"/>
        <v>42065.910983796297</v>
      </c>
      <c r="T480" s="10">
        <f t="shared" si="61"/>
        <v>42095.869317129633</v>
      </c>
      <c r="U480" t="str">
        <f t="shared" si="62"/>
        <v>Mar</v>
      </c>
      <c r="V480">
        <f t="shared" si="63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56"/>
        <v>0.3256</v>
      </c>
      <c r="P481" s="9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0">
        <f t="shared" si="60"/>
        <v>41904.407812500001</v>
      </c>
      <c r="T481" s="10">
        <f t="shared" si="61"/>
        <v>41964.449479166666</v>
      </c>
      <c r="U481" t="str">
        <f t="shared" si="62"/>
        <v>Sep</v>
      </c>
      <c r="V481">
        <f t="shared" si="63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56"/>
        <v>0.19409999999999999</v>
      </c>
      <c r="P482" s="9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0">
        <f t="shared" si="60"/>
        <v>41465.500173611108</v>
      </c>
      <c r="T482" s="10">
        <f t="shared" si="61"/>
        <v>41495.500173611108</v>
      </c>
      <c r="U482" t="str">
        <f t="shared" si="62"/>
        <v>Jul</v>
      </c>
      <c r="V482">
        <f t="shared" si="63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56"/>
        <v>6.0999999999999999E-2</v>
      </c>
      <c r="P483" s="9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0">
        <f t="shared" si="60"/>
        <v>41162.672326388885</v>
      </c>
      <c r="T483" s="10">
        <f t="shared" si="61"/>
        <v>41192.672326388885</v>
      </c>
      <c r="U483" t="str">
        <f t="shared" si="62"/>
        <v>Sep</v>
      </c>
      <c r="V483">
        <f t="shared" si="63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56"/>
        <v>1E-3</v>
      </c>
      <c r="P484" s="9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0">
        <f t="shared" si="60"/>
        <v>42447.896875000006</v>
      </c>
      <c r="T484" s="10">
        <f t="shared" si="61"/>
        <v>42474.606944444444</v>
      </c>
      <c r="U484" t="str">
        <f t="shared" si="62"/>
        <v>Mar</v>
      </c>
      <c r="V484">
        <f t="shared" si="63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56"/>
        <v>0.502</v>
      </c>
      <c r="P485" s="9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0">
        <f t="shared" si="60"/>
        <v>41243.197592592594</v>
      </c>
      <c r="T485" s="10">
        <f t="shared" si="61"/>
        <v>41303.197592592594</v>
      </c>
      <c r="U485" t="str">
        <f t="shared" si="62"/>
        <v>Nov</v>
      </c>
      <c r="V485">
        <f t="shared" si="63"/>
        <v>2012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56"/>
        <v>1.8625E-3</v>
      </c>
      <c r="P486" s="9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0">
        <f t="shared" si="60"/>
        <v>42272.93949074074</v>
      </c>
      <c r="T486" s="10">
        <f t="shared" si="61"/>
        <v>42313.981157407412</v>
      </c>
      <c r="U486" t="str">
        <f t="shared" si="62"/>
        <v>Sep</v>
      </c>
      <c r="V486">
        <f t="shared" si="63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56"/>
        <v>0.21906971229845085</v>
      </c>
      <c r="P487" s="9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0">
        <f t="shared" si="60"/>
        <v>41381.50577546296</v>
      </c>
      <c r="T487" s="10">
        <f t="shared" si="61"/>
        <v>41411.50577546296</v>
      </c>
      <c r="U487" t="str">
        <f t="shared" si="62"/>
        <v>Apr</v>
      </c>
      <c r="V487">
        <f t="shared" si="63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56"/>
        <v>9.0909090909090904E-5</v>
      </c>
      <c r="P488" s="9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0">
        <f t="shared" si="60"/>
        <v>41761.94258101852</v>
      </c>
      <c r="T488" s="10">
        <f t="shared" si="61"/>
        <v>41791.94258101852</v>
      </c>
      <c r="U488" t="str">
        <f t="shared" si="62"/>
        <v>May</v>
      </c>
      <c r="V488">
        <f t="shared" si="63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56"/>
        <v>0</v>
      </c>
      <c r="P489" s="9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0">
        <f t="shared" si="60"/>
        <v>42669.594837962963</v>
      </c>
      <c r="T489" s="10">
        <f t="shared" si="61"/>
        <v>42729.636504629627</v>
      </c>
      <c r="U489" t="str">
        <f t="shared" si="62"/>
        <v>Oct</v>
      </c>
      <c r="V489">
        <f t="shared" si="63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56"/>
        <v>0</v>
      </c>
      <c r="P490" s="9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0">
        <f t="shared" si="60"/>
        <v>42714.054398148146</v>
      </c>
      <c r="T490" s="10">
        <f t="shared" si="61"/>
        <v>42744.054398148146</v>
      </c>
      <c r="U490" t="str">
        <f t="shared" si="62"/>
        <v>Dec</v>
      </c>
      <c r="V490">
        <f t="shared" si="63"/>
        <v>2016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56"/>
        <v>2.8667813379201833E-3</v>
      </c>
      <c r="P491" s="9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0">
        <f t="shared" si="60"/>
        <v>40882.481666666667</v>
      </c>
      <c r="T491" s="10">
        <f t="shared" si="61"/>
        <v>40913.481249999997</v>
      </c>
      <c r="U491" t="str">
        <f t="shared" si="62"/>
        <v>Dec</v>
      </c>
      <c r="V491">
        <f t="shared" si="63"/>
        <v>2011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56"/>
        <v>0</v>
      </c>
      <c r="P492" s="9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0">
        <f t="shared" si="60"/>
        <v>41113.968576388892</v>
      </c>
      <c r="T492" s="10">
        <f t="shared" si="61"/>
        <v>41143.968576388892</v>
      </c>
      <c r="U492" t="str">
        <f t="shared" si="62"/>
        <v>Jul</v>
      </c>
      <c r="V492">
        <f t="shared" si="63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56"/>
        <v>0</v>
      </c>
      <c r="P493" s="9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0">
        <f t="shared" si="60"/>
        <v>42366.982627314821</v>
      </c>
      <c r="T493" s="10">
        <f t="shared" si="61"/>
        <v>42396.982627314821</v>
      </c>
      <c r="U493" t="str">
        <f t="shared" si="62"/>
        <v>Dec</v>
      </c>
      <c r="V493">
        <f t="shared" si="63"/>
        <v>2015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56"/>
        <v>0</v>
      </c>
      <c r="P494" s="9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0">
        <f t="shared" si="60"/>
        <v>42596.03506944445</v>
      </c>
      <c r="T494" s="10">
        <f t="shared" si="61"/>
        <v>42656.03506944445</v>
      </c>
      <c r="U494" t="str">
        <f t="shared" si="62"/>
        <v>Aug</v>
      </c>
      <c r="V494">
        <f t="shared" si="63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56"/>
        <v>0</v>
      </c>
      <c r="P495" s="9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0">
        <f t="shared" si="60"/>
        <v>42114.726134259254</v>
      </c>
      <c r="T495" s="10">
        <f t="shared" si="61"/>
        <v>42144.726134259254</v>
      </c>
      <c r="U495" t="str">
        <f t="shared" si="62"/>
        <v>Apr</v>
      </c>
      <c r="V495">
        <f t="shared" si="63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56"/>
        <v>1.5499999999999999E-3</v>
      </c>
      <c r="P496" s="9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0">
        <f t="shared" si="60"/>
        <v>41799.830613425926</v>
      </c>
      <c r="T496" s="10">
        <f t="shared" si="61"/>
        <v>41823.125</v>
      </c>
      <c r="U496" t="str">
        <f t="shared" si="62"/>
        <v>Jun</v>
      </c>
      <c r="V496">
        <f t="shared" si="63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56"/>
        <v>0</v>
      </c>
      <c r="P497" s="9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0">
        <f t="shared" si="60"/>
        <v>42171.827604166669</v>
      </c>
      <c r="T497" s="10">
        <f t="shared" si="61"/>
        <v>42201.827604166669</v>
      </c>
      <c r="U497" t="str">
        <f t="shared" si="62"/>
        <v>Jun</v>
      </c>
      <c r="V497">
        <f t="shared" si="63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56"/>
        <v>1.6666666666666667E-5</v>
      </c>
      <c r="P498" s="9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0">
        <f t="shared" si="60"/>
        <v>41620.93141203704</v>
      </c>
      <c r="T498" s="10">
        <f t="shared" si="61"/>
        <v>41680.93141203704</v>
      </c>
      <c r="U498" t="str">
        <f t="shared" si="62"/>
        <v>Dec</v>
      </c>
      <c r="V498">
        <f t="shared" si="63"/>
        <v>2013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56"/>
        <v>6.6964285714285711E-3</v>
      </c>
      <c r="P499" s="9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0">
        <f t="shared" si="60"/>
        <v>41945.037789351853</v>
      </c>
      <c r="T499" s="10">
        <f t="shared" si="61"/>
        <v>41998.208333333328</v>
      </c>
      <c r="U499" t="str">
        <f t="shared" si="62"/>
        <v>Nov</v>
      </c>
      <c r="V499">
        <f t="shared" si="63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56"/>
        <v>4.5985132395404561E-2</v>
      </c>
      <c r="P500" s="9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0">
        <f t="shared" si="60"/>
        <v>40858.762141203704</v>
      </c>
      <c r="T500" s="10">
        <f t="shared" si="61"/>
        <v>40900.762141203704</v>
      </c>
      <c r="U500" t="str">
        <f t="shared" si="62"/>
        <v>Nov</v>
      </c>
      <c r="V500">
        <f t="shared" si="63"/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56"/>
        <v>9.5500000000000002E-2</v>
      </c>
      <c r="P501" s="9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0">
        <f t="shared" si="60"/>
        <v>40043.895462962959</v>
      </c>
      <c r="T501" s="10">
        <f t="shared" si="61"/>
        <v>40098.874305555553</v>
      </c>
      <c r="U501" t="str">
        <f t="shared" si="62"/>
        <v>Aug</v>
      </c>
      <c r="V501">
        <f t="shared" si="63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56"/>
        <v>3.307692307692308E-2</v>
      </c>
      <c r="P502" s="9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0">
        <f t="shared" si="60"/>
        <v>40247.886006944449</v>
      </c>
      <c r="T502" s="10">
        <f t="shared" si="61"/>
        <v>40306.927777777775</v>
      </c>
      <c r="U502" t="str">
        <f t="shared" si="62"/>
        <v>Mar</v>
      </c>
      <c r="V502">
        <f t="shared" si="63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56"/>
        <v>0</v>
      </c>
      <c r="P503" s="9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0">
        <f t="shared" si="60"/>
        <v>40703.234386574077</v>
      </c>
      <c r="T503" s="10">
        <f t="shared" si="61"/>
        <v>40733.234386574077</v>
      </c>
      <c r="U503" t="str">
        <f t="shared" si="62"/>
        <v>Jun</v>
      </c>
      <c r="V503">
        <f t="shared" si="63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56"/>
        <v>1.15E-2</v>
      </c>
      <c r="P504" s="9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0">
        <f t="shared" si="60"/>
        <v>40956.553530092591</v>
      </c>
      <c r="T504" s="10">
        <f t="shared" si="61"/>
        <v>40986.511863425927</v>
      </c>
      <c r="U504" t="str">
        <f t="shared" si="62"/>
        <v>Feb</v>
      </c>
      <c r="V504">
        <f t="shared" si="63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56"/>
        <v>1.7538461538461537E-2</v>
      </c>
      <c r="P505" s="9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0">
        <f t="shared" si="60"/>
        <v>41991.526655092588</v>
      </c>
      <c r="T505" s="10">
        <f t="shared" si="61"/>
        <v>42021.526655092588</v>
      </c>
      <c r="U505" t="str">
        <f t="shared" si="62"/>
        <v>Dec</v>
      </c>
      <c r="V505">
        <f t="shared" si="63"/>
        <v>2014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56"/>
        <v>1.3673469387755101E-2</v>
      </c>
      <c r="P506" s="9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0">
        <f t="shared" si="60"/>
        <v>40949.98364583333</v>
      </c>
      <c r="T506" s="10">
        <f t="shared" si="61"/>
        <v>41009.941979166666</v>
      </c>
      <c r="U506" t="str">
        <f t="shared" si="62"/>
        <v>Feb</v>
      </c>
      <c r="V506">
        <f t="shared" si="63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56"/>
        <v>4.3333333333333331E-3</v>
      </c>
      <c r="P507" s="9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0">
        <f t="shared" si="60"/>
        <v>42318.098217592589</v>
      </c>
      <c r="T507" s="10">
        <f t="shared" si="61"/>
        <v>42363.098217592589</v>
      </c>
      <c r="U507" t="str">
        <f t="shared" si="62"/>
        <v>Nov</v>
      </c>
      <c r="V507">
        <f t="shared" si="63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56"/>
        <v>1.25E-3</v>
      </c>
      <c r="P508" s="9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0">
        <f t="shared" si="60"/>
        <v>41466.552314814813</v>
      </c>
      <c r="T508" s="10">
        <f t="shared" si="61"/>
        <v>41496.552314814813</v>
      </c>
      <c r="U508" t="str">
        <f t="shared" si="62"/>
        <v>Jul</v>
      </c>
      <c r="V508">
        <f t="shared" si="63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56"/>
        <v>3.2000000000000001E-2</v>
      </c>
      <c r="P509" s="9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0">
        <f t="shared" si="60"/>
        <v>41156.958993055552</v>
      </c>
      <c r="T509" s="10">
        <f t="shared" si="61"/>
        <v>41201.958993055552</v>
      </c>
      <c r="U509" t="str">
        <f t="shared" si="62"/>
        <v>Sep</v>
      </c>
      <c r="V509">
        <f t="shared" si="63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56"/>
        <v>8.0000000000000002E-3</v>
      </c>
      <c r="P510" s="9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0">
        <f t="shared" si="60"/>
        <v>40995.024317129632</v>
      </c>
      <c r="T510" s="10">
        <f t="shared" si="61"/>
        <v>41054.593055555553</v>
      </c>
      <c r="U510" t="str">
        <f t="shared" si="62"/>
        <v>Mar</v>
      </c>
      <c r="V510">
        <f t="shared" si="63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56"/>
        <v>2E-3</v>
      </c>
      <c r="P511" s="9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0">
        <f t="shared" si="60"/>
        <v>42153.631597222222</v>
      </c>
      <c r="T511" s="10">
        <f t="shared" si="61"/>
        <v>42183.631597222222</v>
      </c>
      <c r="U511" t="str">
        <f t="shared" si="62"/>
        <v>May</v>
      </c>
      <c r="V511">
        <f t="shared" si="63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56"/>
        <v>0</v>
      </c>
      <c r="P512" s="9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0">
        <f t="shared" si="60"/>
        <v>42400.176377314812</v>
      </c>
      <c r="T512" s="10">
        <f t="shared" si="61"/>
        <v>42430.176377314812</v>
      </c>
      <c r="U512" t="str">
        <f t="shared" si="62"/>
        <v>Jan</v>
      </c>
      <c r="V512">
        <f t="shared" si="63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56"/>
        <v>0.03</v>
      </c>
      <c r="P513" s="9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0">
        <f t="shared" si="60"/>
        <v>41340.303032407406</v>
      </c>
      <c r="T513" s="10">
        <f t="shared" si="61"/>
        <v>41370.261365740742</v>
      </c>
      <c r="U513" t="str">
        <f t="shared" si="62"/>
        <v>Mar</v>
      </c>
      <c r="V513">
        <f t="shared" si="63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56"/>
        <v>1.3749999999999999E-3</v>
      </c>
      <c r="P514" s="9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0">
        <f t="shared" si="60"/>
        <v>42649.742210648154</v>
      </c>
      <c r="T514" s="10">
        <f t="shared" si="61"/>
        <v>42694.783877314811</v>
      </c>
      <c r="U514" t="str">
        <f t="shared" si="62"/>
        <v>Oct</v>
      </c>
      <c r="V514">
        <f t="shared" si="63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64">E515/D515</f>
        <v>0.13924</v>
      </c>
      <c r="P515" s="9">
        <f t="shared" ref="P515:P578" si="65">E515/L515</f>
        <v>102.38235294117646</v>
      </c>
      <c r="Q515" t="str">
        <f t="shared" ref="Q515:Q578" si="66">LEFT(N515,SEARCH( "/",N515,1)-1)</f>
        <v>film &amp; video</v>
      </c>
      <c r="R515" t="str">
        <f t="shared" ref="R515:R578" si="67">RIGHT(N515,LEN(N515)-SEARCH("/",N515,1))</f>
        <v>animation</v>
      </c>
      <c r="S515" s="10">
        <f t="shared" ref="S515:S578" si="68">(((J515/60)/60)/24)+DATE(1970,1,1)</f>
        <v>42552.653993055559</v>
      </c>
      <c r="T515" s="10">
        <f t="shared" ref="T515:T578" si="69">(((I515/60)/60)/24)+DATE(1970,1,1)</f>
        <v>42597.291666666672</v>
      </c>
      <c r="U515" t="str">
        <f t="shared" ref="U515:U578" si="70">TEXT(MONTH(S515)*29,"mmm")</f>
        <v>Jul</v>
      </c>
      <c r="V515">
        <f t="shared" ref="V515:V578" si="71">YEAR(S515)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64"/>
        <v>3.3333333333333333E-2</v>
      </c>
      <c r="P516" s="9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0">
        <f t="shared" si="68"/>
        <v>41830.613969907405</v>
      </c>
      <c r="T516" s="10">
        <f t="shared" si="69"/>
        <v>41860.613969907405</v>
      </c>
      <c r="U516" t="str">
        <f t="shared" si="70"/>
        <v>Jul</v>
      </c>
      <c r="V516">
        <f t="shared" si="71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64"/>
        <v>0.25413402061855672</v>
      </c>
      <c r="P517" s="9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0">
        <f t="shared" si="68"/>
        <v>42327.490752314814</v>
      </c>
      <c r="T517" s="10">
        <f t="shared" si="69"/>
        <v>42367.490752314814</v>
      </c>
      <c r="U517" t="str">
        <f t="shared" si="70"/>
        <v>Nov</v>
      </c>
      <c r="V517">
        <f t="shared" si="71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64"/>
        <v>0</v>
      </c>
      <c r="P518" s="9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0">
        <f t="shared" si="68"/>
        <v>42091.778703703705</v>
      </c>
      <c r="T518" s="10">
        <f t="shared" si="69"/>
        <v>42151.778703703705</v>
      </c>
      <c r="U518" t="str">
        <f t="shared" si="70"/>
        <v>Mar</v>
      </c>
      <c r="V518">
        <f t="shared" si="71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64"/>
        <v>1.3666666666666667E-2</v>
      </c>
      <c r="P519" s="9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0">
        <f t="shared" si="68"/>
        <v>42738.615289351852</v>
      </c>
      <c r="T519" s="10">
        <f t="shared" si="69"/>
        <v>42768.615289351852</v>
      </c>
      <c r="U519" t="str">
        <f t="shared" si="70"/>
        <v>Jan</v>
      </c>
      <c r="V519">
        <f t="shared" si="71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64"/>
        <v>0</v>
      </c>
      <c r="P520" s="9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0">
        <f t="shared" si="68"/>
        <v>42223.616018518514</v>
      </c>
      <c r="T520" s="10">
        <f t="shared" si="69"/>
        <v>42253.615277777775</v>
      </c>
      <c r="U520" t="str">
        <f t="shared" si="70"/>
        <v>Aug</v>
      </c>
      <c r="V520">
        <f t="shared" si="71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64"/>
        <v>0.22881426547787684</v>
      </c>
      <c r="P521" s="9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0">
        <f t="shared" si="68"/>
        <v>41218.391446759262</v>
      </c>
      <c r="T521" s="10">
        <f t="shared" si="69"/>
        <v>41248.391446759262</v>
      </c>
      <c r="U521" t="str">
        <f t="shared" si="70"/>
        <v>Nov</v>
      </c>
      <c r="V521">
        <f t="shared" si="71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64"/>
        <v>1.0209999999999999</v>
      </c>
      <c r="P522" s="9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0">
        <f t="shared" si="68"/>
        <v>42318.702094907407</v>
      </c>
      <c r="T522" s="10">
        <f t="shared" si="69"/>
        <v>42348.702094907407</v>
      </c>
      <c r="U522" t="str">
        <f t="shared" si="70"/>
        <v>Nov</v>
      </c>
      <c r="V522">
        <f t="shared" si="71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64"/>
        <v>1.0464</v>
      </c>
      <c r="P523" s="9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0">
        <f t="shared" si="68"/>
        <v>42646.092812499999</v>
      </c>
      <c r="T523" s="10">
        <f t="shared" si="69"/>
        <v>42675.207638888889</v>
      </c>
      <c r="U523" t="str">
        <f t="shared" si="70"/>
        <v>Oct</v>
      </c>
      <c r="V523">
        <f t="shared" si="71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64"/>
        <v>1.1466666666666667</v>
      </c>
      <c r="P524" s="9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0">
        <f t="shared" si="68"/>
        <v>42430.040798611109</v>
      </c>
      <c r="T524" s="10">
        <f t="shared" si="69"/>
        <v>42449.999131944445</v>
      </c>
      <c r="U524" t="str">
        <f t="shared" si="70"/>
        <v>Mar</v>
      </c>
      <c r="V524">
        <f t="shared" si="71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64"/>
        <v>1.206</v>
      </c>
      <c r="P525" s="9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0">
        <f t="shared" si="68"/>
        <v>42238.13282407407</v>
      </c>
      <c r="T525" s="10">
        <f t="shared" si="69"/>
        <v>42268.13282407407</v>
      </c>
      <c r="U525" t="str">
        <f t="shared" si="70"/>
        <v>Aug</v>
      </c>
      <c r="V525">
        <f t="shared" si="71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64"/>
        <v>1.0867285714285715</v>
      </c>
      <c r="P526" s="9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0">
        <f t="shared" si="68"/>
        <v>42492.717233796298</v>
      </c>
      <c r="T526" s="10">
        <f t="shared" si="69"/>
        <v>42522.717233796298</v>
      </c>
      <c r="U526" t="str">
        <f t="shared" si="70"/>
        <v>May</v>
      </c>
      <c r="V526">
        <f t="shared" si="71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64"/>
        <v>1</v>
      </c>
      <c r="P527" s="9">
        <f t="shared" si="65"/>
        <v>1000</v>
      </c>
      <c r="Q527" t="str">
        <f t="shared" si="66"/>
        <v>theater</v>
      </c>
      <c r="R527" t="str">
        <f t="shared" si="67"/>
        <v>plays</v>
      </c>
      <c r="S527" s="10">
        <f t="shared" si="68"/>
        <v>41850.400937500002</v>
      </c>
      <c r="T527" s="10">
        <f t="shared" si="69"/>
        <v>41895.400937500002</v>
      </c>
      <c r="U527" t="str">
        <f t="shared" si="70"/>
        <v>Jul</v>
      </c>
      <c r="V527">
        <f t="shared" si="71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64"/>
        <v>1.1399999999999999</v>
      </c>
      <c r="P528" s="9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0">
        <f t="shared" si="68"/>
        <v>42192.591944444444</v>
      </c>
      <c r="T528" s="10">
        <f t="shared" si="69"/>
        <v>42223.708333333328</v>
      </c>
      <c r="U528" t="str">
        <f t="shared" si="70"/>
        <v>Jul</v>
      </c>
      <c r="V528">
        <f t="shared" si="71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64"/>
        <v>1.0085</v>
      </c>
      <c r="P529" s="9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0">
        <f t="shared" si="68"/>
        <v>42753.205625000002</v>
      </c>
      <c r="T529" s="10">
        <f t="shared" si="69"/>
        <v>42783.670138888891</v>
      </c>
      <c r="U529" t="str">
        <f t="shared" si="70"/>
        <v>Jan</v>
      </c>
      <c r="V529">
        <f t="shared" si="71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64"/>
        <v>1.1565217391304348</v>
      </c>
      <c r="P530" s="9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0">
        <f t="shared" si="68"/>
        <v>42155.920219907406</v>
      </c>
      <c r="T530" s="10">
        <f t="shared" si="69"/>
        <v>42176.888888888891</v>
      </c>
      <c r="U530" t="str">
        <f t="shared" si="70"/>
        <v>May</v>
      </c>
      <c r="V530">
        <f t="shared" si="71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64"/>
        <v>1.3041666666666667</v>
      </c>
      <c r="P531" s="9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0">
        <f t="shared" si="68"/>
        <v>42725.031180555554</v>
      </c>
      <c r="T531" s="10">
        <f t="shared" si="69"/>
        <v>42746.208333333328</v>
      </c>
      <c r="U531" t="str">
        <f t="shared" si="70"/>
        <v>Dec</v>
      </c>
      <c r="V531">
        <f t="shared" si="71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64"/>
        <v>1.0778267254038179</v>
      </c>
      <c r="P532" s="9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0">
        <f t="shared" si="68"/>
        <v>42157.591064814813</v>
      </c>
      <c r="T532" s="10">
        <f t="shared" si="69"/>
        <v>42179.083333333328</v>
      </c>
      <c r="U532" t="str">
        <f t="shared" si="70"/>
        <v>Jun</v>
      </c>
      <c r="V532">
        <f t="shared" si="71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64"/>
        <v>1</v>
      </c>
      <c r="P533" s="9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0">
        <f t="shared" si="68"/>
        <v>42676.065150462964</v>
      </c>
      <c r="T533" s="10">
        <f t="shared" si="69"/>
        <v>42721.290972222225</v>
      </c>
      <c r="U533" t="str">
        <f t="shared" si="70"/>
        <v>Nov</v>
      </c>
      <c r="V533">
        <f t="shared" si="71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64"/>
        <v>1.2324999999999999</v>
      </c>
      <c r="P534" s="9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0">
        <f t="shared" si="68"/>
        <v>42473.007037037038</v>
      </c>
      <c r="T534" s="10">
        <f t="shared" si="69"/>
        <v>42503.007037037038</v>
      </c>
      <c r="U534" t="str">
        <f t="shared" si="70"/>
        <v>Apr</v>
      </c>
      <c r="V534">
        <f t="shared" si="71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64"/>
        <v>1.002</v>
      </c>
      <c r="P535" s="9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0">
        <f t="shared" si="68"/>
        <v>42482.43478009259</v>
      </c>
      <c r="T535" s="10">
        <f t="shared" si="69"/>
        <v>42506.43478009259</v>
      </c>
      <c r="U535" t="str">
        <f t="shared" si="70"/>
        <v>Apr</v>
      </c>
      <c r="V535">
        <f t="shared" si="71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64"/>
        <v>1.0466666666666666</v>
      </c>
      <c r="P536" s="9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0">
        <f t="shared" si="68"/>
        <v>42270.810995370368</v>
      </c>
      <c r="T536" s="10">
        <f t="shared" si="69"/>
        <v>42309.958333333328</v>
      </c>
      <c r="U536" t="str">
        <f t="shared" si="70"/>
        <v>Sep</v>
      </c>
      <c r="V536">
        <f t="shared" si="71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64"/>
        <v>1.0249999999999999</v>
      </c>
      <c r="P537" s="9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0">
        <f t="shared" si="68"/>
        <v>42711.545196759253</v>
      </c>
      <c r="T537" s="10">
        <f t="shared" si="69"/>
        <v>42741.545196759253</v>
      </c>
      <c r="U537" t="str">
        <f t="shared" si="70"/>
        <v>Dec</v>
      </c>
      <c r="V537">
        <f t="shared" si="71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64"/>
        <v>1.1825757575757576</v>
      </c>
      <c r="P538" s="9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0">
        <f t="shared" si="68"/>
        <v>42179.344988425932</v>
      </c>
      <c r="T538" s="10">
        <f t="shared" si="69"/>
        <v>42219.75</v>
      </c>
      <c r="U538" t="str">
        <f t="shared" si="70"/>
        <v>Jun</v>
      </c>
      <c r="V538">
        <f t="shared" si="71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64"/>
        <v>1.2050000000000001</v>
      </c>
      <c r="P539" s="9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0">
        <f t="shared" si="68"/>
        <v>42282.768414351856</v>
      </c>
      <c r="T539" s="10">
        <f t="shared" si="69"/>
        <v>42312.810081018513</v>
      </c>
      <c r="U539" t="str">
        <f t="shared" si="70"/>
        <v>Oct</v>
      </c>
      <c r="V539">
        <f t="shared" si="71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64"/>
        <v>3.0242</v>
      </c>
      <c r="P540" s="9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0">
        <f t="shared" si="68"/>
        <v>42473.794710648144</v>
      </c>
      <c r="T540" s="10">
        <f t="shared" si="69"/>
        <v>42503.794710648144</v>
      </c>
      <c r="U540" t="str">
        <f t="shared" si="70"/>
        <v>Apr</v>
      </c>
      <c r="V540">
        <f t="shared" si="71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64"/>
        <v>1.00644</v>
      </c>
      <c r="P541" s="9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0">
        <f t="shared" si="68"/>
        <v>42535.049849537041</v>
      </c>
      <c r="T541" s="10">
        <f t="shared" si="69"/>
        <v>42556.049849537041</v>
      </c>
      <c r="U541" t="str">
        <f t="shared" si="70"/>
        <v>Jun</v>
      </c>
      <c r="V541">
        <f t="shared" si="71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64"/>
        <v>6.666666666666667E-5</v>
      </c>
      <c r="P542" s="9">
        <f t="shared" si="65"/>
        <v>1</v>
      </c>
      <c r="Q542" t="str">
        <f t="shared" si="66"/>
        <v>technology</v>
      </c>
      <c r="R542" t="str">
        <f t="shared" si="67"/>
        <v>web</v>
      </c>
      <c r="S542" s="10">
        <f t="shared" si="68"/>
        <v>42009.817199074074</v>
      </c>
      <c r="T542" s="10">
        <f t="shared" si="69"/>
        <v>42039.817199074074</v>
      </c>
      <c r="U542" t="str">
        <f t="shared" si="70"/>
        <v>Jan</v>
      </c>
      <c r="V542">
        <f t="shared" si="71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64"/>
        <v>5.5555555555555558E-3</v>
      </c>
      <c r="P543" s="9">
        <f t="shared" si="65"/>
        <v>25</v>
      </c>
      <c r="Q543" t="str">
        <f t="shared" si="66"/>
        <v>technology</v>
      </c>
      <c r="R543" t="str">
        <f t="shared" si="67"/>
        <v>web</v>
      </c>
      <c r="S543" s="10">
        <f t="shared" si="68"/>
        <v>42276.046689814815</v>
      </c>
      <c r="T543" s="10">
        <f t="shared" si="69"/>
        <v>42306.046689814815</v>
      </c>
      <c r="U543" t="str">
        <f t="shared" si="70"/>
        <v>Sep</v>
      </c>
      <c r="V543">
        <f t="shared" si="71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64"/>
        <v>3.9999999999999998E-6</v>
      </c>
      <c r="P544" s="9">
        <f t="shared" si="65"/>
        <v>1</v>
      </c>
      <c r="Q544" t="str">
        <f t="shared" si="66"/>
        <v>technology</v>
      </c>
      <c r="R544" t="str">
        <f t="shared" si="67"/>
        <v>web</v>
      </c>
      <c r="S544" s="10">
        <f t="shared" si="68"/>
        <v>42433.737453703703</v>
      </c>
      <c r="T544" s="10">
        <f t="shared" si="69"/>
        <v>42493.695787037039</v>
      </c>
      <c r="U544" t="str">
        <f t="shared" si="70"/>
        <v>Mar</v>
      </c>
      <c r="V544">
        <f t="shared" si="71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64"/>
        <v>3.1818181818181819E-3</v>
      </c>
      <c r="P545" s="9">
        <f t="shared" si="65"/>
        <v>35</v>
      </c>
      <c r="Q545" t="str">
        <f t="shared" si="66"/>
        <v>technology</v>
      </c>
      <c r="R545" t="str">
        <f t="shared" si="67"/>
        <v>web</v>
      </c>
      <c r="S545" s="10">
        <f t="shared" si="68"/>
        <v>41914.092152777775</v>
      </c>
      <c r="T545" s="10">
        <f t="shared" si="69"/>
        <v>41944.092152777775</v>
      </c>
      <c r="U545" t="str">
        <f t="shared" si="70"/>
        <v>Oct</v>
      </c>
      <c r="V545">
        <f t="shared" si="71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64"/>
        <v>1.2E-2</v>
      </c>
      <c r="P546" s="9">
        <f t="shared" si="65"/>
        <v>3</v>
      </c>
      <c r="Q546" t="str">
        <f t="shared" si="66"/>
        <v>technology</v>
      </c>
      <c r="R546" t="str">
        <f t="shared" si="67"/>
        <v>web</v>
      </c>
      <c r="S546" s="10">
        <f t="shared" si="68"/>
        <v>42525.656944444447</v>
      </c>
      <c r="T546" s="10">
        <f t="shared" si="69"/>
        <v>42555.656944444447</v>
      </c>
      <c r="U546" t="str">
        <f t="shared" si="70"/>
        <v>Jun</v>
      </c>
      <c r="V546">
        <f t="shared" si="71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64"/>
        <v>0.27383999999999997</v>
      </c>
      <c r="P547" s="9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0">
        <f t="shared" si="68"/>
        <v>42283.592465277776</v>
      </c>
      <c r="T547" s="10">
        <f t="shared" si="69"/>
        <v>42323.634131944447</v>
      </c>
      <c r="U547" t="str">
        <f t="shared" si="70"/>
        <v>Oct</v>
      </c>
      <c r="V547">
        <f t="shared" si="71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64"/>
        <v>8.6666666666666663E-4</v>
      </c>
      <c r="P548" s="9">
        <f t="shared" si="65"/>
        <v>26</v>
      </c>
      <c r="Q548" t="str">
        <f t="shared" si="66"/>
        <v>technology</v>
      </c>
      <c r="R548" t="str">
        <f t="shared" si="67"/>
        <v>web</v>
      </c>
      <c r="S548" s="10">
        <f t="shared" si="68"/>
        <v>42249.667997685188</v>
      </c>
      <c r="T548" s="10">
        <f t="shared" si="69"/>
        <v>42294.667997685188</v>
      </c>
      <c r="U548" t="str">
        <f t="shared" si="70"/>
        <v>Sep</v>
      </c>
      <c r="V548">
        <f t="shared" si="71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64"/>
        <v>0</v>
      </c>
      <c r="P549" s="9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0">
        <f t="shared" si="68"/>
        <v>42380.696342592593</v>
      </c>
      <c r="T549" s="10">
        <f t="shared" si="69"/>
        <v>42410.696342592593</v>
      </c>
      <c r="U549" t="str">
        <f t="shared" si="70"/>
        <v>Jan</v>
      </c>
      <c r="V549">
        <f t="shared" si="71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64"/>
        <v>8.9999999999999998E-4</v>
      </c>
      <c r="P550" s="9">
        <f t="shared" si="65"/>
        <v>9</v>
      </c>
      <c r="Q550" t="str">
        <f t="shared" si="66"/>
        <v>technology</v>
      </c>
      <c r="R550" t="str">
        <f t="shared" si="67"/>
        <v>web</v>
      </c>
      <c r="S550" s="10">
        <f t="shared" si="68"/>
        <v>42276.903333333335</v>
      </c>
      <c r="T550" s="10">
        <f t="shared" si="69"/>
        <v>42306.903333333335</v>
      </c>
      <c r="U550" t="str">
        <f t="shared" si="70"/>
        <v>Sep</v>
      </c>
      <c r="V550">
        <f t="shared" si="71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64"/>
        <v>2.7199999999999998E-2</v>
      </c>
      <c r="P551" s="9">
        <f t="shared" si="65"/>
        <v>8.5</v>
      </c>
      <c r="Q551" t="str">
        <f t="shared" si="66"/>
        <v>technology</v>
      </c>
      <c r="R551" t="str">
        <f t="shared" si="67"/>
        <v>web</v>
      </c>
      <c r="S551" s="10">
        <f t="shared" si="68"/>
        <v>42163.636828703704</v>
      </c>
      <c r="T551" s="10">
        <f t="shared" si="69"/>
        <v>42193.636828703704</v>
      </c>
      <c r="U551" t="str">
        <f t="shared" si="70"/>
        <v>Jun</v>
      </c>
      <c r="V551">
        <f t="shared" si="71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64"/>
        <v>7.0000000000000001E-3</v>
      </c>
      <c r="P552" s="9">
        <f t="shared" si="65"/>
        <v>8.75</v>
      </c>
      <c r="Q552" t="str">
        <f t="shared" si="66"/>
        <v>technology</v>
      </c>
      <c r="R552" t="str">
        <f t="shared" si="67"/>
        <v>web</v>
      </c>
      <c r="S552" s="10">
        <f t="shared" si="68"/>
        <v>42753.678761574076</v>
      </c>
      <c r="T552" s="10">
        <f t="shared" si="69"/>
        <v>42766.208333333328</v>
      </c>
      <c r="U552" t="str">
        <f t="shared" si="70"/>
        <v>Jan</v>
      </c>
      <c r="V552">
        <f t="shared" si="71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64"/>
        <v>5.0413333333333331E-2</v>
      </c>
      <c r="P553" s="9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0">
        <f t="shared" si="68"/>
        <v>42173.275740740741</v>
      </c>
      <c r="T553" s="10">
        <f t="shared" si="69"/>
        <v>42217.745138888888</v>
      </c>
      <c r="U553" t="str">
        <f t="shared" si="70"/>
        <v>Jun</v>
      </c>
      <c r="V553">
        <f t="shared" si="71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64"/>
        <v>0</v>
      </c>
      <c r="P554" s="9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0">
        <f t="shared" si="68"/>
        <v>42318.616851851853</v>
      </c>
      <c r="T554" s="10">
        <f t="shared" si="69"/>
        <v>42378.616851851853</v>
      </c>
      <c r="U554" t="str">
        <f t="shared" si="70"/>
        <v>Nov</v>
      </c>
      <c r="V554">
        <f t="shared" si="71"/>
        <v>2015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64"/>
        <v>4.9199999999999999E-3</v>
      </c>
      <c r="P555" s="9">
        <f t="shared" si="65"/>
        <v>20.5</v>
      </c>
      <c r="Q555" t="str">
        <f t="shared" si="66"/>
        <v>technology</v>
      </c>
      <c r="R555" t="str">
        <f t="shared" si="67"/>
        <v>web</v>
      </c>
      <c r="S555" s="10">
        <f t="shared" si="68"/>
        <v>41927.71980324074</v>
      </c>
      <c r="T555" s="10">
        <f t="shared" si="69"/>
        <v>41957.761469907404</v>
      </c>
      <c r="U555" t="str">
        <f t="shared" si="70"/>
        <v>Oct</v>
      </c>
      <c r="V555">
        <f t="shared" si="71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64"/>
        <v>0.36589147286821705</v>
      </c>
      <c r="P556" s="9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0">
        <f t="shared" si="68"/>
        <v>41901.684861111113</v>
      </c>
      <c r="T556" s="10">
        <f t="shared" si="69"/>
        <v>41931.684861111113</v>
      </c>
      <c r="U556" t="str">
        <f t="shared" si="70"/>
        <v>Sep</v>
      </c>
      <c r="V556">
        <f t="shared" si="71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64"/>
        <v>0</v>
      </c>
      <c r="P557" s="9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0">
        <f t="shared" si="68"/>
        <v>42503.353506944448</v>
      </c>
      <c r="T557" s="10">
        <f t="shared" si="69"/>
        <v>42533.353506944448</v>
      </c>
      <c r="U557" t="str">
        <f t="shared" si="70"/>
        <v>May</v>
      </c>
      <c r="V557">
        <f t="shared" si="71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64"/>
        <v>2.5000000000000001E-2</v>
      </c>
      <c r="P558" s="9">
        <f t="shared" si="65"/>
        <v>200</v>
      </c>
      <c r="Q558" t="str">
        <f t="shared" si="66"/>
        <v>technology</v>
      </c>
      <c r="R558" t="str">
        <f t="shared" si="67"/>
        <v>web</v>
      </c>
      <c r="S558" s="10">
        <f t="shared" si="68"/>
        <v>42345.860150462962</v>
      </c>
      <c r="T558" s="10">
        <f t="shared" si="69"/>
        <v>42375.860150462962</v>
      </c>
      <c r="U558" t="str">
        <f t="shared" si="70"/>
        <v>Dec</v>
      </c>
      <c r="V558">
        <f t="shared" si="71"/>
        <v>2015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64"/>
        <v>9.1066666666666674E-3</v>
      </c>
      <c r="P559" s="9">
        <f t="shared" si="65"/>
        <v>68.3</v>
      </c>
      <c r="Q559" t="str">
        <f t="shared" si="66"/>
        <v>technology</v>
      </c>
      <c r="R559" t="str">
        <f t="shared" si="67"/>
        <v>web</v>
      </c>
      <c r="S559" s="10">
        <f t="shared" si="68"/>
        <v>42676.942164351851</v>
      </c>
      <c r="T559" s="10">
        <f t="shared" si="69"/>
        <v>42706.983831018515</v>
      </c>
      <c r="U559" t="str">
        <f t="shared" si="70"/>
        <v>Nov</v>
      </c>
      <c r="V559">
        <f t="shared" si="71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64"/>
        <v>0</v>
      </c>
      <c r="P560" s="9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0">
        <f t="shared" si="68"/>
        <v>42057.883159722223</v>
      </c>
      <c r="T560" s="10">
        <f t="shared" si="69"/>
        <v>42087.841493055559</v>
      </c>
      <c r="U560" t="str">
        <f t="shared" si="70"/>
        <v>Feb</v>
      </c>
      <c r="V560">
        <f t="shared" si="71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64"/>
        <v>2.0833333333333335E-4</v>
      </c>
      <c r="P561" s="9">
        <f t="shared" si="65"/>
        <v>50</v>
      </c>
      <c r="Q561" t="str">
        <f t="shared" si="66"/>
        <v>technology</v>
      </c>
      <c r="R561" t="str">
        <f t="shared" si="67"/>
        <v>web</v>
      </c>
      <c r="S561" s="10">
        <f t="shared" si="68"/>
        <v>42321.283101851848</v>
      </c>
      <c r="T561" s="10">
        <f t="shared" si="69"/>
        <v>42351.283101851848</v>
      </c>
      <c r="U561" t="str">
        <f t="shared" si="70"/>
        <v>Nov</v>
      </c>
      <c r="V561">
        <f t="shared" si="71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64"/>
        <v>1.2E-4</v>
      </c>
      <c r="P562" s="9">
        <f t="shared" si="65"/>
        <v>4</v>
      </c>
      <c r="Q562" t="str">
        <f t="shared" si="66"/>
        <v>technology</v>
      </c>
      <c r="R562" t="str">
        <f t="shared" si="67"/>
        <v>web</v>
      </c>
      <c r="S562" s="10">
        <f t="shared" si="68"/>
        <v>41960.771354166667</v>
      </c>
      <c r="T562" s="10">
        <f t="shared" si="69"/>
        <v>41990.771354166667</v>
      </c>
      <c r="U562" t="str">
        <f t="shared" si="70"/>
        <v>Nov</v>
      </c>
      <c r="V562">
        <f t="shared" si="71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64"/>
        <v>3.6666666666666666E-3</v>
      </c>
      <c r="P563" s="9">
        <f t="shared" si="65"/>
        <v>27.5</v>
      </c>
      <c r="Q563" t="str">
        <f t="shared" si="66"/>
        <v>technology</v>
      </c>
      <c r="R563" t="str">
        <f t="shared" si="67"/>
        <v>web</v>
      </c>
      <c r="S563" s="10">
        <f t="shared" si="68"/>
        <v>42268.658715277779</v>
      </c>
      <c r="T563" s="10">
        <f t="shared" si="69"/>
        <v>42303.658715277779</v>
      </c>
      <c r="U563" t="str">
        <f t="shared" si="70"/>
        <v>Sep</v>
      </c>
      <c r="V563">
        <f t="shared" si="71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64"/>
        <v>0</v>
      </c>
      <c r="P564" s="9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0">
        <f t="shared" si="68"/>
        <v>42692.389062500006</v>
      </c>
      <c r="T564" s="10">
        <f t="shared" si="69"/>
        <v>42722.389062500006</v>
      </c>
      <c r="U564" t="str">
        <f t="shared" si="70"/>
        <v>Nov</v>
      </c>
      <c r="V564">
        <f t="shared" si="71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64"/>
        <v>9.0666666666666662E-4</v>
      </c>
      <c r="P565" s="9">
        <f t="shared" si="65"/>
        <v>34</v>
      </c>
      <c r="Q565" t="str">
        <f t="shared" si="66"/>
        <v>technology</v>
      </c>
      <c r="R565" t="str">
        <f t="shared" si="67"/>
        <v>web</v>
      </c>
      <c r="S565" s="10">
        <f t="shared" si="68"/>
        <v>42022.069988425923</v>
      </c>
      <c r="T565" s="10">
        <f t="shared" si="69"/>
        <v>42052.069988425923</v>
      </c>
      <c r="U565" t="str">
        <f t="shared" si="70"/>
        <v>Jan</v>
      </c>
      <c r="V565">
        <f t="shared" si="71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64"/>
        <v>5.5555555555555558E-5</v>
      </c>
      <c r="P566" s="9">
        <f t="shared" si="65"/>
        <v>1</v>
      </c>
      <c r="Q566" t="str">
        <f t="shared" si="66"/>
        <v>technology</v>
      </c>
      <c r="R566" t="str">
        <f t="shared" si="67"/>
        <v>web</v>
      </c>
      <c r="S566" s="10">
        <f t="shared" si="68"/>
        <v>42411.942997685182</v>
      </c>
      <c r="T566" s="10">
        <f t="shared" si="69"/>
        <v>42441.942997685182</v>
      </c>
      <c r="U566" t="str">
        <f t="shared" si="70"/>
        <v>Feb</v>
      </c>
      <c r="V566">
        <f t="shared" si="71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64"/>
        <v>0</v>
      </c>
      <c r="P567" s="9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0">
        <f t="shared" si="68"/>
        <v>42165.785289351858</v>
      </c>
      <c r="T567" s="10">
        <f t="shared" si="69"/>
        <v>42195.785289351858</v>
      </c>
      <c r="U567" t="str">
        <f t="shared" si="70"/>
        <v>Jun</v>
      </c>
      <c r="V567">
        <f t="shared" si="71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64"/>
        <v>2.0000000000000001E-4</v>
      </c>
      <c r="P568" s="9">
        <f t="shared" si="65"/>
        <v>1</v>
      </c>
      <c r="Q568" t="str">
        <f t="shared" si="66"/>
        <v>technology</v>
      </c>
      <c r="R568" t="str">
        <f t="shared" si="67"/>
        <v>web</v>
      </c>
      <c r="S568" s="10">
        <f t="shared" si="68"/>
        <v>42535.68440972222</v>
      </c>
      <c r="T568" s="10">
        <f t="shared" si="69"/>
        <v>42565.68440972222</v>
      </c>
      <c r="U568" t="str">
        <f t="shared" si="70"/>
        <v>Jun</v>
      </c>
      <c r="V568">
        <f t="shared" si="71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64"/>
        <v>0</v>
      </c>
      <c r="P569" s="9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0">
        <f t="shared" si="68"/>
        <v>41975.842523148152</v>
      </c>
      <c r="T569" s="10">
        <f t="shared" si="69"/>
        <v>42005.842523148152</v>
      </c>
      <c r="U569" t="str">
        <f t="shared" si="70"/>
        <v>Dec</v>
      </c>
      <c r="V569">
        <f t="shared" si="71"/>
        <v>2014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64"/>
        <v>0.01</v>
      </c>
      <c r="P570" s="9">
        <f t="shared" si="65"/>
        <v>49</v>
      </c>
      <c r="Q570" t="str">
        <f t="shared" si="66"/>
        <v>technology</v>
      </c>
      <c r="R570" t="str">
        <f t="shared" si="67"/>
        <v>web</v>
      </c>
      <c r="S570" s="10">
        <f t="shared" si="68"/>
        <v>42348.9215625</v>
      </c>
      <c r="T570" s="10">
        <f t="shared" si="69"/>
        <v>42385.458333333328</v>
      </c>
      <c r="U570" t="str">
        <f t="shared" si="70"/>
        <v>Dec</v>
      </c>
      <c r="V570">
        <f t="shared" si="71"/>
        <v>2015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64"/>
        <v>8.0000000000000002E-3</v>
      </c>
      <c r="P571" s="9">
        <f t="shared" si="65"/>
        <v>20</v>
      </c>
      <c r="Q571" t="str">
        <f t="shared" si="66"/>
        <v>technology</v>
      </c>
      <c r="R571" t="str">
        <f t="shared" si="67"/>
        <v>web</v>
      </c>
      <c r="S571" s="10">
        <f t="shared" si="68"/>
        <v>42340.847361111111</v>
      </c>
      <c r="T571" s="10">
        <f t="shared" si="69"/>
        <v>42370.847361111111</v>
      </c>
      <c r="U571" t="str">
        <f t="shared" si="70"/>
        <v>Dec</v>
      </c>
      <c r="V571">
        <f t="shared" si="71"/>
        <v>2015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64"/>
        <v>1.6705882352941177E-3</v>
      </c>
      <c r="P572" s="9">
        <f t="shared" si="65"/>
        <v>142</v>
      </c>
      <c r="Q572" t="str">
        <f t="shared" si="66"/>
        <v>technology</v>
      </c>
      <c r="R572" t="str">
        <f t="shared" si="67"/>
        <v>web</v>
      </c>
      <c r="S572" s="10">
        <f t="shared" si="68"/>
        <v>42388.798252314817</v>
      </c>
      <c r="T572" s="10">
        <f t="shared" si="69"/>
        <v>42418.798252314817</v>
      </c>
      <c r="U572" t="str">
        <f t="shared" si="70"/>
        <v>Jan</v>
      </c>
      <c r="V572">
        <f t="shared" si="71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64"/>
        <v>4.2399999999999998E-3</v>
      </c>
      <c r="P573" s="9">
        <f t="shared" si="65"/>
        <v>53</v>
      </c>
      <c r="Q573" t="str">
        <f t="shared" si="66"/>
        <v>technology</v>
      </c>
      <c r="R573" t="str">
        <f t="shared" si="67"/>
        <v>web</v>
      </c>
      <c r="S573" s="10">
        <f t="shared" si="68"/>
        <v>42192.816238425927</v>
      </c>
      <c r="T573" s="10">
        <f t="shared" si="69"/>
        <v>42212.165972222225</v>
      </c>
      <c r="U573" t="str">
        <f t="shared" si="70"/>
        <v>Jul</v>
      </c>
      <c r="V573">
        <f t="shared" si="71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64"/>
        <v>0</v>
      </c>
      <c r="P574" s="9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0">
        <f t="shared" si="68"/>
        <v>42282.71629629629</v>
      </c>
      <c r="T574" s="10">
        <f t="shared" si="69"/>
        <v>42312.757962962962</v>
      </c>
      <c r="U574" t="str">
        <f t="shared" si="70"/>
        <v>Oct</v>
      </c>
      <c r="V574">
        <f t="shared" si="71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64"/>
        <v>3.892538925389254E-3</v>
      </c>
      <c r="P575" s="9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0">
        <f t="shared" si="68"/>
        <v>41963.050127314811</v>
      </c>
      <c r="T575" s="10">
        <f t="shared" si="69"/>
        <v>42022.05</v>
      </c>
      <c r="U575" t="str">
        <f t="shared" si="70"/>
        <v>Nov</v>
      </c>
      <c r="V575">
        <f t="shared" si="71"/>
        <v>2014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64"/>
        <v>7.1556350626118068E-3</v>
      </c>
      <c r="P576" s="9">
        <f t="shared" si="65"/>
        <v>20</v>
      </c>
      <c r="Q576" t="str">
        <f t="shared" si="66"/>
        <v>technology</v>
      </c>
      <c r="R576" t="str">
        <f t="shared" si="67"/>
        <v>web</v>
      </c>
      <c r="S576" s="10">
        <f t="shared" si="68"/>
        <v>42632.443368055552</v>
      </c>
      <c r="T576" s="10">
        <f t="shared" si="69"/>
        <v>42662.443368055552</v>
      </c>
      <c r="U576" t="str">
        <f t="shared" si="70"/>
        <v>Sep</v>
      </c>
      <c r="V576">
        <f t="shared" si="71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64"/>
        <v>4.3166666666666666E-3</v>
      </c>
      <c r="P577" s="9">
        <f t="shared" si="65"/>
        <v>64.75</v>
      </c>
      <c r="Q577" t="str">
        <f t="shared" si="66"/>
        <v>technology</v>
      </c>
      <c r="R577" t="str">
        <f t="shared" si="67"/>
        <v>web</v>
      </c>
      <c r="S577" s="10">
        <f t="shared" si="68"/>
        <v>42138.692627314813</v>
      </c>
      <c r="T577" s="10">
        <f t="shared" si="69"/>
        <v>42168.692627314813</v>
      </c>
      <c r="U577" t="str">
        <f t="shared" si="70"/>
        <v>May</v>
      </c>
      <c r="V577">
        <f t="shared" si="71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64"/>
        <v>1.2500000000000001E-5</v>
      </c>
      <c r="P578" s="9">
        <f t="shared" si="65"/>
        <v>1</v>
      </c>
      <c r="Q578" t="str">
        <f t="shared" si="66"/>
        <v>technology</v>
      </c>
      <c r="R578" t="str">
        <f t="shared" si="67"/>
        <v>web</v>
      </c>
      <c r="S578" s="10">
        <f t="shared" si="68"/>
        <v>42031.471666666665</v>
      </c>
      <c r="T578" s="10">
        <f t="shared" si="69"/>
        <v>42091.43</v>
      </c>
      <c r="U578" t="str">
        <f t="shared" si="70"/>
        <v>Jan</v>
      </c>
      <c r="V578">
        <f t="shared" si="71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72">E579/D579</f>
        <v>2E-3</v>
      </c>
      <c r="P579" s="9">
        <f t="shared" ref="P579:P642" si="73">E579/L579</f>
        <v>10</v>
      </c>
      <c r="Q579" t="str">
        <f t="shared" ref="Q579:Q642" si="74">LEFT(N579,SEARCH( "/",N579,1)-1)</f>
        <v>technology</v>
      </c>
      <c r="R579" t="str">
        <f t="shared" ref="R579:R642" si="75">RIGHT(N579,LEN(N579)-SEARCH("/",N579,1))</f>
        <v>web</v>
      </c>
      <c r="S579" s="10">
        <f t="shared" ref="S579:S642" si="76">(((J579/60)/60)/24)+DATE(1970,1,1)</f>
        <v>42450.589143518519</v>
      </c>
      <c r="T579" s="10">
        <f t="shared" ref="T579:T642" si="77">(((I579/60)/60)/24)+DATE(1970,1,1)</f>
        <v>42510.589143518519</v>
      </c>
      <c r="U579" t="str">
        <f t="shared" ref="U579:U642" si="78">TEXT(MONTH(S579)*29,"mmm")</f>
        <v>Mar</v>
      </c>
      <c r="V579">
        <f t="shared" ref="V579:V642" si="79">YEAR(S579)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72"/>
        <v>1.12E-4</v>
      </c>
      <c r="P580" s="9">
        <f t="shared" si="73"/>
        <v>2</v>
      </c>
      <c r="Q580" t="str">
        <f t="shared" si="74"/>
        <v>technology</v>
      </c>
      <c r="R580" t="str">
        <f t="shared" si="75"/>
        <v>web</v>
      </c>
      <c r="S580" s="10">
        <f t="shared" si="76"/>
        <v>42230.578622685185</v>
      </c>
      <c r="T580" s="10">
        <f t="shared" si="77"/>
        <v>42254.578622685185</v>
      </c>
      <c r="U580" t="str">
        <f t="shared" si="78"/>
        <v>Aug</v>
      </c>
      <c r="V580">
        <f t="shared" si="79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72"/>
        <v>1.4583333333333334E-2</v>
      </c>
      <c r="P581" s="9">
        <f t="shared" si="73"/>
        <v>35</v>
      </c>
      <c r="Q581" t="str">
        <f t="shared" si="74"/>
        <v>technology</v>
      </c>
      <c r="R581" t="str">
        <f t="shared" si="75"/>
        <v>web</v>
      </c>
      <c r="S581" s="10">
        <f t="shared" si="76"/>
        <v>41968.852118055554</v>
      </c>
      <c r="T581" s="10">
        <f t="shared" si="77"/>
        <v>41998.852118055554</v>
      </c>
      <c r="U581" t="str">
        <f t="shared" si="78"/>
        <v>Nov</v>
      </c>
      <c r="V581">
        <f t="shared" si="79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72"/>
        <v>3.3333333333333332E-4</v>
      </c>
      <c r="P582" s="9">
        <f t="shared" si="73"/>
        <v>1</v>
      </c>
      <c r="Q582" t="str">
        <f t="shared" si="74"/>
        <v>technology</v>
      </c>
      <c r="R582" t="str">
        <f t="shared" si="75"/>
        <v>web</v>
      </c>
      <c r="S582" s="10">
        <f t="shared" si="76"/>
        <v>42605.908182870371</v>
      </c>
      <c r="T582" s="10">
        <f t="shared" si="77"/>
        <v>42635.908182870371</v>
      </c>
      <c r="U582" t="str">
        <f t="shared" si="78"/>
        <v>Aug</v>
      </c>
      <c r="V582">
        <f t="shared" si="79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72"/>
        <v>0</v>
      </c>
      <c r="P583" s="9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0">
        <f t="shared" si="76"/>
        <v>42188.012777777782</v>
      </c>
      <c r="T583" s="10">
        <f t="shared" si="77"/>
        <v>42218.012777777782</v>
      </c>
      <c r="U583" t="str">
        <f t="shared" si="78"/>
        <v>Jul</v>
      </c>
      <c r="V583">
        <f t="shared" si="79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72"/>
        <v>0</v>
      </c>
      <c r="P584" s="9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0">
        <f t="shared" si="76"/>
        <v>42055.739803240736</v>
      </c>
      <c r="T584" s="10">
        <f t="shared" si="77"/>
        <v>42078.75</v>
      </c>
      <c r="U584" t="str">
        <f t="shared" si="78"/>
        <v>Feb</v>
      </c>
      <c r="V584">
        <f t="shared" si="79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72"/>
        <v>1.1111111111111112E-4</v>
      </c>
      <c r="P585" s="9">
        <f t="shared" si="73"/>
        <v>1</v>
      </c>
      <c r="Q585" t="str">
        <f t="shared" si="74"/>
        <v>technology</v>
      </c>
      <c r="R585" t="str">
        <f t="shared" si="75"/>
        <v>web</v>
      </c>
      <c r="S585" s="10">
        <f t="shared" si="76"/>
        <v>42052.93850694444</v>
      </c>
      <c r="T585" s="10">
        <f t="shared" si="77"/>
        <v>42082.896840277783</v>
      </c>
      <c r="U585" t="str">
        <f t="shared" si="78"/>
        <v>Feb</v>
      </c>
      <c r="V585">
        <f t="shared" si="79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72"/>
        <v>0.01</v>
      </c>
      <c r="P586" s="9">
        <f t="shared" si="73"/>
        <v>5</v>
      </c>
      <c r="Q586" t="str">
        <f t="shared" si="74"/>
        <v>technology</v>
      </c>
      <c r="R586" t="str">
        <f t="shared" si="75"/>
        <v>web</v>
      </c>
      <c r="S586" s="10">
        <f t="shared" si="76"/>
        <v>42049.716620370367</v>
      </c>
      <c r="T586" s="10">
        <f t="shared" si="77"/>
        <v>42079.674953703703</v>
      </c>
      <c r="U586" t="str">
        <f t="shared" si="78"/>
        <v>Feb</v>
      </c>
      <c r="V586">
        <f t="shared" si="79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72"/>
        <v>0</v>
      </c>
      <c r="P587" s="9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0">
        <f t="shared" si="76"/>
        <v>42283.3909375</v>
      </c>
      <c r="T587" s="10">
        <f t="shared" si="77"/>
        <v>42339</v>
      </c>
      <c r="U587" t="str">
        <f t="shared" si="78"/>
        <v>Oct</v>
      </c>
      <c r="V587">
        <f t="shared" si="79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72"/>
        <v>5.5999999999999999E-3</v>
      </c>
      <c r="P588" s="9">
        <f t="shared" si="73"/>
        <v>14</v>
      </c>
      <c r="Q588" t="str">
        <f t="shared" si="74"/>
        <v>technology</v>
      </c>
      <c r="R588" t="str">
        <f t="shared" si="75"/>
        <v>web</v>
      </c>
      <c r="S588" s="10">
        <f t="shared" si="76"/>
        <v>42020.854247685187</v>
      </c>
      <c r="T588" s="10">
        <f t="shared" si="77"/>
        <v>42050.854247685187</v>
      </c>
      <c r="U588" t="str">
        <f t="shared" si="78"/>
        <v>Jan</v>
      </c>
      <c r="V588">
        <f t="shared" si="79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72"/>
        <v>9.0833333333333335E-2</v>
      </c>
      <c r="P589" s="9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0">
        <f t="shared" si="76"/>
        <v>42080.757326388892</v>
      </c>
      <c r="T589" s="10">
        <f t="shared" si="77"/>
        <v>42110.757326388892</v>
      </c>
      <c r="U589" t="str">
        <f t="shared" si="78"/>
        <v>Mar</v>
      </c>
      <c r="V589">
        <f t="shared" si="79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72"/>
        <v>3.3444444444444443E-2</v>
      </c>
      <c r="P590" s="9">
        <f t="shared" si="73"/>
        <v>150.5</v>
      </c>
      <c r="Q590" t="str">
        <f t="shared" si="74"/>
        <v>technology</v>
      </c>
      <c r="R590" t="str">
        <f t="shared" si="75"/>
        <v>web</v>
      </c>
      <c r="S590" s="10">
        <f t="shared" si="76"/>
        <v>42631.769513888896</v>
      </c>
      <c r="T590" s="10">
        <f t="shared" si="77"/>
        <v>42691.811180555553</v>
      </c>
      <c r="U590" t="str">
        <f t="shared" si="78"/>
        <v>Sep</v>
      </c>
      <c r="V590">
        <f t="shared" si="79"/>
        <v>2016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72"/>
        <v>1.3333333333333334E-4</v>
      </c>
      <c r="P591" s="9">
        <f t="shared" si="73"/>
        <v>1</v>
      </c>
      <c r="Q591" t="str">
        <f t="shared" si="74"/>
        <v>technology</v>
      </c>
      <c r="R591" t="str">
        <f t="shared" si="75"/>
        <v>web</v>
      </c>
      <c r="S591" s="10">
        <f t="shared" si="76"/>
        <v>42178.614571759259</v>
      </c>
      <c r="T591" s="10">
        <f t="shared" si="77"/>
        <v>42193.614571759259</v>
      </c>
      <c r="U591" t="str">
        <f t="shared" si="78"/>
        <v>Jun</v>
      </c>
      <c r="V591">
        <f t="shared" si="79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72"/>
        <v>4.4600000000000001E-2</v>
      </c>
      <c r="P592" s="9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0">
        <f t="shared" si="76"/>
        <v>42377.554756944446</v>
      </c>
      <c r="T592" s="10">
        <f t="shared" si="77"/>
        <v>42408.542361111111</v>
      </c>
      <c r="U592" t="str">
        <f t="shared" si="78"/>
        <v>Jan</v>
      </c>
      <c r="V592">
        <f t="shared" si="79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72"/>
        <v>6.0999999999999997E-4</v>
      </c>
      <c r="P593" s="9">
        <f t="shared" si="73"/>
        <v>30.5</v>
      </c>
      <c r="Q593" t="str">
        <f t="shared" si="74"/>
        <v>technology</v>
      </c>
      <c r="R593" t="str">
        <f t="shared" si="75"/>
        <v>web</v>
      </c>
      <c r="S593" s="10">
        <f t="shared" si="76"/>
        <v>42177.543171296296</v>
      </c>
      <c r="T593" s="10">
        <f t="shared" si="77"/>
        <v>42207.543171296296</v>
      </c>
      <c r="U593" t="str">
        <f t="shared" si="78"/>
        <v>Jun</v>
      </c>
      <c r="V593">
        <f t="shared" si="79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72"/>
        <v>3.3333333333333333E-2</v>
      </c>
      <c r="P594" s="9">
        <f t="shared" si="73"/>
        <v>250</v>
      </c>
      <c r="Q594" t="str">
        <f t="shared" si="74"/>
        <v>technology</v>
      </c>
      <c r="R594" t="str">
        <f t="shared" si="75"/>
        <v>web</v>
      </c>
      <c r="S594" s="10">
        <f t="shared" si="76"/>
        <v>41946.232175925928</v>
      </c>
      <c r="T594" s="10">
        <f t="shared" si="77"/>
        <v>41976.232175925921</v>
      </c>
      <c r="U594" t="str">
        <f t="shared" si="78"/>
        <v>Nov</v>
      </c>
      <c r="V594">
        <f t="shared" si="79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72"/>
        <v>0.23</v>
      </c>
      <c r="P595" s="9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0">
        <f t="shared" si="76"/>
        <v>42070.677604166667</v>
      </c>
      <c r="T595" s="10">
        <f t="shared" si="77"/>
        <v>42100.635937500003</v>
      </c>
      <c r="U595" t="str">
        <f t="shared" si="78"/>
        <v>Mar</v>
      </c>
      <c r="V595">
        <f t="shared" si="79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72"/>
        <v>1.0399999999999999E-3</v>
      </c>
      <c r="P596" s="9">
        <f t="shared" si="73"/>
        <v>13</v>
      </c>
      <c r="Q596" t="str">
        <f t="shared" si="74"/>
        <v>technology</v>
      </c>
      <c r="R596" t="str">
        <f t="shared" si="75"/>
        <v>web</v>
      </c>
      <c r="S596" s="10">
        <f t="shared" si="76"/>
        <v>42446.780162037037</v>
      </c>
      <c r="T596" s="10">
        <f t="shared" si="77"/>
        <v>42476.780162037037</v>
      </c>
      <c r="U596" t="str">
        <f t="shared" si="78"/>
        <v>Mar</v>
      </c>
      <c r="V596">
        <f t="shared" si="79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72"/>
        <v>4.2599999999999999E-3</v>
      </c>
      <c r="P597" s="9">
        <f t="shared" si="73"/>
        <v>53.25</v>
      </c>
      <c r="Q597" t="str">
        <f t="shared" si="74"/>
        <v>technology</v>
      </c>
      <c r="R597" t="str">
        <f t="shared" si="75"/>
        <v>web</v>
      </c>
      <c r="S597" s="10">
        <f t="shared" si="76"/>
        <v>42083.069884259254</v>
      </c>
      <c r="T597" s="10">
        <f t="shared" si="77"/>
        <v>42128.069884259254</v>
      </c>
      <c r="U597" t="str">
        <f t="shared" si="78"/>
        <v>Mar</v>
      </c>
      <c r="V597">
        <f t="shared" si="79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72"/>
        <v>2.9999999999999997E-4</v>
      </c>
      <c r="P598" s="9">
        <f t="shared" si="73"/>
        <v>3</v>
      </c>
      <c r="Q598" t="str">
        <f t="shared" si="74"/>
        <v>technology</v>
      </c>
      <c r="R598" t="str">
        <f t="shared" si="75"/>
        <v>web</v>
      </c>
      <c r="S598" s="10">
        <f t="shared" si="76"/>
        <v>42646.896898148145</v>
      </c>
      <c r="T598" s="10">
        <f t="shared" si="77"/>
        <v>42676.896898148145</v>
      </c>
      <c r="U598" t="str">
        <f t="shared" si="78"/>
        <v>Oct</v>
      </c>
      <c r="V598">
        <f t="shared" si="79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72"/>
        <v>2.6666666666666666E-3</v>
      </c>
      <c r="P599" s="9">
        <f t="shared" si="73"/>
        <v>10</v>
      </c>
      <c r="Q599" t="str">
        <f t="shared" si="74"/>
        <v>technology</v>
      </c>
      <c r="R599" t="str">
        <f t="shared" si="75"/>
        <v>web</v>
      </c>
      <c r="S599" s="10">
        <f t="shared" si="76"/>
        <v>42545.705266203702</v>
      </c>
      <c r="T599" s="10">
        <f t="shared" si="77"/>
        <v>42582.666666666672</v>
      </c>
      <c r="U599" t="str">
        <f t="shared" si="78"/>
        <v>Jun</v>
      </c>
      <c r="V599">
        <f t="shared" si="79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72"/>
        <v>0.34</v>
      </c>
      <c r="P600" s="9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0">
        <f t="shared" si="76"/>
        <v>41948.00209490741</v>
      </c>
      <c r="T600" s="10">
        <f t="shared" si="77"/>
        <v>41978.00209490741</v>
      </c>
      <c r="U600" t="str">
        <f t="shared" si="78"/>
        <v>Nov</v>
      </c>
      <c r="V600">
        <f t="shared" si="79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72"/>
        <v>6.2E-4</v>
      </c>
      <c r="P601" s="9">
        <f t="shared" si="73"/>
        <v>15.5</v>
      </c>
      <c r="Q601" t="str">
        <f t="shared" si="74"/>
        <v>technology</v>
      </c>
      <c r="R601" t="str">
        <f t="shared" si="75"/>
        <v>web</v>
      </c>
      <c r="S601" s="10">
        <f t="shared" si="76"/>
        <v>42047.812523148154</v>
      </c>
      <c r="T601" s="10">
        <f t="shared" si="77"/>
        <v>42071.636111111111</v>
      </c>
      <c r="U601" t="str">
        <f t="shared" si="78"/>
        <v>Feb</v>
      </c>
      <c r="V601">
        <f t="shared" si="79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72"/>
        <v>0.02</v>
      </c>
      <c r="P602" s="9">
        <f t="shared" si="73"/>
        <v>100</v>
      </c>
      <c r="Q602" t="str">
        <f t="shared" si="74"/>
        <v>technology</v>
      </c>
      <c r="R602" t="str">
        <f t="shared" si="75"/>
        <v>web</v>
      </c>
      <c r="S602" s="10">
        <f t="shared" si="76"/>
        <v>42073.798171296294</v>
      </c>
      <c r="T602" s="10">
        <f t="shared" si="77"/>
        <v>42133.798171296294</v>
      </c>
      <c r="U602" t="str">
        <f t="shared" si="78"/>
        <v>Mar</v>
      </c>
      <c r="V602">
        <f t="shared" si="79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72"/>
        <v>1.4E-2</v>
      </c>
      <c r="P603" s="9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0">
        <f t="shared" si="76"/>
        <v>41969.858090277776</v>
      </c>
      <c r="T603" s="10">
        <f t="shared" si="77"/>
        <v>41999.858090277776</v>
      </c>
      <c r="U603" t="str">
        <f t="shared" si="78"/>
        <v>Nov</v>
      </c>
      <c r="V603">
        <f t="shared" si="79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72"/>
        <v>0</v>
      </c>
      <c r="P604" s="9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0">
        <f t="shared" si="76"/>
        <v>42143.79415509259</v>
      </c>
      <c r="T604" s="10">
        <f t="shared" si="77"/>
        <v>42173.79415509259</v>
      </c>
      <c r="U604" t="str">
        <f t="shared" si="78"/>
        <v>May</v>
      </c>
      <c r="V604">
        <f t="shared" si="79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72"/>
        <v>3.9334666666666664E-2</v>
      </c>
      <c r="P605" s="9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0">
        <f t="shared" si="76"/>
        <v>41835.639155092591</v>
      </c>
      <c r="T605" s="10">
        <f t="shared" si="77"/>
        <v>41865.639155092591</v>
      </c>
      <c r="U605" t="str">
        <f t="shared" si="78"/>
        <v>Jul</v>
      </c>
      <c r="V605">
        <f t="shared" si="79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72"/>
        <v>0</v>
      </c>
      <c r="P606" s="9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0">
        <f t="shared" si="76"/>
        <v>41849.035370370373</v>
      </c>
      <c r="T606" s="10">
        <f t="shared" si="77"/>
        <v>41879.035370370373</v>
      </c>
      <c r="U606" t="str">
        <f t="shared" si="78"/>
        <v>Jul</v>
      </c>
      <c r="V606">
        <f t="shared" si="79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72"/>
        <v>2.6200000000000001E-2</v>
      </c>
      <c r="P607" s="9">
        <f t="shared" si="73"/>
        <v>16.375</v>
      </c>
      <c r="Q607" t="str">
        <f t="shared" si="74"/>
        <v>technology</v>
      </c>
      <c r="R607" t="str">
        <f t="shared" si="75"/>
        <v>web</v>
      </c>
      <c r="S607" s="10">
        <f t="shared" si="76"/>
        <v>42194.357731481476</v>
      </c>
      <c r="T607" s="10">
        <f t="shared" si="77"/>
        <v>42239.357731481476</v>
      </c>
      <c r="U607" t="str">
        <f t="shared" si="78"/>
        <v>Jul</v>
      </c>
      <c r="V607">
        <f t="shared" si="79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72"/>
        <v>2E-3</v>
      </c>
      <c r="P608" s="9">
        <f t="shared" si="73"/>
        <v>10</v>
      </c>
      <c r="Q608" t="str">
        <f t="shared" si="74"/>
        <v>technology</v>
      </c>
      <c r="R608" t="str">
        <f t="shared" si="75"/>
        <v>web</v>
      </c>
      <c r="S608" s="10">
        <f t="shared" si="76"/>
        <v>42102.650567129633</v>
      </c>
      <c r="T608" s="10">
        <f t="shared" si="77"/>
        <v>42148.625</v>
      </c>
      <c r="U608" t="str">
        <f t="shared" si="78"/>
        <v>Apr</v>
      </c>
      <c r="V608">
        <f t="shared" si="79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72"/>
        <v>0</v>
      </c>
      <c r="P609" s="9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0">
        <f t="shared" si="76"/>
        <v>42300.825648148151</v>
      </c>
      <c r="T609" s="10">
        <f t="shared" si="77"/>
        <v>42330.867314814815</v>
      </c>
      <c r="U609" t="str">
        <f t="shared" si="78"/>
        <v>Oct</v>
      </c>
      <c r="V609">
        <f t="shared" si="79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72"/>
        <v>9.7400000000000004E-3</v>
      </c>
      <c r="P610" s="9">
        <f t="shared" si="73"/>
        <v>292.2</v>
      </c>
      <c r="Q610" t="str">
        <f t="shared" si="74"/>
        <v>technology</v>
      </c>
      <c r="R610" t="str">
        <f t="shared" si="75"/>
        <v>web</v>
      </c>
      <c r="S610" s="10">
        <f t="shared" si="76"/>
        <v>42140.921064814815</v>
      </c>
      <c r="T610" s="10">
        <f t="shared" si="77"/>
        <v>42170.921064814815</v>
      </c>
      <c r="U610" t="str">
        <f t="shared" si="78"/>
        <v>May</v>
      </c>
      <c r="V610">
        <f t="shared" si="79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72"/>
        <v>6.41025641025641E-3</v>
      </c>
      <c r="P611" s="9">
        <f t="shared" si="73"/>
        <v>5</v>
      </c>
      <c r="Q611" t="str">
        <f t="shared" si="74"/>
        <v>technology</v>
      </c>
      <c r="R611" t="str">
        <f t="shared" si="75"/>
        <v>web</v>
      </c>
      <c r="S611" s="10">
        <f t="shared" si="76"/>
        <v>42307.034074074079</v>
      </c>
      <c r="T611" s="10">
        <f t="shared" si="77"/>
        <v>42337.075740740736</v>
      </c>
      <c r="U611" t="str">
        <f t="shared" si="78"/>
        <v>Oct</v>
      </c>
      <c r="V611">
        <f t="shared" si="79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72"/>
        <v>0</v>
      </c>
      <c r="P612" s="9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0">
        <f t="shared" si="76"/>
        <v>42086.83085648148</v>
      </c>
      <c r="T612" s="10">
        <f t="shared" si="77"/>
        <v>42116.83085648148</v>
      </c>
      <c r="U612" t="str">
        <f t="shared" si="78"/>
        <v>Mar</v>
      </c>
      <c r="V612">
        <f t="shared" si="79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72"/>
        <v>0</v>
      </c>
      <c r="P613" s="9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0">
        <f t="shared" si="76"/>
        <v>42328.560613425929</v>
      </c>
      <c r="T613" s="10">
        <f t="shared" si="77"/>
        <v>42388.560613425929</v>
      </c>
      <c r="U613" t="str">
        <f t="shared" si="78"/>
        <v>Nov</v>
      </c>
      <c r="V613">
        <f t="shared" si="79"/>
        <v>2015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72"/>
        <v>0</v>
      </c>
      <c r="P614" s="9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0">
        <f t="shared" si="76"/>
        <v>42585.031782407401</v>
      </c>
      <c r="T614" s="10">
        <f t="shared" si="77"/>
        <v>42615.031782407401</v>
      </c>
      <c r="U614" t="str">
        <f t="shared" si="78"/>
        <v>Aug</v>
      </c>
      <c r="V614">
        <f t="shared" si="79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72"/>
        <v>0.21363333333333334</v>
      </c>
      <c r="P615" s="9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0">
        <f t="shared" si="76"/>
        <v>42247.496759259258</v>
      </c>
      <c r="T615" s="10">
        <f t="shared" si="77"/>
        <v>42278.207638888889</v>
      </c>
      <c r="U615" t="str">
        <f t="shared" si="78"/>
        <v>Aug</v>
      </c>
      <c r="V615">
        <f t="shared" si="79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72"/>
        <v>0</v>
      </c>
      <c r="P616" s="9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0">
        <f t="shared" si="76"/>
        <v>42515.061805555553</v>
      </c>
      <c r="T616" s="10">
        <f t="shared" si="77"/>
        <v>42545.061805555553</v>
      </c>
      <c r="U616" t="str">
        <f t="shared" si="78"/>
        <v>May</v>
      </c>
      <c r="V616">
        <f t="shared" si="79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72"/>
        <v>0</v>
      </c>
      <c r="P617" s="9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0">
        <f t="shared" si="76"/>
        <v>42242.122210648144</v>
      </c>
      <c r="T617" s="10">
        <f t="shared" si="77"/>
        <v>42272.122210648144</v>
      </c>
      <c r="U617" t="str">
        <f t="shared" si="78"/>
        <v>Aug</v>
      </c>
      <c r="V617">
        <f t="shared" si="79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72"/>
        <v>0</v>
      </c>
      <c r="P618" s="9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0">
        <f t="shared" si="76"/>
        <v>42761.376238425932</v>
      </c>
      <c r="T618" s="10">
        <f t="shared" si="77"/>
        <v>42791.376238425932</v>
      </c>
      <c r="U618" t="str">
        <f t="shared" si="78"/>
        <v>Jan</v>
      </c>
      <c r="V618">
        <f t="shared" si="79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72"/>
        <v>0.03</v>
      </c>
      <c r="P619" s="9">
        <f t="shared" si="73"/>
        <v>20</v>
      </c>
      <c r="Q619" t="str">
        <f t="shared" si="74"/>
        <v>technology</v>
      </c>
      <c r="R619" t="str">
        <f t="shared" si="75"/>
        <v>web</v>
      </c>
      <c r="S619" s="10">
        <f t="shared" si="76"/>
        <v>42087.343090277776</v>
      </c>
      <c r="T619" s="10">
        <f t="shared" si="77"/>
        <v>42132.343090277776</v>
      </c>
      <c r="U619" t="str">
        <f t="shared" si="78"/>
        <v>Mar</v>
      </c>
      <c r="V619">
        <f t="shared" si="79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72"/>
        <v>0</v>
      </c>
      <c r="P620" s="9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0">
        <f t="shared" si="76"/>
        <v>42317.810219907406</v>
      </c>
      <c r="T620" s="10">
        <f t="shared" si="77"/>
        <v>42347.810219907406</v>
      </c>
      <c r="U620" t="str">
        <f t="shared" si="78"/>
        <v>Nov</v>
      </c>
      <c r="V620">
        <f t="shared" si="79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72"/>
        <v>3.9999999999999998E-7</v>
      </c>
      <c r="P621" s="9">
        <f t="shared" si="73"/>
        <v>1</v>
      </c>
      <c r="Q621" t="str">
        <f t="shared" si="74"/>
        <v>technology</v>
      </c>
      <c r="R621" t="str">
        <f t="shared" si="75"/>
        <v>web</v>
      </c>
      <c r="S621" s="10">
        <f t="shared" si="76"/>
        <v>41908.650347222225</v>
      </c>
      <c r="T621" s="10">
        <f t="shared" si="77"/>
        <v>41968.692013888889</v>
      </c>
      <c r="U621" t="str">
        <f t="shared" si="78"/>
        <v>Sep</v>
      </c>
      <c r="V621">
        <f t="shared" si="79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72"/>
        <v>0.01</v>
      </c>
      <c r="P622" s="9">
        <f t="shared" si="73"/>
        <v>300</v>
      </c>
      <c r="Q622" t="str">
        <f t="shared" si="74"/>
        <v>technology</v>
      </c>
      <c r="R622" t="str">
        <f t="shared" si="75"/>
        <v>web</v>
      </c>
      <c r="S622" s="10">
        <f t="shared" si="76"/>
        <v>41831.716874999998</v>
      </c>
      <c r="T622" s="10">
        <f t="shared" si="77"/>
        <v>41876.716874999998</v>
      </c>
      <c r="U622" t="str">
        <f t="shared" si="78"/>
        <v>Jul</v>
      </c>
      <c r="V622">
        <f t="shared" si="79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72"/>
        <v>1.044E-2</v>
      </c>
      <c r="P623" s="9">
        <f t="shared" si="73"/>
        <v>87</v>
      </c>
      <c r="Q623" t="str">
        <f t="shared" si="74"/>
        <v>technology</v>
      </c>
      <c r="R623" t="str">
        <f t="shared" si="75"/>
        <v>web</v>
      </c>
      <c r="S623" s="10">
        <f t="shared" si="76"/>
        <v>42528.987696759257</v>
      </c>
      <c r="T623" s="10">
        <f t="shared" si="77"/>
        <v>42558.987696759257</v>
      </c>
      <c r="U623" t="str">
        <f t="shared" si="78"/>
        <v>Jun</v>
      </c>
      <c r="V623">
        <f t="shared" si="79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72"/>
        <v>5.6833333333333333E-2</v>
      </c>
      <c r="P624" s="9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0">
        <f t="shared" si="76"/>
        <v>42532.774745370371</v>
      </c>
      <c r="T624" s="10">
        <f t="shared" si="77"/>
        <v>42552.774745370371</v>
      </c>
      <c r="U624" t="str">
        <f t="shared" si="78"/>
        <v>Jun</v>
      </c>
      <c r="V624">
        <f t="shared" si="79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72"/>
        <v>0</v>
      </c>
      <c r="P625" s="9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0">
        <f t="shared" si="76"/>
        <v>42122.009224537032</v>
      </c>
      <c r="T625" s="10">
        <f t="shared" si="77"/>
        <v>42152.009224537032</v>
      </c>
      <c r="U625" t="str">
        <f t="shared" si="78"/>
        <v>Apr</v>
      </c>
      <c r="V625">
        <f t="shared" si="79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72"/>
        <v>0</v>
      </c>
      <c r="P626" s="9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0">
        <f t="shared" si="76"/>
        <v>42108.988900462966</v>
      </c>
      <c r="T626" s="10">
        <f t="shared" si="77"/>
        <v>42138.988900462966</v>
      </c>
      <c r="U626" t="str">
        <f t="shared" si="78"/>
        <v>Apr</v>
      </c>
      <c r="V626">
        <f t="shared" si="79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72"/>
        <v>0</v>
      </c>
      <c r="P627" s="9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0">
        <f t="shared" si="76"/>
        <v>42790.895567129628</v>
      </c>
      <c r="T627" s="10">
        <f t="shared" si="77"/>
        <v>42820.853900462964</v>
      </c>
      <c r="U627" t="str">
        <f t="shared" si="78"/>
        <v>Feb</v>
      </c>
      <c r="V627">
        <f t="shared" si="79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72"/>
        <v>0.17380000000000001</v>
      </c>
      <c r="P628" s="9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0">
        <f t="shared" si="76"/>
        <v>42198.559479166666</v>
      </c>
      <c r="T628" s="10">
        <f t="shared" si="77"/>
        <v>42231.556944444441</v>
      </c>
      <c r="U628" t="str">
        <f t="shared" si="78"/>
        <v>Jul</v>
      </c>
      <c r="V628">
        <f t="shared" si="79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72"/>
        <v>2.0000000000000001E-4</v>
      </c>
      <c r="P629" s="9">
        <f t="shared" si="73"/>
        <v>90</v>
      </c>
      <c r="Q629" t="str">
        <f t="shared" si="74"/>
        <v>technology</v>
      </c>
      <c r="R629" t="str">
        <f t="shared" si="75"/>
        <v>web</v>
      </c>
      <c r="S629" s="10">
        <f t="shared" si="76"/>
        <v>42384.306840277779</v>
      </c>
      <c r="T629" s="10">
        <f t="shared" si="77"/>
        <v>42443.958333333328</v>
      </c>
      <c r="U629" t="str">
        <f t="shared" si="78"/>
        <v>Jan</v>
      </c>
      <c r="V629">
        <f t="shared" si="79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72"/>
        <v>0</v>
      </c>
      <c r="P630" s="9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0">
        <f t="shared" si="76"/>
        <v>41803.692789351851</v>
      </c>
      <c r="T630" s="10">
        <f t="shared" si="77"/>
        <v>41833.692789351851</v>
      </c>
      <c r="U630" t="str">
        <f t="shared" si="78"/>
        <v>Jun</v>
      </c>
      <c r="V630">
        <f t="shared" si="79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72"/>
        <v>1.75E-3</v>
      </c>
      <c r="P631" s="9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0">
        <f t="shared" si="76"/>
        <v>42474.637824074074</v>
      </c>
      <c r="T631" s="10">
        <f t="shared" si="77"/>
        <v>42504.637824074074</v>
      </c>
      <c r="U631" t="str">
        <f t="shared" si="78"/>
        <v>Apr</v>
      </c>
      <c r="V631">
        <f t="shared" si="79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72"/>
        <v>8.3340278356529708E-4</v>
      </c>
      <c r="P632" s="9">
        <f t="shared" si="73"/>
        <v>10</v>
      </c>
      <c r="Q632" t="str">
        <f t="shared" si="74"/>
        <v>technology</v>
      </c>
      <c r="R632" t="str">
        <f t="shared" si="75"/>
        <v>web</v>
      </c>
      <c r="S632" s="10">
        <f t="shared" si="76"/>
        <v>42223.619456018518</v>
      </c>
      <c r="T632" s="10">
        <f t="shared" si="77"/>
        <v>42253.215277777781</v>
      </c>
      <c r="U632" t="str">
        <f t="shared" si="78"/>
        <v>Aug</v>
      </c>
      <c r="V632">
        <f t="shared" si="79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72"/>
        <v>1.38E-2</v>
      </c>
      <c r="P633" s="9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0">
        <f t="shared" si="76"/>
        <v>42489.772326388891</v>
      </c>
      <c r="T633" s="10">
        <f t="shared" si="77"/>
        <v>42518.772326388891</v>
      </c>
      <c r="U633" t="str">
        <f t="shared" si="78"/>
        <v>Apr</v>
      </c>
      <c r="V633">
        <f t="shared" si="79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72"/>
        <v>0</v>
      </c>
      <c r="P634" s="9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0">
        <f t="shared" si="76"/>
        <v>42303.659317129626</v>
      </c>
      <c r="T634" s="10">
        <f t="shared" si="77"/>
        <v>42333.700983796298</v>
      </c>
      <c r="U634" t="str">
        <f t="shared" si="78"/>
        <v>Oct</v>
      </c>
      <c r="V634">
        <f t="shared" si="79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72"/>
        <v>0.1245</v>
      </c>
      <c r="P635" s="9">
        <f t="shared" si="73"/>
        <v>49.8</v>
      </c>
      <c r="Q635" t="str">
        <f t="shared" si="74"/>
        <v>technology</v>
      </c>
      <c r="R635" t="str">
        <f t="shared" si="75"/>
        <v>web</v>
      </c>
      <c r="S635" s="10">
        <f t="shared" si="76"/>
        <v>42507.29932870371</v>
      </c>
      <c r="T635" s="10">
        <f t="shared" si="77"/>
        <v>42538.958333333328</v>
      </c>
      <c r="U635" t="str">
        <f t="shared" si="78"/>
        <v>May</v>
      </c>
      <c r="V635">
        <f t="shared" si="79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72"/>
        <v>2.0000000000000001E-4</v>
      </c>
      <c r="P636" s="9">
        <f t="shared" si="73"/>
        <v>1</v>
      </c>
      <c r="Q636" t="str">
        <f t="shared" si="74"/>
        <v>technology</v>
      </c>
      <c r="R636" t="str">
        <f t="shared" si="75"/>
        <v>web</v>
      </c>
      <c r="S636" s="10">
        <f t="shared" si="76"/>
        <v>42031.928576388891</v>
      </c>
      <c r="T636" s="10">
        <f t="shared" si="77"/>
        <v>42061.928576388891</v>
      </c>
      <c r="U636" t="str">
        <f t="shared" si="78"/>
        <v>Jan</v>
      </c>
      <c r="V636">
        <f t="shared" si="79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72"/>
        <v>8.0000000000000007E-5</v>
      </c>
      <c r="P637" s="9">
        <f t="shared" si="73"/>
        <v>2</v>
      </c>
      <c r="Q637" t="str">
        <f t="shared" si="74"/>
        <v>technology</v>
      </c>
      <c r="R637" t="str">
        <f t="shared" si="75"/>
        <v>web</v>
      </c>
      <c r="S637" s="10">
        <f t="shared" si="76"/>
        <v>42076.092152777783</v>
      </c>
      <c r="T637" s="10">
        <f t="shared" si="77"/>
        <v>42106.092152777783</v>
      </c>
      <c r="U637" t="str">
        <f t="shared" si="78"/>
        <v>Mar</v>
      </c>
      <c r="V637">
        <f t="shared" si="79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72"/>
        <v>2E-3</v>
      </c>
      <c r="P638" s="9">
        <f t="shared" si="73"/>
        <v>4</v>
      </c>
      <c r="Q638" t="str">
        <f t="shared" si="74"/>
        <v>technology</v>
      </c>
      <c r="R638" t="str">
        <f t="shared" si="75"/>
        <v>web</v>
      </c>
      <c r="S638" s="10">
        <f t="shared" si="76"/>
        <v>42131.455439814818</v>
      </c>
      <c r="T638" s="10">
        <f t="shared" si="77"/>
        <v>42161.44930555555</v>
      </c>
      <c r="U638" t="str">
        <f t="shared" si="78"/>
        <v>May</v>
      </c>
      <c r="V638">
        <f t="shared" si="79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72"/>
        <v>0</v>
      </c>
      <c r="P639" s="9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0">
        <f t="shared" si="76"/>
        <v>42762.962013888886</v>
      </c>
      <c r="T639" s="10">
        <f t="shared" si="77"/>
        <v>42791.961111111115</v>
      </c>
      <c r="U639" t="str">
        <f t="shared" si="78"/>
        <v>Jan</v>
      </c>
      <c r="V639">
        <f t="shared" si="79"/>
        <v>2017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72"/>
        <v>9.0000000000000006E-5</v>
      </c>
      <c r="P640" s="9">
        <f t="shared" si="73"/>
        <v>3</v>
      </c>
      <c r="Q640" t="str">
        <f t="shared" si="74"/>
        <v>technology</v>
      </c>
      <c r="R640" t="str">
        <f t="shared" si="75"/>
        <v>web</v>
      </c>
      <c r="S640" s="10">
        <f t="shared" si="76"/>
        <v>42759.593310185184</v>
      </c>
      <c r="T640" s="10">
        <f t="shared" si="77"/>
        <v>42819.55164351852</v>
      </c>
      <c r="U640" t="str">
        <f t="shared" si="78"/>
        <v>Jan</v>
      </c>
      <c r="V640">
        <f t="shared" si="79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72"/>
        <v>9.9999999999999995E-7</v>
      </c>
      <c r="P641" s="9">
        <f t="shared" si="73"/>
        <v>1</v>
      </c>
      <c r="Q641" t="str">
        <f t="shared" si="74"/>
        <v>technology</v>
      </c>
      <c r="R641" t="str">
        <f t="shared" si="75"/>
        <v>web</v>
      </c>
      <c r="S641" s="10">
        <f t="shared" si="76"/>
        <v>41865.583275462966</v>
      </c>
      <c r="T641" s="10">
        <f t="shared" si="77"/>
        <v>41925.583275462966</v>
      </c>
      <c r="U641" t="str">
        <f t="shared" si="78"/>
        <v>Aug</v>
      </c>
      <c r="V641">
        <f t="shared" si="79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72"/>
        <v>1.4428571428571428</v>
      </c>
      <c r="P642" s="9">
        <f t="shared" si="73"/>
        <v>50.5</v>
      </c>
      <c r="Q642" t="str">
        <f t="shared" si="74"/>
        <v>technology</v>
      </c>
      <c r="R642" t="str">
        <f t="shared" si="75"/>
        <v>wearables</v>
      </c>
      <c r="S642" s="10">
        <f t="shared" si="76"/>
        <v>42683.420312500006</v>
      </c>
      <c r="T642" s="10">
        <f t="shared" si="77"/>
        <v>42698.958333333328</v>
      </c>
      <c r="U642" t="str">
        <f t="shared" si="78"/>
        <v>Nov</v>
      </c>
      <c r="V642">
        <f t="shared" si="79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80">E643/D643</f>
        <v>1.1916249999999999</v>
      </c>
      <c r="P643" s="9">
        <f t="shared" ref="P643:P706" si="81">E643/L643</f>
        <v>151.31746031746033</v>
      </c>
      <c r="Q643" t="str">
        <f t="shared" ref="Q643:Q706" si="82">LEFT(N643,SEARCH( "/",N643,1)-1)</f>
        <v>technology</v>
      </c>
      <c r="R643" t="str">
        <f t="shared" ref="R643:R706" si="83">RIGHT(N643,LEN(N643)-SEARCH("/",N643,1))</f>
        <v>wearables</v>
      </c>
      <c r="S643" s="10">
        <f t="shared" ref="S643:S706" si="84">(((J643/60)/60)/24)+DATE(1970,1,1)</f>
        <v>42199.57</v>
      </c>
      <c r="T643" s="10">
        <f t="shared" ref="T643:T706" si="85">(((I643/60)/60)/24)+DATE(1970,1,1)</f>
        <v>42229.57</v>
      </c>
      <c r="U643" t="str">
        <f t="shared" ref="U643:U706" si="86">TEXT(MONTH(S643)*29,"mmm")</f>
        <v>Jul</v>
      </c>
      <c r="V643">
        <f t="shared" ref="V643:V706" si="87">YEAR(S643)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80"/>
        <v>14.604850000000001</v>
      </c>
      <c r="P644" s="9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0">
        <f t="shared" si="84"/>
        <v>42199.651319444441</v>
      </c>
      <c r="T644" s="10">
        <f t="shared" si="85"/>
        <v>42235.651319444441</v>
      </c>
      <c r="U644" t="str">
        <f t="shared" si="86"/>
        <v>Jul</v>
      </c>
      <c r="V644">
        <f t="shared" si="87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80"/>
        <v>1.0580799999999999</v>
      </c>
      <c r="P645" s="9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0">
        <f t="shared" si="84"/>
        <v>42100.642071759255</v>
      </c>
      <c r="T645" s="10">
        <f t="shared" si="85"/>
        <v>42155.642071759255</v>
      </c>
      <c r="U645" t="str">
        <f t="shared" si="86"/>
        <v>Apr</v>
      </c>
      <c r="V645">
        <f t="shared" si="87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80"/>
        <v>3.0011791999999997</v>
      </c>
      <c r="P646" s="9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0">
        <f t="shared" si="84"/>
        <v>41898.665960648148</v>
      </c>
      <c r="T646" s="10">
        <f t="shared" si="85"/>
        <v>41941.041666666664</v>
      </c>
      <c r="U646" t="str">
        <f t="shared" si="86"/>
        <v>Sep</v>
      </c>
      <c r="V646">
        <f t="shared" si="87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80"/>
        <v>2.7869999999999999</v>
      </c>
      <c r="P647" s="9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0">
        <f t="shared" si="84"/>
        <v>42564.026319444441</v>
      </c>
      <c r="T647" s="10">
        <f t="shared" si="85"/>
        <v>42594.026319444441</v>
      </c>
      <c r="U647" t="str">
        <f t="shared" si="86"/>
        <v>Jul</v>
      </c>
      <c r="V647">
        <f t="shared" si="87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80"/>
        <v>1.3187625000000001</v>
      </c>
      <c r="P648" s="9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0">
        <f t="shared" si="84"/>
        <v>41832.852627314816</v>
      </c>
      <c r="T648" s="10">
        <f t="shared" si="85"/>
        <v>41862.852627314816</v>
      </c>
      <c r="U648" t="str">
        <f t="shared" si="86"/>
        <v>Jul</v>
      </c>
      <c r="V648">
        <f t="shared" si="87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80"/>
        <v>1.0705</v>
      </c>
      <c r="P649" s="9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0">
        <f t="shared" si="84"/>
        <v>42416.767928240741</v>
      </c>
      <c r="T649" s="10">
        <f t="shared" si="85"/>
        <v>42446.726261574076</v>
      </c>
      <c r="U649" t="str">
        <f t="shared" si="86"/>
        <v>Feb</v>
      </c>
      <c r="V649">
        <f t="shared" si="87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80"/>
        <v>1.2682285714285715</v>
      </c>
      <c r="P650" s="9">
        <f t="shared" si="81"/>
        <v>1644</v>
      </c>
      <c r="Q650" t="str">
        <f t="shared" si="82"/>
        <v>technology</v>
      </c>
      <c r="R650" t="str">
        <f t="shared" si="83"/>
        <v>wearables</v>
      </c>
      <c r="S650" s="10">
        <f t="shared" si="84"/>
        <v>41891.693379629629</v>
      </c>
      <c r="T650" s="10">
        <f t="shared" si="85"/>
        <v>41926.693379629629</v>
      </c>
      <c r="U650" t="str">
        <f t="shared" si="86"/>
        <v>Sep</v>
      </c>
      <c r="V650">
        <f t="shared" si="87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80"/>
        <v>1.3996</v>
      </c>
      <c r="P651" s="9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0">
        <f t="shared" si="84"/>
        <v>41877.912187499998</v>
      </c>
      <c r="T651" s="10">
        <f t="shared" si="85"/>
        <v>41898.912187499998</v>
      </c>
      <c r="U651" t="str">
        <f t="shared" si="86"/>
        <v>Aug</v>
      </c>
      <c r="V651">
        <f t="shared" si="87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80"/>
        <v>1.1240000000000001</v>
      </c>
      <c r="P652" s="9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0">
        <f t="shared" si="84"/>
        <v>41932.036851851852</v>
      </c>
      <c r="T652" s="10">
        <f t="shared" si="85"/>
        <v>41992.078518518523</v>
      </c>
      <c r="U652" t="str">
        <f t="shared" si="86"/>
        <v>Oct</v>
      </c>
      <c r="V652">
        <f t="shared" si="87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80"/>
        <v>1.00528</v>
      </c>
      <c r="P653" s="9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0">
        <f t="shared" si="84"/>
        <v>41956.017488425925</v>
      </c>
      <c r="T653" s="10">
        <f t="shared" si="85"/>
        <v>41986.017488425925</v>
      </c>
      <c r="U653" t="str">
        <f t="shared" si="86"/>
        <v>Nov</v>
      </c>
      <c r="V653">
        <f t="shared" si="87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80"/>
        <v>1.0046666666666666</v>
      </c>
      <c r="P654" s="9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0">
        <f t="shared" si="84"/>
        <v>42675.690393518518</v>
      </c>
      <c r="T654" s="10">
        <f t="shared" si="85"/>
        <v>42705.732060185182</v>
      </c>
      <c r="U654" t="str">
        <f t="shared" si="86"/>
        <v>Nov</v>
      </c>
      <c r="V654">
        <f t="shared" si="87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80"/>
        <v>1.4144600000000001</v>
      </c>
      <c r="P655" s="9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0">
        <f t="shared" si="84"/>
        <v>42199.618518518517</v>
      </c>
      <c r="T655" s="10">
        <f t="shared" si="85"/>
        <v>42236.618518518517</v>
      </c>
      <c r="U655" t="str">
        <f t="shared" si="86"/>
        <v>Jul</v>
      </c>
      <c r="V655">
        <f t="shared" si="87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80"/>
        <v>2.6729166666666666</v>
      </c>
      <c r="P656" s="9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0">
        <f t="shared" si="84"/>
        <v>42163.957326388889</v>
      </c>
      <c r="T656" s="10">
        <f t="shared" si="85"/>
        <v>42193.957326388889</v>
      </c>
      <c r="U656" t="str">
        <f t="shared" si="86"/>
        <v>Jun</v>
      </c>
      <c r="V656">
        <f t="shared" si="87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80"/>
        <v>1.4688749999999999</v>
      </c>
      <c r="P657" s="9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0">
        <f t="shared" si="84"/>
        <v>42045.957314814819</v>
      </c>
      <c r="T657" s="10">
        <f t="shared" si="85"/>
        <v>42075.915648148148</v>
      </c>
      <c r="U657" t="str">
        <f t="shared" si="86"/>
        <v>Feb</v>
      </c>
      <c r="V657">
        <f t="shared" si="87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80"/>
        <v>2.1356000000000002</v>
      </c>
      <c r="P658" s="9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0">
        <f t="shared" si="84"/>
        <v>42417.804618055554</v>
      </c>
      <c r="T658" s="10">
        <f t="shared" si="85"/>
        <v>42477.762951388882</v>
      </c>
      <c r="U658" t="str">
        <f t="shared" si="86"/>
        <v>Feb</v>
      </c>
      <c r="V658">
        <f t="shared" si="87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80"/>
        <v>1.2569999999999999</v>
      </c>
      <c r="P659" s="9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0">
        <f t="shared" si="84"/>
        <v>42331.84574074074</v>
      </c>
      <c r="T659" s="10">
        <f t="shared" si="85"/>
        <v>42361.84574074074</v>
      </c>
      <c r="U659" t="str">
        <f t="shared" si="86"/>
        <v>Nov</v>
      </c>
      <c r="V659">
        <f t="shared" si="87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80"/>
        <v>1.0446206037108834</v>
      </c>
      <c r="P660" s="9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0">
        <f t="shared" si="84"/>
        <v>42179.160752314812</v>
      </c>
      <c r="T660" s="10">
        <f t="shared" si="85"/>
        <v>42211.75</v>
      </c>
      <c r="U660" t="str">
        <f t="shared" si="86"/>
        <v>Jun</v>
      </c>
      <c r="V660">
        <f t="shared" si="87"/>
        <v>2015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80"/>
        <v>1.0056666666666667</v>
      </c>
      <c r="P661" s="9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0">
        <f t="shared" si="84"/>
        <v>42209.593692129631</v>
      </c>
      <c r="T661" s="10">
        <f t="shared" si="85"/>
        <v>42239.593692129631</v>
      </c>
      <c r="U661" t="str">
        <f t="shared" si="86"/>
        <v>Jul</v>
      </c>
      <c r="V661">
        <f t="shared" si="87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80"/>
        <v>3.058E-2</v>
      </c>
      <c r="P662" s="9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0">
        <f t="shared" si="84"/>
        <v>41922.741655092592</v>
      </c>
      <c r="T662" s="10">
        <f t="shared" si="85"/>
        <v>41952.783321759263</v>
      </c>
      <c r="U662" t="str">
        <f t="shared" si="86"/>
        <v>Oct</v>
      </c>
      <c r="V662">
        <f t="shared" si="87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80"/>
        <v>9.4999999999999998E-3</v>
      </c>
      <c r="P663" s="9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0">
        <f t="shared" si="84"/>
        <v>42636.645358796297</v>
      </c>
      <c r="T663" s="10">
        <f t="shared" si="85"/>
        <v>42666.645358796297</v>
      </c>
      <c r="U663" t="str">
        <f t="shared" si="86"/>
        <v>Sep</v>
      </c>
      <c r="V663">
        <f t="shared" si="87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80"/>
        <v>4.0000000000000001E-3</v>
      </c>
      <c r="P664" s="9">
        <f t="shared" si="81"/>
        <v>39</v>
      </c>
      <c r="Q664" t="str">
        <f t="shared" si="82"/>
        <v>technology</v>
      </c>
      <c r="R664" t="str">
        <f t="shared" si="83"/>
        <v>wearables</v>
      </c>
      <c r="S664" s="10">
        <f t="shared" si="84"/>
        <v>41990.438043981485</v>
      </c>
      <c r="T664" s="10">
        <f t="shared" si="85"/>
        <v>42020.438043981485</v>
      </c>
      <c r="U664" t="str">
        <f t="shared" si="86"/>
        <v>Dec</v>
      </c>
      <c r="V664">
        <f t="shared" si="87"/>
        <v>2014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80"/>
        <v>3.5000000000000001E-3</v>
      </c>
      <c r="P665" s="9">
        <f t="shared" si="81"/>
        <v>100</v>
      </c>
      <c r="Q665" t="str">
        <f t="shared" si="82"/>
        <v>technology</v>
      </c>
      <c r="R665" t="str">
        <f t="shared" si="83"/>
        <v>wearables</v>
      </c>
      <c r="S665" s="10">
        <f t="shared" si="84"/>
        <v>42173.843240740738</v>
      </c>
      <c r="T665" s="10">
        <f t="shared" si="85"/>
        <v>42203.843240740738</v>
      </c>
      <c r="U665" t="str">
        <f t="shared" si="86"/>
        <v>Jun</v>
      </c>
      <c r="V665">
        <f t="shared" si="87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80"/>
        <v>7.5333333333333335E-2</v>
      </c>
      <c r="P666" s="9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0">
        <f t="shared" si="84"/>
        <v>42077.666377314818</v>
      </c>
      <c r="T666" s="10">
        <f t="shared" si="85"/>
        <v>42107.666377314818</v>
      </c>
      <c r="U666" t="str">
        <f t="shared" si="86"/>
        <v>Mar</v>
      </c>
      <c r="V666">
        <f t="shared" si="87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80"/>
        <v>0.18640000000000001</v>
      </c>
      <c r="P667" s="9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0">
        <f t="shared" si="84"/>
        <v>42688.711354166662</v>
      </c>
      <c r="T667" s="10">
        <f t="shared" si="85"/>
        <v>42748.711354166662</v>
      </c>
      <c r="U667" t="str">
        <f t="shared" si="86"/>
        <v>Nov</v>
      </c>
      <c r="V667">
        <f t="shared" si="87"/>
        <v>2016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80"/>
        <v>4.0000000000000003E-5</v>
      </c>
      <c r="P668" s="9">
        <f t="shared" si="81"/>
        <v>2</v>
      </c>
      <c r="Q668" t="str">
        <f t="shared" si="82"/>
        <v>technology</v>
      </c>
      <c r="R668" t="str">
        <f t="shared" si="83"/>
        <v>wearables</v>
      </c>
      <c r="S668" s="10">
        <f t="shared" si="84"/>
        <v>41838.832152777781</v>
      </c>
      <c r="T668" s="10">
        <f t="shared" si="85"/>
        <v>41868.832152777781</v>
      </c>
      <c r="U668" t="str">
        <f t="shared" si="86"/>
        <v>Jul</v>
      </c>
      <c r="V668">
        <f t="shared" si="87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80"/>
        <v>0.1002</v>
      </c>
      <c r="P669" s="9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0">
        <f t="shared" si="84"/>
        <v>42632.373414351852</v>
      </c>
      <c r="T669" s="10">
        <f t="shared" si="85"/>
        <v>42672.373414351852</v>
      </c>
      <c r="U669" t="str">
        <f t="shared" si="86"/>
        <v>Sep</v>
      </c>
      <c r="V669">
        <f t="shared" si="87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80"/>
        <v>4.5600000000000002E-2</v>
      </c>
      <c r="P670" s="9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0">
        <f t="shared" si="84"/>
        <v>42090.831273148149</v>
      </c>
      <c r="T670" s="10">
        <f t="shared" si="85"/>
        <v>42135.831273148149</v>
      </c>
      <c r="U670" t="str">
        <f t="shared" si="86"/>
        <v>Mar</v>
      </c>
      <c r="V670">
        <f t="shared" si="87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80"/>
        <v>0.21507499999999999</v>
      </c>
      <c r="P671" s="9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0">
        <f t="shared" si="84"/>
        <v>42527.625671296293</v>
      </c>
      <c r="T671" s="10">
        <f t="shared" si="85"/>
        <v>42557.625671296293</v>
      </c>
      <c r="U671" t="str">
        <f t="shared" si="86"/>
        <v>Jun</v>
      </c>
      <c r="V671">
        <f t="shared" si="87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80"/>
        <v>0.29276666666666668</v>
      </c>
      <c r="P672" s="9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0">
        <f t="shared" si="84"/>
        <v>42506.709722222222</v>
      </c>
      <c r="T672" s="10">
        <f t="shared" si="85"/>
        <v>42540.340277777781</v>
      </c>
      <c r="U672" t="str">
        <f t="shared" si="86"/>
        <v>May</v>
      </c>
      <c r="V672">
        <f t="shared" si="87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80"/>
        <v>0.39426666666666665</v>
      </c>
      <c r="P673" s="9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0">
        <f t="shared" si="84"/>
        <v>41984.692731481482</v>
      </c>
      <c r="T673" s="10">
        <f t="shared" si="85"/>
        <v>42018.166666666672</v>
      </c>
      <c r="U673" t="str">
        <f t="shared" si="86"/>
        <v>Dec</v>
      </c>
      <c r="V673">
        <f t="shared" si="87"/>
        <v>2014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80"/>
        <v>0.21628</v>
      </c>
      <c r="P674" s="9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0">
        <f t="shared" si="84"/>
        <v>41974.219490740739</v>
      </c>
      <c r="T674" s="10">
        <f t="shared" si="85"/>
        <v>42005.207638888889</v>
      </c>
      <c r="U674" t="str">
        <f t="shared" si="86"/>
        <v>Dec</v>
      </c>
      <c r="V674">
        <f t="shared" si="87"/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80"/>
        <v>2.0500000000000002E-3</v>
      </c>
      <c r="P675" s="9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0">
        <f t="shared" si="84"/>
        <v>41838.840474537035</v>
      </c>
      <c r="T675" s="10">
        <f t="shared" si="85"/>
        <v>41883.840474537035</v>
      </c>
      <c r="U675" t="str">
        <f t="shared" si="86"/>
        <v>Jul</v>
      </c>
      <c r="V675">
        <f t="shared" si="87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80"/>
        <v>2.9999999999999997E-4</v>
      </c>
      <c r="P676" s="9">
        <f t="shared" si="81"/>
        <v>7.5</v>
      </c>
      <c r="Q676" t="str">
        <f t="shared" si="82"/>
        <v>technology</v>
      </c>
      <c r="R676" t="str">
        <f t="shared" si="83"/>
        <v>wearables</v>
      </c>
      <c r="S676" s="10">
        <f t="shared" si="84"/>
        <v>41803.116053240738</v>
      </c>
      <c r="T676" s="10">
        <f t="shared" si="85"/>
        <v>41863.116053240738</v>
      </c>
      <c r="U676" t="str">
        <f t="shared" si="86"/>
        <v>Jun</v>
      </c>
      <c r="V676">
        <f t="shared" si="87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80"/>
        <v>0.14849999999999999</v>
      </c>
      <c r="P677" s="9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0">
        <f t="shared" si="84"/>
        <v>41975.930601851855</v>
      </c>
      <c r="T677" s="10">
        <f t="shared" si="85"/>
        <v>42005.290972222225</v>
      </c>
      <c r="U677" t="str">
        <f t="shared" si="86"/>
        <v>Dec</v>
      </c>
      <c r="V677">
        <f t="shared" si="87"/>
        <v>2014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80"/>
        <v>1.4710000000000001E-2</v>
      </c>
      <c r="P678" s="9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0">
        <f t="shared" si="84"/>
        <v>42012.768298611118</v>
      </c>
      <c r="T678" s="10">
        <f t="shared" si="85"/>
        <v>42042.768298611118</v>
      </c>
      <c r="U678" t="str">
        <f t="shared" si="86"/>
        <v>Jan</v>
      </c>
      <c r="V678">
        <f t="shared" si="87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80"/>
        <v>0.25584000000000001</v>
      </c>
      <c r="P679" s="9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0">
        <f t="shared" si="84"/>
        <v>42504.403877314813</v>
      </c>
      <c r="T679" s="10">
        <f t="shared" si="85"/>
        <v>42549.403877314813</v>
      </c>
      <c r="U679" t="str">
        <f t="shared" si="86"/>
        <v>May</v>
      </c>
      <c r="V679">
        <f t="shared" si="87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80"/>
        <v>3.8206896551724136E-2</v>
      </c>
      <c r="P680" s="9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0">
        <f t="shared" si="84"/>
        <v>42481.376597222217</v>
      </c>
      <c r="T680" s="10">
        <f t="shared" si="85"/>
        <v>42511.376597222217</v>
      </c>
      <c r="U680" t="str">
        <f t="shared" si="86"/>
        <v>Apr</v>
      </c>
      <c r="V680">
        <f t="shared" si="87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80"/>
        <v>0.15485964912280703</v>
      </c>
      <c r="P681" s="9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0">
        <f t="shared" si="84"/>
        <v>42556.695706018523</v>
      </c>
      <c r="T681" s="10">
        <f t="shared" si="85"/>
        <v>42616.695706018523</v>
      </c>
      <c r="U681" t="str">
        <f t="shared" si="86"/>
        <v>Jul</v>
      </c>
      <c r="V681">
        <f t="shared" si="87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80"/>
        <v>0.25912000000000002</v>
      </c>
      <c r="P682" s="9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0">
        <f t="shared" si="84"/>
        <v>41864.501516203702</v>
      </c>
      <c r="T682" s="10">
        <f t="shared" si="85"/>
        <v>41899.501516203702</v>
      </c>
      <c r="U682" t="str">
        <f t="shared" si="86"/>
        <v>Aug</v>
      </c>
      <c r="V682">
        <f t="shared" si="87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80"/>
        <v>4.0000000000000002E-4</v>
      </c>
      <c r="P683" s="9">
        <f t="shared" si="81"/>
        <v>1</v>
      </c>
      <c r="Q683" t="str">
        <f t="shared" si="82"/>
        <v>technology</v>
      </c>
      <c r="R683" t="str">
        <f t="shared" si="83"/>
        <v>wearables</v>
      </c>
      <c r="S683" s="10">
        <f t="shared" si="84"/>
        <v>42639.805601851855</v>
      </c>
      <c r="T683" s="10">
        <f t="shared" si="85"/>
        <v>42669.805601851855</v>
      </c>
      <c r="U683" t="str">
        <f t="shared" si="86"/>
        <v>Sep</v>
      </c>
      <c r="V683">
        <f t="shared" si="87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80"/>
        <v>1.06E-3</v>
      </c>
      <c r="P684" s="9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0">
        <f t="shared" si="84"/>
        <v>42778.765300925923</v>
      </c>
      <c r="T684" s="10">
        <f t="shared" si="85"/>
        <v>42808.723634259266</v>
      </c>
      <c r="U684" t="str">
        <f t="shared" si="86"/>
        <v>Feb</v>
      </c>
      <c r="V684">
        <f t="shared" si="87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80"/>
        <v>8.5142857142857138E-3</v>
      </c>
      <c r="P685" s="9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0">
        <f t="shared" si="84"/>
        <v>42634.900046296301</v>
      </c>
      <c r="T685" s="10">
        <f t="shared" si="85"/>
        <v>42674.900046296301</v>
      </c>
      <c r="U685" t="str">
        <f t="shared" si="86"/>
        <v>Sep</v>
      </c>
      <c r="V685">
        <f t="shared" si="87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80"/>
        <v>7.4837500000000001E-2</v>
      </c>
      <c r="P686" s="9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0">
        <f t="shared" si="84"/>
        <v>41809.473275462966</v>
      </c>
      <c r="T686" s="10">
        <f t="shared" si="85"/>
        <v>41845.125</v>
      </c>
      <c r="U686" t="str">
        <f t="shared" si="86"/>
        <v>Jun</v>
      </c>
      <c r="V686">
        <f t="shared" si="87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80"/>
        <v>0.27650000000000002</v>
      </c>
      <c r="P687" s="9">
        <f t="shared" si="81"/>
        <v>55.3</v>
      </c>
      <c r="Q687" t="str">
        <f t="shared" si="82"/>
        <v>technology</v>
      </c>
      <c r="R687" t="str">
        <f t="shared" si="83"/>
        <v>wearables</v>
      </c>
      <c r="S687" s="10">
        <f t="shared" si="84"/>
        <v>41971.866574074069</v>
      </c>
      <c r="T687" s="10">
        <f t="shared" si="85"/>
        <v>42016.866574074069</v>
      </c>
      <c r="U687" t="str">
        <f t="shared" si="86"/>
        <v>Nov</v>
      </c>
      <c r="V687">
        <f t="shared" si="87"/>
        <v>2014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80"/>
        <v>0</v>
      </c>
      <c r="P688" s="9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0">
        <f t="shared" si="84"/>
        <v>42189.673263888893</v>
      </c>
      <c r="T688" s="10">
        <f t="shared" si="85"/>
        <v>42219.673263888893</v>
      </c>
      <c r="U688" t="str">
        <f t="shared" si="86"/>
        <v>Jul</v>
      </c>
      <c r="V688">
        <f t="shared" si="87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80"/>
        <v>3.5499999999999997E-2</v>
      </c>
      <c r="P689" s="9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0">
        <f t="shared" si="84"/>
        <v>42711.750613425931</v>
      </c>
      <c r="T689" s="10">
        <f t="shared" si="85"/>
        <v>42771.750613425931</v>
      </c>
      <c r="U689" t="str">
        <f t="shared" si="86"/>
        <v>Dec</v>
      </c>
      <c r="V689">
        <f t="shared" si="87"/>
        <v>2016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80"/>
        <v>0.72989999999999999</v>
      </c>
      <c r="P690" s="9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0">
        <f t="shared" si="84"/>
        <v>42262.104780092588</v>
      </c>
      <c r="T690" s="10">
        <f t="shared" si="85"/>
        <v>42292.104780092588</v>
      </c>
      <c r="U690" t="str">
        <f t="shared" si="86"/>
        <v>Sep</v>
      </c>
      <c r="V690">
        <f t="shared" si="87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80"/>
        <v>0.57648750000000004</v>
      </c>
      <c r="P691" s="9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0">
        <f t="shared" si="84"/>
        <v>42675.66778935185</v>
      </c>
      <c r="T691" s="10">
        <f t="shared" si="85"/>
        <v>42712.207638888889</v>
      </c>
      <c r="U691" t="str">
        <f t="shared" si="86"/>
        <v>Nov</v>
      </c>
      <c r="V691">
        <f t="shared" si="87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80"/>
        <v>0.1234</v>
      </c>
      <c r="P692" s="9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0">
        <f t="shared" si="84"/>
        <v>42579.634733796294</v>
      </c>
      <c r="T692" s="10">
        <f t="shared" si="85"/>
        <v>42622.25</v>
      </c>
      <c r="U692" t="str">
        <f t="shared" si="86"/>
        <v>Jul</v>
      </c>
      <c r="V692">
        <f t="shared" si="87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80"/>
        <v>5.1999999999999998E-3</v>
      </c>
      <c r="P693" s="9">
        <f t="shared" si="81"/>
        <v>26</v>
      </c>
      <c r="Q693" t="str">
        <f t="shared" si="82"/>
        <v>technology</v>
      </c>
      <c r="R693" t="str">
        <f t="shared" si="83"/>
        <v>wearables</v>
      </c>
      <c r="S693" s="10">
        <f t="shared" si="84"/>
        <v>42158.028310185182</v>
      </c>
      <c r="T693" s="10">
        <f t="shared" si="85"/>
        <v>42186.028310185182</v>
      </c>
      <c r="U693" t="str">
        <f t="shared" si="86"/>
        <v>Jun</v>
      </c>
      <c r="V693">
        <f t="shared" si="87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80"/>
        <v>6.5299999999999997E-2</v>
      </c>
      <c r="P694" s="9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0">
        <f t="shared" si="84"/>
        <v>42696.37572916667</v>
      </c>
      <c r="T694" s="10">
        <f t="shared" si="85"/>
        <v>42726.37572916667</v>
      </c>
      <c r="U694" t="str">
        <f t="shared" si="86"/>
        <v>Nov</v>
      </c>
      <c r="V694">
        <f t="shared" si="87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80"/>
        <v>0.35338000000000003</v>
      </c>
      <c r="P695" s="9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0">
        <f t="shared" si="84"/>
        <v>42094.808182870373</v>
      </c>
      <c r="T695" s="10">
        <f t="shared" si="85"/>
        <v>42124.808182870373</v>
      </c>
      <c r="U695" t="str">
        <f t="shared" si="86"/>
        <v>Mar</v>
      </c>
      <c r="V695">
        <f t="shared" si="87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80"/>
        <v>3.933333333333333E-3</v>
      </c>
      <c r="P696" s="9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0">
        <f t="shared" si="84"/>
        <v>42737.663877314815</v>
      </c>
      <c r="T696" s="10">
        <f t="shared" si="85"/>
        <v>42767.663877314815</v>
      </c>
      <c r="U696" t="str">
        <f t="shared" si="86"/>
        <v>Jan</v>
      </c>
      <c r="V696">
        <f t="shared" si="87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80"/>
        <v>1.06E-2</v>
      </c>
      <c r="P697" s="9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0">
        <f t="shared" si="84"/>
        <v>41913.521064814813</v>
      </c>
      <c r="T697" s="10">
        <f t="shared" si="85"/>
        <v>41943.521064814813</v>
      </c>
      <c r="U697" t="str">
        <f t="shared" si="86"/>
        <v>Oct</v>
      </c>
      <c r="V697">
        <f t="shared" si="87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80"/>
        <v>5.7142857142857145E-6</v>
      </c>
      <c r="P698" s="9">
        <f t="shared" si="81"/>
        <v>1</v>
      </c>
      <c r="Q698" t="str">
        <f t="shared" si="82"/>
        <v>technology</v>
      </c>
      <c r="R698" t="str">
        <f t="shared" si="83"/>
        <v>wearables</v>
      </c>
      <c r="S698" s="10">
        <f t="shared" si="84"/>
        <v>41815.927106481482</v>
      </c>
      <c r="T698" s="10">
        <f t="shared" si="85"/>
        <v>41845.927106481482</v>
      </c>
      <c r="U698" t="str">
        <f t="shared" si="86"/>
        <v>Jun</v>
      </c>
      <c r="V698">
        <f t="shared" si="87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80"/>
        <v>0.46379999999999999</v>
      </c>
      <c r="P699" s="9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0">
        <f t="shared" si="84"/>
        <v>42388.523020833338</v>
      </c>
      <c r="T699" s="10">
        <f t="shared" si="85"/>
        <v>42403.523020833338</v>
      </c>
      <c r="U699" t="str">
        <f t="shared" si="86"/>
        <v>Jan</v>
      </c>
      <c r="V699">
        <f t="shared" si="87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80"/>
        <v>0.15390000000000001</v>
      </c>
      <c r="P700" s="9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0">
        <f t="shared" si="84"/>
        <v>41866.931076388886</v>
      </c>
      <c r="T700" s="10">
        <f t="shared" si="85"/>
        <v>41900.083333333336</v>
      </c>
      <c r="U700" t="str">
        <f t="shared" si="86"/>
        <v>Aug</v>
      </c>
      <c r="V700">
        <f t="shared" si="87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80"/>
        <v>0.824221076923077</v>
      </c>
      <c r="P701" s="9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0">
        <f t="shared" si="84"/>
        <v>41563.485509259262</v>
      </c>
      <c r="T701" s="10">
        <f t="shared" si="85"/>
        <v>41600.666666666664</v>
      </c>
      <c r="U701" t="str">
        <f t="shared" si="86"/>
        <v>Oct</v>
      </c>
      <c r="V701">
        <f t="shared" si="87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80"/>
        <v>2.6866666666666667E-2</v>
      </c>
      <c r="P702" s="9">
        <f t="shared" si="81"/>
        <v>13</v>
      </c>
      <c r="Q702" t="str">
        <f t="shared" si="82"/>
        <v>technology</v>
      </c>
      <c r="R702" t="str">
        <f t="shared" si="83"/>
        <v>wearables</v>
      </c>
      <c r="S702" s="10">
        <f t="shared" si="84"/>
        <v>42715.688437500001</v>
      </c>
      <c r="T702" s="10">
        <f t="shared" si="85"/>
        <v>42745.688437500001</v>
      </c>
      <c r="U702" t="str">
        <f t="shared" si="86"/>
        <v>Dec</v>
      </c>
      <c r="V702">
        <f t="shared" si="87"/>
        <v>2016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80"/>
        <v>0.26600000000000001</v>
      </c>
      <c r="P703" s="9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0">
        <f t="shared" si="84"/>
        <v>41813.662962962961</v>
      </c>
      <c r="T703" s="10">
        <f t="shared" si="85"/>
        <v>41843.662962962961</v>
      </c>
      <c r="U703" t="str">
        <f t="shared" si="86"/>
        <v>Jun</v>
      </c>
      <c r="V703">
        <f t="shared" si="87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80"/>
        <v>0.30813400000000002</v>
      </c>
      <c r="P704" s="9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0">
        <f t="shared" si="84"/>
        <v>42668.726701388892</v>
      </c>
      <c r="T704" s="10">
        <f t="shared" si="85"/>
        <v>42698.768368055549</v>
      </c>
      <c r="U704" t="str">
        <f t="shared" si="86"/>
        <v>Oct</v>
      </c>
      <c r="V704">
        <f t="shared" si="87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80"/>
        <v>5.5800000000000002E-2</v>
      </c>
      <c r="P705" s="9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0">
        <f t="shared" si="84"/>
        <v>42711.950798611113</v>
      </c>
      <c r="T705" s="10">
        <f t="shared" si="85"/>
        <v>42766.98055555555</v>
      </c>
      <c r="U705" t="str">
        <f t="shared" si="86"/>
        <v>Dec</v>
      </c>
      <c r="V705">
        <f t="shared" si="87"/>
        <v>2016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80"/>
        <v>8.7454545454545458E-3</v>
      </c>
      <c r="P706" s="9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0">
        <f t="shared" si="84"/>
        <v>42726.192916666667</v>
      </c>
      <c r="T706" s="10">
        <f t="shared" si="85"/>
        <v>42786.192916666667</v>
      </c>
      <c r="U706" t="str">
        <f t="shared" si="86"/>
        <v>Dec</v>
      </c>
      <c r="V706">
        <f t="shared" si="87"/>
        <v>2016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88">E707/D707</f>
        <v>9.7699999999999992E-3</v>
      </c>
      <c r="P707" s="9">
        <f t="shared" ref="P707:P770" si="89">E707/L707</f>
        <v>195.4</v>
      </c>
      <c r="Q707" t="str">
        <f t="shared" ref="Q707:Q770" si="90">LEFT(N707,SEARCH( "/",N707,1)-1)</f>
        <v>technology</v>
      </c>
      <c r="R707" t="str">
        <f t="shared" ref="R707:R770" si="91">RIGHT(N707,LEN(N707)-SEARCH("/",N707,1))</f>
        <v>wearables</v>
      </c>
      <c r="S707" s="10">
        <f t="shared" ref="S707:S770" si="92">(((J707/60)/60)/24)+DATE(1970,1,1)</f>
        <v>42726.491643518515</v>
      </c>
      <c r="T707" s="10">
        <f t="shared" ref="T707:T770" si="93">(((I707/60)/60)/24)+DATE(1970,1,1)</f>
        <v>42756.491643518515</v>
      </c>
      <c r="U707" t="str">
        <f t="shared" ref="U707:U770" si="94">TEXT(MONTH(S707)*29,"mmm")</f>
        <v>Dec</v>
      </c>
      <c r="V707">
        <f t="shared" ref="V707:V770" si="95">YEAR(S707)</f>
        <v>2016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88"/>
        <v>0</v>
      </c>
      <c r="P708" s="9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0">
        <f t="shared" si="92"/>
        <v>42676.995173611111</v>
      </c>
      <c r="T708" s="10">
        <f t="shared" si="93"/>
        <v>42718.777083333334</v>
      </c>
      <c r="U708" t="str">
        <f t="shared" si="94"/>
        <v>Nov</v>
      </c>
      <c r="V708">
        <f t="shared" si="95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88"/>
        <v>0.78927352941176465</v>
      </c>
      <c r="P709" s="9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0">
        <f t="shared" si="92"/>
        <v>42696.663506944446</v>
      </c>
      <c r="T709" s="10">
        <f t="shared" si="93"/>
        <v>42736.663506944446</v>
      </c>
      <c r="U709" t="str">
        <f t="shared" si="94"/>
        <v>Nov</v>
      </c>
      <c r="V709">
        <f t="shared" si="95"/>
        <v>2016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88"/>
        <v>0.22092500000000001</v>
      </c>
      <c r="P710" s="9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0">
        <f t="shared" si="92"/>
        <v>41835.581018518518</v>
      </c>
      <c r="T710" s="10">
        <f t="shared" si="93"/>
        <v>41895.581018518518</v>
      </c>
      <c r="U710" t="str">
        <f t="shared" si="94"/>
        <v>Jul</v>
      </c>
      <c r="V710">
        <f t="shared" si="95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88"/>
        <v>4.0666666666666663E-3</v>
      </c>
      <c r="P711" s="9">
        <f t="shared" si="89"/>
        <v>30.5</v>
      </c>
      <c r="Q711" t="str">
        <f t="shared" si="90"/>
        <v>technology</v>
      </c>
      <c r="R711" t="str">
        <f t="shared" si="91"/>
        <v>wearables</v>
      </c>
      <c r="S711" s="10">
        <f t="shared" si="92"/>
        <v>41948.041192129633</v>
      </c>
      <c r="T711" s="10">
        <f t="shared" si="93"/>
        <v>41978.041192129633</v>
      </c>
      <c r="U711" t="str">
        <f t="shared" si="94"/>
        <v>Nov</v>
      </c>
      <c r="V711">
        <f t="shared" si="95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88"/>
        <v>0</v>
      </c>
      <c r="P712" s="9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0">
        <f t="shared" si="92"/>
        <v>41837.984976851854</v>
      </c>
      <c r="T712" s="10">
        <f t="shared" si="93"/>
        <v>41871.030555555553</v>
      </c>
      <c r="U712" t="str">
        <f t="shared" si="94"/>
        <v>Jul</v>
      </c>
      <c r="V712">
        <f t="shared" si="95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88"/>
        <v>0.33790999999999999</v>
      </c>
      <c r="P713" s="9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0">
        <f t="shared" si="92"/>
        <v>42678.459120370375</v>
      </c>
      <c r="T713" s="10">
        <f t="shared" si="93"/>
        <v>42718.500787037032</v>
      </c>
      <c r="U713" t="str">
        <f t="shared" si="94"/>
        <v>Nov</v>
      </c>
      <c r="V713">
        <f t="shared" si="95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88"/>
        <v>2.1649484536082476E-3</v>
      </c>
      <c r="P714" s="9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0">
        <f t="shared" si="92"/>
        <v>42384.680925925932</v>
      </c>
      <c r="T714" s="10">
        <f t="shared" si="93"/>
        <v>42414.680925925932</v>
      </c>
      <c r="U714" t="str">
        <f t="shared" si="94"/>
        <v>Jan</v>
      </c>
      <c r="V714">
        <f t="shared" si="95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88"/>
        <v>7.9600000000000001E-3</v>
      </c>
      <c r="P715" s="9">
        <f t="shared" si="89"/>
        <v>199</v>
      </c>
      <c r="Q715" t="str">
        <f t="shared" si="90"/>
        <v>technology</v>
      </c>
      <c r="R715" t="str">
        <f t="shared" si="91"/>
        <v>wearables</v>
      </c>
      <c r="S715" s="10">
        <f t="shared" si="92"/>
        <v>42496.529305555552</v>
      </c>
      <c r="T715" s="10">
        <f t="shared" si="93"/>
        <v>42526.529305555552</v>
      </c>
      <c r="U715" t="str">
        <f t="shared" si="94"/>
        <v>May</v>
      </c>
      <c r="V715">
        <f t="shared" si="95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88"/>
        <v>0.14993333333333334</v>
      </c>
      <c r="P716" s="9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0">
        <f t="shared" si="92"/>
        <v>42734.787986111114</v>
      </c>
      <c r="T716" s="10">
        <f t="shared" si="93"/>
        <v>42794.787986111114</v>
      </c>
      <c r="U716" t="str">
        <f t="shared" si="94"/>
        <v>Dec</v>
      </c>
      <c r="V716">
        <f t="shared" si="95"/>
        <v>2016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88"/>
        <v>5.0509090909090906E-2</v>
      </c>
      <c r="P717" s="9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0">
        <f t="shared" si="92"/>
        <v>42273.090740740736</v>
      </c>
      <c r="T717" s="10">
        <f t="shared" si="93"/>
        <v>42313.132407407407</v>
      </c>
      <c r="U717" t="str">
        <f t="shared" si="94"/>
        <v>Sep</v>
      </c>
      <c r="V717">
        <f t="shared" si="95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88"/>
        <v>0.10214285714285715</v>
      </c>
      <c r="P718" s="9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0">
        <f t="shared" si="92"/>
        <v>41940.658645833333</v>
      </c>
      <c r="T718" s="10">
        <f t="shared" si="93"/>
        <v>41974</v>
      </c>
      <c r="U718" t="str">
        <f t="shared" si="94"/>
        <v>Oct</v>
      </c>
      <c r="V718">
        <f t="shared" si="95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88"/>
        <v>3.0500000000000002E-3</v>
      </c>
      <c r="P719" s="9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0">
        <f t="shared" si="92"/>
        <v>41857.854189814818</v>
      </c>
      <c r="T719" s="10">
        <f t="shared" si="93"/>
        <v>41887.854189814818</v>
      </c>
      <c r="U719" t="str">
        <f t="shared" si="94"/>
        <v>Aug</v>
      </c>
      <c r="V719">
        <f t="shared" si="95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88"/>
        <v>7.4999999999999997E-3</v>
      </c>
      <c r="P720" s="9">
        <f t="shared" si="89"/>
        <v>22.5</v>
      </c>
      <c r="Q720" t="str">
        <f t="shared" si="90"/>
        <v>technology</v>
      </c>
      <c r="R720" t="str">
        <f t="shared" si="91"/>
        <v>wearables</v>
      </c>
      <c r="S720" s="10">
        <f t="shared" si="92"/>
        <v>42752.845451388886</v>
      </c>
      <c r="T720" s="10">
        <f t="shared" si="93"/>
        <v>42784.249305555553</v>
      </c>
      <c r="U720" t="str">
        <f t="shared" si="94"/>
        <v>Jan</v>
      </c>
      <c r="V720">
        <f t="shared" si="95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88"/>
        <v>1.2933333333333333E-2</v>
      </c>
      <c r="P721" s="9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0">
        <f t="shared" si="92"/>
        <v>42409.040231481486</v>
      </c>
      <c r="T721" s="10">
        <f t="shared" si="93"/>
        <v>42423.040231481486</v>
      </c>
      <c r="U721" t="str">
        <f t="shared" si="94"/>
        <v>Feb</v>
      </c>
      <c r="V721">
        <f t="shared" si="95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88"/>
        <v>1.4394736842105262</v>
      </c>
      <c r="P722" s="9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0">
        <f t="shared" si="92"/>
        <v>40909.649201388893</v>
      </c>
      <c r="T722" s="10">
        <f t="shared" si="93"/>
        <v>40937.649201388893</v>
      </c>
      <c r="U722" t="str">
        <f t="shared" si="94"/>
        <v>Jan</v>
      </c>
      <c r="V722">
        <f t="shared" si="95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88"/>
        <v>1.2210975609756098</v>
      </c>
      <c r="P723" s="9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0">
        <f t="shared" si="92"/>
        <v>41807.571840277778</v>
      </c>
      <c r="T723" s="10">
        <f t="shared" si="93"/>
        <v>41852.571840277778</v>
      </c>
      <c r="U723" t="str">
        <f t="shared" si="94"/>
        <v>Jun</v>
      </c>
      <c r="V723">
        <f t="shared" si="95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88"/>
        <v>1.3202400000000001</v>
      </c>
      <c r="P724" s="9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0">
        <f t="shared" si="92"/>
        <v>40977.805300925924</v>
      </c>
      <c r="T724" s="10">
        <f t="shared" si="93"/>
        <v>41007.76363425926</v>
      </c>
      <c r="U724" t="str">
        <f t="shared" si="94"/>
        <v>Mar</v>
      </c>
      <c r="V724">
        <f t="shared" si="95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88"/>
        <v>1.0938000000000001</v>
      </c>
      <c r="P725" s="9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0">
        <f t="shared" si="92"/>
        <v>42184.816539351858</v>
      </c>
      <c r="T725" s="10">
        <f t="shared" si="93"/>
        <v>42215.165972222225</v>
      </c>
      <c r="U725" t="str">
        <f t="shared" si="94"/>
        <v>Jun</v>
      </c>
      <c r="V725">
        <f t="shared" si="95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88"/>
        <v>1.0547157142857144</v>
      </c>
      <c r="P726" s="9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0">
        <f t="shared" si="92"/>
        <v>40694.638460648144</v>
      </c>
      <c r="T726" s="10">
        <f t="shared" si="93"/>
        <v>40724.638460648144</v>
      </c>
      <c r="U726" t="str">
        <f t="shared" si="94"/>
        <v>May</v>
      </c>
      <c r="V726">
        <f t="shared" si="95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88"/>
        <v>1.0035000000000001</v>
      </c>
      <c r="P727" s="9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0">
        <f t="shared" si="92"/>
        <v>42321.626296296294</v>
      </c>
      <c r="T727" s="10">
        <f t="shared" si="93"/>
        <v>42351.626296296294</v>
      </c>
      <c r="U727" t="str">
        <f t="shared" si="94"/>
        <v>Nov</v>
      </c>
      <c r="V727">
        <f t="shared" si="95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88"/>
        <v>1.014</v>
      </c>
      <c r="P728" s="9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0">
        <f t="shared" si="92"/>
        <v>41346.042673611111</v>
      </c>
      <c r="T728" s="10">
        <f t="shared" si="93"/>
        <v>41376.042673611111</v>
      </c>
      <c r="U728" t="str">
        <f t="shared" si="94"/>
        <v>Mar</v>
      </c>
      <c r="V728">
        <f t="shared" si="95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88"/>
        <v>1.5551428571428572</v>
      </c>
      <c r="P729" s="9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0">
        <f t="shared" si="92"/>
        <v>41247.020243055551</v>
      </c>
      <c r="T729" s="10">
        <f t="shared" si="93"/>
        <v>41288.888888888891</v>
      </c>
      <c r="U729" t="str">
        <f t="shared" si="94"/>
        <v>Dec</v>
      </c>
      <c r="V729">
        <f t="shared" si="95"/>
        <v>2012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88"/>
        <v>1.05566</v>
      </c>
      <c r="P730" s="9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0">
        <f t="shared" si="92"/>
        <v>40731.837465277778</v>
      </c>
      <c r="T730" s="10">
        <f t="shared" si="93"/>
        <v>40776.837465277778</v>
      </c>
      <c r="U730" t="str">
        <f t="shared" si="94"/>
        <v>Jul</v>
      </c>
      <c r="V730">
        <f t="shared" si="95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88"/>
        <v>1.3065</v>
      </c>
      <c r="P731" s="9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0">
        <f t="shared" si="92"/>
        <v>41111.185891203706</v>
      </c>
      <c r="T731" s="10">
        <f t="shared" si="93"/>
        <v>41171.185891203706</v>
      </c>
      <c r="U731" t="str">
        <f t="shared" si="94"/>
        <v>Jul</v>
      </c>
      <c r="V731">
        <f t="shared" si="95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88"/>
        <v>1.3219000000000001</v>
      </c>
      <c r="P732" s="9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0">
        <f t="shared" si="92"/>
        <v>40854.745266203703</v>
      </c>
      <c r="T732" s="10">
        <f t="shared" si="93"/>
        <v>40884.745266203703</v>
      </c>
      <c r="U732" t="str">
        <f t="shared" si="94"/>
        <v>Nov</v>
      </c>
      <c r="V732">
        <f t="shared" si="95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88"/>
        <v>1.26</v>
      </c>
      <c r="P733" s="9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0">
        <f t="shared" si="92"/>
        <v>40879.795682870368</v>
      </c>
      <c r="T733" s="10">
        <f t="shared" si="93"/>
        <v>40930.25</v>
      </c>
      <c r="U733" t="str">
        <f t="shared" si="94"/>
        <v>Dec</v>
      </c>
      <c r="V733">
        <f t="shared" si="95"/>
        <v>2011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88"/>
        <v>1.6</v>
      </c>
      <c r="P734" s="9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0">
        <f t="shared" si="92"/>
        <v>41486.424317129626</v>
      </c>
      <c r="T734" s="10">
        <f t="shared" si="93"/>
        <v>41546.424317129626</v>
      </c>
      <c r="U734" t="str">
        <f t="shared" si="94"/>
        <v>Jul</v>
      </c>
      <c r="V734">
        <f t="shared" si="95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88"/>
        <v>1.2048000000000001</v>
      </c>
      <c r="P735" s="9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0">
        <f t="shared" si="92"/>
        <v>41598.420046296298</v>
      </c>
      <c r="T735" s="10">
        <f t="shared" si="93"/>
        <v>41628.420046296298</v>
      </c>
      <c r="U735" t="str">
        <f t="shared" si="94"/>
        <v>Nov</v>
      </c>
      <c r="V735">
        <f t="shared" si="95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88"/>
        <v>1.2552941176470589</v>
      </c>
      <c r="P736" s="9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0">
        <f t="shared" si="92"/>
        <v>42102.164583333331</v>
      </c>
      <c r="T736" s="10">
        <f t="shared" si="93"/>
        <v>42133.208333333328</v>
      </c>
      <c r="U736" t="str">
        <f t="shared" si="94"/>
        <v>Apr</v>
      </c>
      <c r="V736">
        <f t="shared" si="95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88"/>
        <v>1.1440638297872341</v>
      </c>
      <c r="P737" s="9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0">
        <f t="shared" si="92"/>
        <v>41946.029467592591</v>
      </c>
      <c r="T737" s="10">
        <f t="shared" si="93"/>
        <v>41977.027083333334</v>
      </c>
      <c r="U737" t="str">
        <f t="shared" si="94"/>
        <v>Nov</v>
      </c>
      <c r="V737">
        <f t="shared" si="95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88"/>
        <v>3.151388888888889</v>
      </c>
      <c r="P738" s="9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0">
        <f t="shared" si="92"/>
        <v>41579.734259259261</v>
      </c>
      <c r="T738" s="10">
        <f t="shared" si="93"/>
        <v>41599.207638888889</v>
      </c>
      <c r="U738" t="str">
        <f t="shared" si="94"/>
        <v>Nov</v>
      </c>
      <c r="V738">
        <f t="shared" si="95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88"/>
        <v>1.224</v>
      </c>
      <c r="P739" s="9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0">
        <f t="shared" si="92"/>
        <v>41667.275312500002</v>
      </c>
      <c r="T739" s="10">
        <f t="shared" si="93"/>
        <v>41684.833333333336</v>
      </c>
      <c r="U739" t="str">
        <f t="shared" si="94"/>
        <v>Jan</v>
      </c>
      <c r="V739">
        <f t="shared" si="95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88"/>
        <v>1.0673333333333332</v>
      </c>
      <c r="P740" s="9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0">
        <f t="shared" si="92"/>
        <v>41943.604097222218</v>
      </c>
      <c r="T740" s="10">
        <f t="shared" si="93"/>
        <v>41974.207638888889</v>
      </c>
      <c r="U740" t="str">
        <f t="shared" si="94"/>
        <v>Oct</v>
      </c>
      <c r="V740">
        <f t="shared" si="95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88"/>
        <v>1.5833333333333333</v>
      </c>
      <c r="P741" s="9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0">
        <f t="shared" si="92"/>
        <v>41829.502650462964</v>
      </c>
      <c r="T741" s="10">
        <f t="shared" si="93"/>
        <v>41862.502650462964</v>
      </c>
      <c r="U741" t="str">
        <f t="shared" si="94"/>
        <v>Jul</v>
      </c>
      <c r="V741">
        <f t="shared" si="95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88"/>
        <v>1.0740000000000001</v>
      </c>
      <c r="P742" s="9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0">
        <f t="shared" si="92"/>
        <v>42162.146782407406</v>
      </c>
      <c r="T742" s="10">
        <f t="shared" si="93"/>
        <v>42176.146782407406</v>
      </c>
      <c r="U742" t="str">
        <f t="shared" si="94"/>
        <v>Jun</v>
      </c>
      <c r="V742">
        <f t="shared" si="95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88"/>
        <v>1.0226</v>
      </c>
      <c r="P743" s="9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0">
        <f t="shared" si="92"/>
        <v>41401.648217592592</v>
      </c>
      <c r="T743" s="10">
        <f t="shared" si="93"/>
        <v>41436.648217592592</v>
      </c>
      <c r="U743" t="str">
        <f t="shared" si="94"/>
        <v>May</v>
      </c>
      <c r="V743">
        <f t="shared" si="95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88"/>
        <v>1.1071428571428572</v>
      </c>
      <c r="P744" s="9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0">
        <f t="shared" si="92"/>
        <v>41689.917962962965</v>
      </c>
      <c r="T744" s="10">
        <f t="shared" si="93"/>
        <v>41719.876296296294</v>
      </c>
      <c r="U744" t="str">
        <f t="shared" si="94"/>
        <v>Feb</v>
      </c>
      <c r="V744">
        <f t="shared" si="95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88"/>
        <v>1.48</v>
      </c>
      <c r="P745" s="9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0">
        <f t="shared" si="92"/>
        <v>40990.709317129629</v>
      </c>
      <c r="T745" s="10">
        <f t="shared" si="93"/>
        <v>41015.875</v>
      </c>
      <c r="U745" t="str">
        <f t="shared" si="94"/>
        <v>Mar</v>
      </c>
      <c r="V745">
        <f t="shared" si="95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88"/>
        <v>1.0232000000000001</v>
      </c>
      <c r="P746" s="9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0">
        <f t="shared" si="92"/>
        <v>41226.95721064815</v>
      </c>
      <c r="T746" s="10">
        <f t="shared" si="93"/>
        <v>41256.95721064815</v>
      </c>
      <c r="U746" t="str">
        <f t="shared" si="94"/>
        <v>Nov</v>
      </c>
      <c r="V746">
        <f t="shared" si="95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88"/>
        <v>1.7909909909909909</v>
      </c>
      <c r="P747" s="9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0">
        <f t="shared" si="92"/>
        <v>41367.572280092594</v>
      </c>
      <c r="T747" s="10">
        <f t="shared" si="93"/>
        <v>41397.572280092594</v>
      </c>
      <c r="U747" t="str">
        <f t="shared" si="94"/>
        <v>Apr</v>
      </c>
      <c r="V747">
        <f t="shared" si="95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88"/>
        <v>1.1108135252761968</v>
      </c>
      <c r="P748" s="9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0">
        <f t="shared" si="92"/>
        <v>41157.042928240742</v>
      </c>
      <c r="T748" s="10">
        <f t="shared" si="93"/>
        <v>41175.165972222225</v>
      </c>
      <c r="U748" t="str">
        <f t="shared" si="94"/>
        <v>Sep</v>
      </c>
      <c r="V748">
        <f t="shared" si="95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88"/>
        <v>1.0004285714285714</v>
      </c>
      <c r="P749" s="9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0">
        <f t="shared" si="92"/>
        <v>41988.548831018517</v>
      </c>
      <c r="T749" s="10">
        <f t="shared" si="93"/>
        <v>42019.454166666663</v>
      </c>
      <c r="U749" t="str">
        <f t="shared" si="94"/>
        <v>Dec</v>
      </c>
      <c r="V749">
        <f t="shared" si="95"/>
        <v>2014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88"/>
        <v>1.0024999999999999</v>
      </c>
      <c r="P750" s="9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0">
        <f t="shared" si="92"/>
        <v>41831.846828703703</v>
      </c>
      <c r="T750" s="10">
        <f t="shared" si="93"/>
        <v>41861.846828703703</v>
      </c>
      <c r="U750" t="str">
        <f t="shared" si="94"/>
        <v>Jul</v>
      </c>
      <c r="V750">
        <f t="shared" si="95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88"/>
        <v>1.0556000000000001</v>
      </c>
      <c r="P751" s="9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0">
        <f t="shared" si="92"/>
        <v>42733.94131944445</v>
      </c>
      <c r="T751" s="10">
        <f t="shared" si="93"/>
        <v>42763.94131944445</v>
      </c>
      <c r="U751" t="str">
        <f t="shared" si="94"/>
        <v>Dec</v>
      </c>
      <c r="V751">
        <f t="shared" si="95"/>
        <v>2016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88"/>
        <v>1.0258775877587758</v>
      </c>
      <c r="P752" s="9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0">
        <f t="shared" si="92"/>
        <v>41299.878148148149</v>
      </c>
      <c r="T752" s="10">
        <f t="shared" si="93"/>
        <v>41329.878148148149</v>
      </c>
      <c r="U752" t="str">
        <f t="shared" si="94"/>
        <v>Jan</v>
      </c>
      <c r="V752">
        <f t="shared" si="95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88"/>
        <v>1.1850000000000001</v>
      </c>
      <c r="P753" s="9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0">
        <f t="shared" si="92"/>
        <v>40713.630497685182</v>
      </c>
      <c r="T753" s="10">
        <f t="shared" si="93"/>
        <v>40759.630497685182</v>
      </c>
      <c r="U753" t="str">
        <f t="shared" si="94"/>
        <v>Jun</v>
      </c>
      <c r="V753">
        <f t="shared" si="95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88"/>
        <v>1.117</v>
      </c>
      <c r="P754" s="9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0">
        <f t="shared" si="92"/>
        <v>42639.421493055561</v>
      </c>
      <c r="T754" s="10">
        <f t="shared" si="93"/>
        <v>42659.458333333328</v>
      </c>
      <c r="U754" t="str">
        <f t="shared" si="94"/>
        <v>Sep</v>
      </c>
      <c r="V754">
        <f t="shared" si="95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88"/>
        <v>1.28</v>
      </c>
      <c r="P755" s="9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0">
        <f t="shared" si="92"/>
        <v>42019.590173611112</v>
      </c>
      <c r="T755" s="10">
        <f t="shared" si="93"/>
        <v>42049.590173611112</v>
      </c>
      <c r="U755" t="str">
        <f t="shared" si="94"/>
        <v>Jan</v>
      </c>
      <c r="V755">
        <f t="shared" si="95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88"/>
        <v>1.0375000000000001</v>
      </c>
      <c r="P756" s="9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0">
        <f t="shared" si="92"/>
        <v>41249.749085648145</v>
      </c>
      <c r="T756" s="10">
        <f t="shared" si="93"/>
        <v>41279.749085648145</v>
      </c>
      <c r="U756" t="str">
        <f t="shared" si="94"/>
        <v>Dec</v>
      </c>
      <c r="V756">
        <f t="shared" si="95"/>
        <v>2012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88"/>
        <v>1.0190760000000001</v>
      </c>
      <c r="P757" s="9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0">
        <f t="shared" si="92"/>
        <v>41383.605057870373</v>
      </c>
      <c r="T757" s="10">
        <f t="shared" si="93"/>
        <v>41414.02847222222</v>
      </c>
      <c r="U757" t="str">
        <f t="shared" si="94"/>
        <v>Apr</v>
      </c>
      <c r="V757">
        <f t="shared" si="95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88"/>
        <v>1.177142857142857</v>
      </c>
      <c r="P758" s="9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0">
        <f t="shared" si="92"/>
        <v>40590.766886574071</v>
      </c>
      <c r="T758" s="10">
        <f t="shared" si="93"/>
        <v>40651.725219907406</v>
      </c>
      <c r="U758" t="str">
        <f t="shared" si="94"/>
        <v>Feb</v>
      </c>
      <c r="V758">
        <f t="shared" si="95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88"/>
        <v>2.38</v>
      </c>
      <c r="P759" s="9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0">
        <f t="shared" si="92"/>
        <v>41235.054560185185</v>
      </c>
      <c r="T759" s="10">
        <f t="shared" si="93"/>
        <v>41249.054560185185</v>
      </c>
      <c r="U759" t="str">
        <f t="shared" si="94"/>
        <v>Nov</v>
      </c>
      <c r="V759">
        <f t="shared" si="95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88"/>
        <v>1.02</v>
      </c>
      <c r="P760" s="9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0">
        <f t="shared" si="92"/>
        <v>40429.836435185185</v>
      </c>
      <c r="T760" s="10">
        <f t="shared" si="93"/>
        <v>40459.836435185185</v>
      </c>
      <c r="U760" t="str">
        <f t="shared" si="94"/>
        <v>Sep</v>
      </c>
      <c r="V760">
        <f t="shared" si="95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88"/>
        <v>1.0192000000000001</v>
      </c>
      <c r="P761" s="9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0">
        <f t="shared" si="92"/>
        <v>41789.330312500002</v>
      </c>
      <c r="T761" s="10">
        <f t="shared" si="93"/>
        <v>41829.330312500002</v>
      </c>
      <c r="U761" t="str">
        <f t="shared" si="94"/>
        <v>May</v>
      </c>
      <c r="V761">
        <f t="shared" si="95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88"/>
        <v>0</v>
      </c>
      <c r="P762" s="9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0">
        <f t="shared" si="92"/>
        <v>42670.764039351852</v>
      </c>
      <c r="T762" s="10">
        <f t="shared" si="93"/>
        <v>42700.805706018517</v>
      </c>
      <c r="U762" t="str">
        <f t="shared" si="94"/>
        <v>Oct</v>
      </c>
      <c r="V762">
        <f t="shared" si="95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88"/>
        <v>4.7E-2</v>
      </c>
      <c r="P763" s="9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0">
        <f t="shared" si="92"/>
        <v>41642.751458333332</v>
      </c>
      <c r="T763" s="10">
        <f t="shared" si="93"/>
        <v>41672.751458333332</v>
      </c>
      <c r="U763" t="str">
        <f t="shared" si="94"/>
        <v>Jan</v>
      </c>
      <c r="V763">
        <f t="shared" si="95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88"/>
        <v>0</v>
      </c>
      <c r="P764" s="9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0">
        <f t="shared" si="92"/>
        <v>42690.858449074076</v>
      </c>
      <c r="T764" s="10">
        <f t="shared" si="93"/>
        <v>42708.25</v>
      </c>
      <c r="U764" t="str">
        <f t="shared" si="94"/>
        <v>Nov</v>
      </c>
      <c r="V764">
        <f t="shared" si="95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88"/>
        <v>1.1655011655011655E-3</v>
      </c>
      <c r="P765" s="9">
        <f t="shared" si="89"/>
        <v>5</v>
      </c>
      <c r="Q765" t="str">
        <f t="shared" si="90"/>
        <v>publishing</v>
      </c>
      <c r="R765" t="str">
        <f t="shared" si="91"/>
        <v>fiction</v>
      </c>
      <c r="S765" s="10">
        <f t="shared" si="92"/>
        <v>41471.446851851848</v>
      </c>
      <c r="T765" s="10">
        <f t="shared" si="93"/>
        <v>41501.446851851848</v>
      </c>
      <c r="U765" t="str">
        <f t="shared" si="94"/>
        <v>Jul</v>
      </c>
      <c r="V765">
        <f t="shared" si="95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88"/>
        <v>0</v>
      </c>
      <c r="P766" s="9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0">
        <f t="shared" si="92"/>
        <v>42227.173159722224</v>
      </c>
      <c r="T766" s="10">
        <f t="shared" si="93"/>
        <v>42257.173159722224</v>
      </c>
      <c r="U766" t="str">
        <f t="shared" si="94"/>
        <v>Aug</v>
      </c>
      <c r="V766">
        <f t="shared" si="95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88"/>
        <v>0.36014285714285715</v>
      </c>
      <c r="P767" s="9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0">
        <f t="shared" si="92"/>
        <v>41901.542638888888</v>
      </c>
      <c r="T767" s="10">
        <f t="shared" si="93"/>
        <v>41931.542638888888</v>
      </c>
      <c r="U767" t="str">
        <f t="shared" si="94"/>
        <v>Sep</v>
      </c>
      <c r="V767">
        <f t="shared" si="95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88"/>
        <v>0</v>
      </c>
      <c r="P768" s="9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0">
        <f t="shared" si="92"/>
        <v>42021.783368055556</v>
      </c>
      <c r="T768" s="10">
        <f t="shared" si="93"/>
        <v>42051.783368055556</v>
      </c>
      <c r="U768" t="str">
        <f t="shared" si="94"/>
        <v>Jan</v>
      </c>
      <c r="V768">
        <f t="shared" si="95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88"/>
        <v>3.5400000000000001E-2</v>
      </c>
      <c r="P769" s="9">
        <f t="shared" si="89"/>
        <v>59</v>
      </c>
      <c r="Q769" t="str">
        <f t="shared" si="90"/>
        <v>publishing</v>
      </c>
      <c r="R769" t="str">
        <f t="shared" si="91"/>
        <v>fiction</v>
      </c>
      <c r="S769" s="10">
        <f t="shared" si="92"/>
        <v>42115.143634259264</v>
      </c>
      <c r="T769" s="10">
        <f t="shared" si="93"/>
        <v>42145.143634259264</v>
      </c>
      <c r="U769" t="str">
        <f t="shared" si="94"/>
        <v>Apr</v>
      </c>
      <c r="V769">
        <f t="shared" si="95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88"/>
        <v>0</v>
      </c>
      <c r="P770" s="9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0">
        <f t="shared" si="92"/>
        <v>41594.207060185188</v>
      </c>
      <c r="T770" s="10">
        <f t="shared" si="93"/>
        <v>41624.207060185188</v>
      </c>
      <c r="U770" t="str">
        <f t="shared" si="94"/>
        <v>Nov</v>
      </c>
      <c r="V770">
        <f t="shared" si="95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96">E771/D771</f>
        <v>0.41399999999999998</v>
      </c>
      <c r="P771" s="9">
        <f t="shared" ref="P771:P834" si="97">E771/L771</f>
        <v>31.846153846153847</v>
      </c>
      <c r="Q771" t="str">
        <f t="shared" ref="Q771:Q834" si="98">LEFT(N771,SEARCH( "/",N771,1)-1)</f>
        <v>publishing</v>
      </c>
      <c r="R771" t="str">
        <f t="shared" ref="R771:R834" si="99">RIGHT(N771,LEN(N771)-SEARCH("/",N771,1))</f>
        <v>fiction</v>
      </c>
      <c r="S771" s="10">
        <f t="shared" ref="S771:S834" si="100">(((J771/60)/60)/24)+DATE(1970,1,1)</f>
        <v>41604.996458333335</v>
      </c>
      <c r="T771" s="10">
        <f t="shared" ref="T771:T834" si="101">(((I771/60)/60)/24)+DATE(1970,1,1)</f>
        <v>41634.996458333335</v>
      </c>
      <c r="U771" t="str">
        <f t="shared" ref="U771:U834" si="102">TEXT(MONTH(S771)*29,"mmm")</f>
        <v>Nov</v>
      </c>
      <c r="V771">
        <f t="shared" ref="V771:V834" si="103">YEAR(S771)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96"/>
        <v>0</v>
      </c>
      <c r="P772" s="9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0">
        <f t="shared" si="100"/>
        <v>41289.999641203707</v>
      </c>
      <c r="T772" s="10">
        <f t="shared" si="101"/>
        <v>41329.999641203707</v>
      </c>
      <c r="U772" t="str">
        <f t="shared" si="102"/>
        <v>Jan</v>
      </c>
      <c r="V772">
        <f t="shared" si="103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96"/>
        <v>2.631578947368421E-4</v>
      </c>
      <c r="P773" s="9">
        <f t="shared" si="97"/>
        <v>10</v>
      </c>
      <c r="Q773" t="str">
        <f t="shared" si="98"/>
        <v>publishing</v>
      </c>
      <c r="R773" t="str">
        <f t="shared" si="99"/>
        <v>fiction</v>
      </c>
      <c r="S773" s="10">
        <f t="shared" si="100"/>
        <v>42349.824097222227</v>
      </c>
      <c r="T773" s="10">
        <f t="shared" si="101"/>
        <v>42399.824097222227</v>
      </c>
      <c r="U773" t="str">
        <f t="shared" si="102"/>
        <v>Dec</v>
      </c>
      <c r="V773">
        <f t="shared" si="103"/>
        <v>2015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96"/>
        <v>3.3333333333333333E-2</v>
      </c>
      <c r="P774" s="9">
        <f t="shared" si="97"/>
        <v>50</v>
      </c>
      <c r="Q774" t="str">
        <f t="shared" si="98"/>
        <v>publishing</v>
      </c>
      <c r="R774" t="str">
        <f t="shared" si="99"/>
        <v>fiction</v>
      </c>
      <c r="S774" s="10">
        <f t="shared" si="100"/>
        <v>40068.056932870371</v>
      </c>
      <c r="T774" s="10">
        <f t="shared" si="101"/>
        <v>40118.165972222225</v>
      </c>
      <c r="U774" t="str">
        <f t="shared" si="102"/>
        <v>Sep</v>
      </c>
      <c r="V774">
        <f t="shared" si="103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96"/>
        <v>8.5129023676509714E-3</v>
      </c>
      <c r="P775" s="9">
        <f t="shared" si="97"/>
        <v>16</v>
      </c>
      <c r="Q775" t="str">
        <f t="shared" si="98"/>
        <v>publishing</v>
      </c>
      <c r="R775" t="str">
        <f t="shared" si="99"/>
        <v>fiction</v>
      </c>
      <c r="S775" s="10">
        <f t="shared" si="100"/>
        <v>42100.735937499994</v>
      </c>
      <c r="T775" s="10">
        <f t="shared" si="101"/>
        <v>42134.959027777775</v>
      </c>
      <c r="U775" t="str">
        <f t="shared" si="102"/>
        <v>Apr</v>
      </c>
      <c r="V775">
        <f t="shared" si="103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96"/>
        <v>0.70199999999999996</v>
      </c>
      <c r="P776" s="9">
        <f t="shared" si="97"/>
        <v>39</v>
      </c>
      <c r="Q776" t="str">
        <f t="shared" si="98"/>
        <v>publishing</v>
      </c>
      <c r="R776" t="str">
        <f t="shared" si="99"/>
        <v>fiction</v>
      </c>
      <c r="S776" s="10">
        <f t="shared" si="100"/>
        <v>41663.780300925922</v>
      </c>
      <c r="T776" s="10">
        <f t="shared" si="101"/>
        <v>41693.780300925922</v>
      </c>
      <c r="U776" t="str">
        <f t="shared" si="102"/>
        <v>Jan</v>
      </c>
      <c r="V776">
        <f t="shared" si="103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96"/>
        <v>1.7000000000000001E-2</v>
      </c>
      <c r="P777" s="9">
        <f t="shared" si="97"/>
        <v>34</v>
      </c>
      <c r="Q777" t="str">
        <f t="shared" si="98"/>
        <v>publishing</v>
      </c>
      <c r="R777" t="str">
        <f t="shared" si="99"/>
        <v>fiction</v>
      </c>
      <c r="S777" s="10">
        <f t="shared" si="100"/>
        <v>40863.060127314813</v>
      </c>
      <c r="T777" s="10">
        <f t="shared" si="101"/>
        <v>40893.060127314813</v>
      </c>
      <c r="U777" t="str">
        <f t="shared" si="102"/>
        <v>Nov</v>
      </c>
      <c r="V777">
        <f t="shared" si="103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96"/>
        <v>0.51400000000000001</v>
      </c>
      <c r="P778" s="9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0">
        <f t="shared" si="100"/>
        <v>42250.685706018514</v>
      </c>
      <c r="T778" s="10">
        <f t="shared" si="101"/>
        <v>42288.208333333328</v>
      </c>
      <c r="U778" t="str">
        <f t="shared" si="102"/>
        <v>Sep</v>
      </c>
      <c r="V778">
        <f t="shared" si="103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96"/>
        <v>7.0000000000000001E-3</v>
      </c>
      <c r="P779" s="9">
        <f t="shared" si="97"/>
        <v>7</v>
      </c>
      <c r="Q779" t="str">
        <f t="shared" si="98"/>
        <v>publishing</v>
      </c>
      <c r="R779" t="str">
        <f t="shared" si="99"/>
        <v>fiction</v>
      </c>
      <c r="S779" s="10">
        <f t="shared" si="100"/>
        <v>41456.981215277774</v>
      </c>
      <c r="T779" s="10">
        <f t="shared" si="101"/>
        <v>41486.981215277774</v>
      </c>
      <c r="U779" t="str">
        <f t="shared" si="102"/>
        <v>Jul</v>
      </c>
      <c r="V779">
        <f t="shared" si="103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96"/>
        <v>4.0000000000000001E-3</v>
      </c>
      <c r="P780" s="9">
        <f t="shared" si="97"/>
        <v>2</v>
      </c>
      <c r="Q780" t="str">
        <f t="shared" si="98"/>
        <v>publishing</v>
      </c>
      <c r="R780" t="str">
        <f t="shared" si="99"/>
        <v>fiction</v>
      </c>
      <c r="S780" s="10">
        <f t="shared" si="100"/>
        <v>41729.702314814815</v>
      </c>
      <c r="T780" s="10">
        <f t="shared" si="101"/>
        <v>41759.702314814815</v>
      </c>
      <c r="U780" t="str">
        <f t="shared" si="102"/>
        <v>Mar</v>
      </c>
      <c r="V780">
        <f t="shared" si="103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96"/>
        <v>2.6666666666666668E-2</v>
      </c>
      <c r="P781" s="9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0">
        <f t="shared" si="100"/>
        <v>40436.68408564815</v>
      </c>
      <c r="T781" s="10">
        <f t="shared" si="101"/>
        <v>40466.166666666664</v>
      </c>
      <c r="U781" t="str">
        <f t="shared" si="102"/>
        <v>Sep</v>
      </c>
      <c r="V781">
        <f t="shared" si="103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96"/>
        <v>1.04</v>
      </c>
      <c r="P782" s="9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0">
        <f t="shared" si="100"/>
        <v>40636.673900462964</v>
      </c>
      <c r="T782" s="10">
        <f t="shared" si="101"/>
        <v>40666.673900462964</v>
      </c>
      <c r="U782" t="str">
        <f t="shared" si="102"/>
        <v>Apr</v>
      </c>
      <c r="V782">
        <f t="shared" si="103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96"/>
        <v>1.3315375</v>
      </c>
      <c r="P783" s="9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0">
        <f t="shared" si="100"/>
        <v>41403.000856481485</v>
      </c>
      <c r="T783" s="10">
        <f t="shared" si="101"/>
        <v>41433.000856481485</v>
      </c>
      <c r="U783" t="str">
        <f t="shared" si="102"/>
        <v>May</v>
      </c>
      <c r="V783">
        <f t="shared" si="103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96"/>
        <v>1</v>
      </c>
      <c r="P784" s="9">
        <f t="shared" si="97"/>
        <v>50</v>
      </c>
      <c r="Q784" t="str">
        <f t="shared" si="98"/>
        <v>music</v>
      </c>
      <c r="R784" t="str">
        <f t="shared" si="99"/>
        <v>rock</v>
      </c>
      <c r="S784" s="10">
        <f t="shared" si="100"/>
        <v>41116.758125</v>
      </c>
      <c r="T784" s="10">
        <f t="shared" si="101"/>
        <v>41146.758125</v>
      </c>
      <c r="U784" t="str">
        <f t="shared" si="102"/>
        <v>Jul</v>
      </c>
      <c r="V784">
        <f t="shared" si="103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96"/>
        <v>1.4813333333333334</v>
      </c>
      <c r="P785" s="9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0">
        <f t="shared" si="100"/>
        <v>40987.773715277777</v>
      </c>
      <c r="T785" s="10">
        <f t="shared" si="101"/>
        <v>41026.916666666664</v>
      </c>
      <c r="U785" t="str">
        <f t="shared" si="102"/>
        <v>Mar</v>
      </c>
      <c r="V785">
        <f t="shared" si="103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96"/>
        <v>1.0249999999999999</v>
      </c>
      <c r="P786" s="9">
        <f t="shared" si="97"/>
        <v>102.5</v>
      </c>
      <c r="Q786" t="str">
        <f t="shared" si="98"/>
        <v>music</v>
      </c>
      <c r="R786" t="str">
        <f t="shared" si="99"/>
        <v>rock</v>
      </c>
      <c r="S786" s="10">
        <f t="shared" si="100"/>
        <v>41675.149525462963</v>
      </c>
      <c r="T786" s="10">
        <f t="shared" si="101"/>
        <v>41715.107858796298</v>
      </c>
      <c r="U786" t="str">
        <f t="shared" si="102"/>
        <v>Feb</v>
      </c>
      <c r="V786">
        <f t="shared" si="103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96"/>
        <v>1.8062799999999999</v>
      </c>
      <c r="P787" s="9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0">
        <f t="shared" si="100"/>
        <v>41303.593923611108</v>
      </c>
      <c r="T787" s="10">
        <f t="shared" si="101"/>
        <v>41333.593923611108</v>
      </c>
      <c r="U787" t="str">
        <f t="shared" si="102"/>
        <v>Jan</v>
      </c>
      <c r="V787">
        <f t="shared" si="103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96"/>
        <v>1.4279999999999999</v>
      </c>
      <c r="P788" s="9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0">
        <f t="shared" si="100"/>
        <v>40983.055949074071</v>
      </c>
      <c r="T788" s="10">
        <f t="shared" si="101"/>
        <v>41040.657638888886</v>
      </c>
      <c r="U788" t="str">
        <f t="shared" si="102"/>
        <v>Mar</v>
      </c>
      <c r="V788">
        <f t="shared" si="103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96"/>
        <v>1.1416666666666666</v>
      </c>
      <c r="P789" s="9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0">
        <f t="shared" si="100"/>
        <v>41549.627615740741</v>
      </c>
      <c r="T789" s="10">
        <f t="shared" si="101"/>
        <v>41579.627615740741</v>
      </c>
      <c r="U789" t="str">
        <f t="shared" si="102"/>
        <v>Oct</v>
      </c>
      <c r="V789">
        <f t="shared" si="103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96"/>
        <v>2.03505</v>
      </c>
      <c r="P790" s="9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0">
        <f t="shared" si="100"/>
        <v>41059.006805555553</v>
      </c>
      <c r="T790" s="10">
        <f t="shared" si="101"/>
        <v>41097.165972222225</v>
      </c>
      <c r="U790" t="str">
        <f t="shared" si="102"/>
        <v>May</v>
      </c>
      <c r="V790">
        <f t="shared" si="103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96"/>
        <v>1.0941176470588236</v>
      </c>
      <c r="P791" s="9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0">
        <f t="shared" si="100"/>
        <v>41277.186111111114</v>
      </c>
      <c r="T791" s="10">
        <f t="shared" si="101"/>
        <v>41295.332638888889</v>
      </c>
      <c r="U791" t="str">
        <f t="shared" si="102"/>
        <v>Jan</v>
      </c>
      <c r="V791">
        <f t="shared" si="103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96"/>
        <v>1.443746</v>
      </c>
      <c r="P792" s="9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0">
        <f t="shared" si="100"/>
        <v>41276.047905092593</v>
      </c>
      <c r="T792" s="10">
        <f t="shared" si="101"/>
        <v>41306.047905092593</v>
      </c>
      <c r="U792" t="str">
        <f t="shared" si="102"/>
        <v>Jan</v>
      </c>
      <c r="V792">
        <f t="shared" si="103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96"/>
        <v>1.0386666666666666</v>
      </c>
      <c r="P793" s="9">
        <f t="shared" si="97"/>
        <v>60.859375</v>
      </c>
      <c r="Q793" t="str">
        <f t="shared" si="98"/>
        <v>music</v>
      </c>
      <c r="R793" t="str">
        <f t="shared" si="99"/>
        <v>rock</v>
      </c>
      <c r="S793" s="10">
        <f t="shared" si="100"/>
        <v>41557.780624999999</v>
      </c>
      <c r="T793" s="10">
        <f t="shared" si="101"/>
        <v>41591.249305555553</v>
      </c>
      <c r="U793" t="str">
        <f t="shared" si="102"/>
        <v>Oct</v>
      </c>
      <c r="V793">
        <f t="shared" si="103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96"/>
        <v>1.0044440000000001</v>
      </c>
      <c r="P794" s="9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0">
        <f t="shared" si="100"/>
        <v>41555.873645833337</v>
      </c>
      <c r="T794" s="10">
        <f t="shared" si="101"/>
        <v>41585.915312500001</v>
      </c>
      <c r="U794" t="str">
        <f t="shared" si="102"/>
        <v>Oct</v>
      </c>
      <c r="V794">
        <f t="shared" si="103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96"/>
        <v>1.0277927272727272</v>
      </c>
      <c r="P795" s="9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0">
        <f t="shared" si="100"/>
        <v>41442.741249999999</v>
      </c>
      <c r="T795" s="10">
        <f t="shared" si="101"/>
        <v>41458.207638888889</v>
      </c>
      <c r="U795" t="str">
        <f t="shared" si="102"/>
        <v>Jun</v>
      </c>
      <c r="V795">
        <f t="shared" si="103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96"/>
        <v>1.0531250000000001</v>
      </c>
      <c r="P796" s="9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0">
        <f t="shared" si="100"/>
        <v>40736.115011574075</v>
      </c>
      <c r="T796" s="10">
        <f t="shared" si="101"/>
        <v>40791.712500000001</v>
      </c>
      <c r="U796" t="str">
        <f t="shared" si="102"/>
        <v>Jul</v>
      </c>
      <c r="V796">
        <f t="shared" si="103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96"/>
        <v>1.1178571428571429</v>
      </c>
      <c r="P797" s="9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0">
        <f t="shared" si="100"/>
        <v>40963.613032407404</v>
      </c>
      <c r="T797" s="10">
        <f t="shared" si="101"/>
        <v>41006.207638888889</v>
      </c>
      <c r="U797" t="str">
        <f t="shared" si="102"/>
        <v>Feb</v>
      </c>
      <c r="V797">
        <f t="shared" si="103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96"/>
        <v>1.0135000000000001</v>
      </c>
      <c r="P798" s="9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0">
        <f t="shared" si="100"/>
        <v>41502.882928240739</v>
      </c>
      <c r="T798" s="10">
        <f t="shared" si="101"/>
        <v>41532.881944444445</v>
      </c>
      <c r="U798" t="str">
        <f t="shared" si="102"/>
        <v>Aug</v>
      </c>
      <c r="V798">
        <f t="shared" si="103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96"/>
        <v>1.0753333333333333</v>
      </c>
      <c r="P799" s="9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0">
        <f t="shared" si="100"/>
        <v>40996.994074074071</v>
      </c>
      <c r="T799" s="10">
        <f t="shared" si="101"/>
        <v>41028.166666666664</v>
      </c>
      <c r="U799" t="str">
        <f t="shared" si="102"/>
        <v>Mar</v>
      </c>
      <c r="V799">
        <f t="shared" si="103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96"/>
        <v>1.1488571428571428</v>
      </c>
      <c r="P800" s="9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0">
        <f t="shared" si="100"/>
        <v>41882.590127314819</v>
      </c>
      <c r="T800" s="10">
        <f t="shared" si="101"/>
        <v>41912.590127314819</v>
      </c>
      <c r="U800" t="str">
        <f t="shared" si="102"/>
        <v>Aug</v>
      </c>
      <c r="V800">
        <f t="shared" si="103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96"/>
        <v>1.0002</v>
      </c>
      <c r="P801" s="9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0">
        <f t="shared" si="100"/>
        <v>40996.667199074072</v>
      </c>
      <c r="T801" s="10">
        <f t="shared" si="101"/>
        <v>41026.667199074072</v>
      </c>
      <c r="U801" t="str">
        <f t="shared" si="102"/>
        <v>Mar</v>
      </c>
      <c r="V801">
        <f t="shared" si="103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96"/>
        <v>1.5213333333333334</v>
      </c>
      <c r="P802" s="9">
        <f t="shared" si="97"/>
        <v>40.75</v>
      </c>
      <c r="Q802" t="str">
        <f t="shared" si="98"/>
        <v>music</v>
      </c>
      <c r="R802" t="str">
        <f t="shared" si="99"/>
        <v>rock</v>
      </c>
      <c r="S802" s="10">
        <f t="shared" si="100"/>
        <v>41863.433495370373</v>
      </c>
      <c r="T802" s="10">
        <f t="shared" si="101"/>
        <v>41893.433495370373</v>
      </c>
      <c r="U802" t="str">
        <f t="shared" si="102"/>
        <v>Aug</v>
      </c>
      <c r="V802">
        <f t="shared" si="103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96"/>
        <v>1.1152149999999998</v>
      </c>
      <c r="P803" s="9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0">
        <f t="shared" si="100"/>
        <v>40695.795370370368</v>
      </c>
      <c r="T803" s="10">
        <f t="shared" si="101"/>
        <v>40725.795370370368</v>
      </c>
      <c r="U803" t="str">
        <f t="shared" si="102"/>
        <v>Jun</v>
      </c>
      <c r="V803">
        <f t="shared" si="103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96"/>
        <v>1.0133333333333334</v>
      </c>
      <c r="P804" s="9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0">
        <f t="shared" si="100"/>
        <v>41123.022268518522</v>
      </c>
      <c r="T804" s="10">
        <f t="shared" si="101"/>
        <v>41169.170138888891</v>
      </c>
      <c r="U804" t="str">
        <f t="shared" si="102"/>
        <v>Aug</v>
      </c>
      <c r="V804">
        <f t="shared" si="103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96"/>
        <v>1.232608695652174</v>
      </c>
      <c r="P805" s="9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0">
        <f t="shared" si="100"/>
        <v>40665.949976851851</v>
      </c>
      <c r="T805" s="10">
        <f t="shared" si="101"/>
        <v>40692.041666666664</v>
      </c>
      <c r="U805" t="str">
        <f t="shared" si="102"/>
        <v>May</v>
      </c>
      <c r="V805">
        <f t="shared" si="103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96"/>
        <v>1</v>
      </c>
      <c r="P806" s="9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0">
        <f t="shared" si="100"/>
        <v>40730.105625000004</v>
      </c>
      <c r="T806" s="10">
        <f t="shared" si="101"/>
        <v>40747.165972222225</v>
      </c>
      <c r="U806" t="str">
        <f t="shared" si="102"/>
        <v>Jul</v>
      </c>
      <c r="V806">
        <f t="shared" si="103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96"/>
        <v>1.05</v>
      </c>
      <c r="P807" s="9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0">
        <f t="shared" si="100"/>
        <v>40690.823055555556</v>
      </c>
      <c r="T807" s="10">
        <f t="shared" si="101"/>
        <v>40740.958333333336</v>
      </c>
      <c r="U807" t="str">
        <f t="shared" si="102"/>
        <v>May</v>
      </c>
      <c r="V807">
        <f t="shared" si="103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96"/>
        <v>1.0443750000000001</v>
      </c>
      <c r="P808" s="9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0">
        <f t="shared" si="100"/>
        <v>40763.691423611112</v>
      </c>
      <c r="T808" s="10">
        <f t="shared" si="101"/>
        <v>40793.691423611112</v>
      </c>
      <c r="U808" t="str">
        <f t="shared" si="102"/>
        <v>Aug</v>
      </c>
      <c r="V808">
        <f t="shared" si="103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96"/>
        <v>1.05125</v>
      </c>
      <c r="P809" s="9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0">
        <f t="shared" si="100"/>
        <v>42759.628599537042</v>
      </c>
      <c r="T809" s="10">
        <f t="shared" si="101"/>
        <v>42795.083333333328</v>
      </c>
      <c r="U809" t="str">
        <f t="shared" si="102"/>
        <v>Jan</v>
      </c>
      <c r="V809">
        <f t="shared" si="103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96"/>
        <v>1</v>
      </c>
      <c r="P810" s="9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0">
        <f t="shared" si="100"/>
        <v>41962.100532407407</v>
      </c>
      <c r="T810" s="10">
        <f t="shared" si="101"/>
        <v>41995.207638888889</v>
      </c>
      <c r="U810" t="str">
        <f t="shared" si="102"/>
        <v>Nov</v>
      </c>
      <c r="V810">
        <f t="shared" si="103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96"/>
        <v>1.03775</v>
      </c>
      <c r="P811" s="9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0">
        <f t="shared" si="100"/>
        <v>41628.833680555559</v>
      </c>
      <c r="T811" s="10">
        <f t="shared" si="101"/>
        <v>41658.833680555559</v>
      </c>
      <c r="U811" t="str">
        <f t="shared" si="102"/>
        <v>Dec</v>
      </c>
      <c r="V811">
        <f t="shared" si="103"/>
        <v>2013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96"/>
        <v>1.05</v>
      </c>
      <c r="P812" s="9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0">
        <f t="shared" si="100"/>
        <v>41123.056273148148</v>
      </c>
      <c r="T812" s="10">
        <f t="shared" si="101"/>
        <v>41153.056273148148</v>
      </c>
      <c r="U812" t="str">
        <f t="shared" si="102"/>
        <v>Aug</v>
      </c>
      <c r="V812">
        <f t="shared" si="103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96"/>
        <v>1.04</v>
      </c>
      <c r="P813" s="9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0">
        <f t="shared" si="100"/>
        <v>41443.643541666665</v>
      </c>
      <c r="T813" s="10">
        <f t="shared" si="101"/>
        <v>41465.702777777777</v>
      </c>
      <c r="U813" t="str">
        <f t="shared" si="102"/>
        <v>Jun</v>
      </c>
      <c r="V813">
        <f t="shared" si="103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96"/>
        <v>1.5183333333333333</v>
      </c>
      <c r="P814" s="9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0">
        <f t="shared" si="100"/>
        <v>41282.017962962964</v>
      </c>
      <c r="T814" s="10">
        <f t="shared" si="101"/>
        <v>41334.581944444442</v>
      </c>
      <c r="U814" t="str">
        <f t="shared" si="102"/>
        <v>Jan</v>
      </c>
      <c r="V814">
        <f t="shared" si="103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96"/>
        <v>1.59996</v>
      </c>
      <c r="P815" s="9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0">
        <f t="shared" si="100"/>
        <v>41080.960243055553</v>
      </c>
      <c r="T815" s="10">
        <f t="shared" si="101"/>
        <v>41110.960243055553</v>
      </c>
      <c r="U815" t="str">
        <f t="shared" si="102"/>
        <v>Jun</v>
      </c>
      <c r="V815">
        <f t="shared" si="103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96"/>
        <v>1.2729999999999999</v>
      </c>
      <c r="P816" s="9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0">
        <f t="shared" si="100"/>
        <v>40679.743067129632</v>
      </c>
      <c r="T816" s="10">
        <f t="shared" si="101"/>
        <v>40694.75277777778</v>
      </c>
      <c r="U816" t="str">
        <f t="shared" si="102"/>
        <v>May</v>
      </c>
      <c r="V816">
        <f t="shared" si="103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96"/>
        <v>1.07</v>
      </c>
      <c r="P817" s="9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0">
        <f t="shared" si="100"/>
        <v>41914.917858796296</v>
      </c>
      <c r="T817" s="10">
        <f t="shared" si="101"/>
        <v>41944.917858796296</v>
      </c>
      <c r="U817" t="str">
        <f t="shared" si="102"/>
        <v>Oct</v>
      </c>
      <c r="V817">
        <f t="shared" si="103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96"/>
        <v>1.1512214285714286</v>
      </c>
      <c r="P818" s="9">
        <f t="shared" si="97"/>
        <v>39.31</v>
      </c>
      <c r="Q818" t="str">
        <f t="shared" si="98"/>
        <v>music</v>
      </c>
      <c r="R818" t="str">
        <f t="shared" si="99"/>
        <v>rock</v>
      </c>
      <c r="S818" s="10">
        <f t="shared" si="100"/>
        <v>41341.870868055557</v>
      </c>
      <c r="T818" s="10">
        <f t="shared" si="101"/>
        <v>41373.270833333336</v>
      </c>
      <c r="U818" t="str">
        <f t="shared" si="102"/>
        <v>Mar</v>
      </c>
      <c r="V818">
        <f t="shared" si="103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96"/>
        <v>1.3711066666666665</v>
      </c>
      <c r="P819" s="9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0">
        <f t="shared" si="100"/>
        <v>40925.599664351852</v>
      </c>
      <c r="T819" s="10">
        <f t="shared" si="101"/>
        <v>40979.207638888889</v>
      </c>
      <c r="U819" t="str">
        <f t="shared" si="102"/>
        <v>Jan</v>
      </c>
      <c r="V819">
        <f t="shared" si="103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96"/>
        <v>1.5571428571428572</v>
      </c>
      <c r="P820" s="9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0">
        <f t="shared" si="100"/>
        <v>41120.882881944446</v>
      </c>
      <c r="T820" s="10">
        <f t="shared" si="101"/>
        <v>41128.709027777775</v>
      </c>
      <c r="U820" t="str">
        <f t="shared" si="102"/>
        <v>Jul</v>
      </c>
      <c r="V820">
        <f t="shared" si="103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96"/>
        <v>1.0874999999999999</v>
      </c>
      <c r="P821" s="9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0">
        <f t="shared" si="100"/>
        <v>41619.998310185183</v>
      </c>
      <c r="T821" s="10">
        <f t="shared" si="101"/>
        <v>41629.197222222225</v>
      </c>
      <c r="U821" t="str">
        <f t="shared" si="102"/>
        <v>Dec</v>
      </c>
      <c r="V821">
        <f t="shared" si="103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96"/>
        <v>1.3405</v>
      </c>
      <c r="P822" s="9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0">
        <f t="shared" si="100"/>
        <v>41768.841921296298</v>
      </c>
      <c r="T822" s="10">
        <f t="shared" si="101"/>
        <v>41799.208333333336</v>
      </c>
      <c r="U822" t="str">
        <f t="shared" si="102"/>
        <v>May</v>
      </c>
      <c r="V822">
        <f t="shared" si="103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96"/>
        <v>1</v>
      </c>
      <c r="P823" s="9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0">
        <f t="shared" si="100"/>
        <v>42093.922048611115</v>
      </c>
      <c r="T823" s="10">
        <f t="shared" si="101"/>
        <v>42128.167361111111</v>
      </c>
      <c r="U823" t="str">
        <f t="shared" si="102"/>
        <v>Mar</v>
      </c>
      <c r="V823">
        <f t="shared" si="103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96"/>
        <v>1.1916666666666667</v>
      </c>
      <c r="P824" s="9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0">
        <f t="shared" si="100"/>
        <v>41157.947337962964</v>
      </c>
      <c r="T824" s="10">
        <f t="shared" si="101"/>
        <v>41187.947337962964</v>
      </c>
      <c r="U824" t="str">
        <f t="shared" si="102"/>
        <v>Sep</v>
      </c>
      <c r="V824">
        <f t="shared" si="103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96"/>
        <v>1.7949999999999999</v>
      </c>
      <c r="P825" s="9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0">
        <f t="shared" si="100"/>
        <v>42055.972824074073</v>
      </c>
      <c r="T825" s="10">
        <f t="shared" si="101"/>
        <v>42085.931157407409</v>
      </c>
      <c r="U825" t="str">
        <f t="shared" si="102"/>
        <v>Feb</v>
      </c>
      <c r="V825">
        <f t="shared" si="103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96"/>
        <v>1.3438124999999999</v>
      </c>
      <c r="P826" s="9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0">
        <f t="shared" si="100"/>
        <v>40250.242106481484</v>
      </c>
      <c r="T826" s="10">
        <f t="shared" si="101"/>
        <v>40286.290972222225</v>
      </c>
      <c r="U826" t="str">
        <f t="shared" si="102"/>
        <v>Mar</v>
      </c>
      <c r="V826">
        <f t="shared" si="103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96"/>
        <v>1.0043200000000001</v>
      </c>
      <c r="P827" s="9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0">
        <f t="shared" si="100"/>
        <v>41186.306527777779</v>
      </c>
      <c r="T827" s="10">
        <f t="shared" si="101"/>
        <v>41211.306527777779</v>
      </c>
      <c r="U827" t="str">
        <f t="shared" si="102"/>
        <v>Oct</v>
      </c>
      <c r="V827">
        <f t="shared" si="103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96"/>
        <v>1.0145454545454546</v>
      </c>
      <c r="P828" s="9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0">
        <f t="shared" si="100"/>
        <v>40973.038541666669</v>
      </c>
      <c r="T828" s="10">
        <f t="shared" si="101"/>
        <v>40993.996874999997</v>
      </c>
      <c r="U828" t="str">
        <f t="shared" si="102"/>
        <v>Mar</v>
      </c>
      <c r="V828">
        <f t="shared" si="103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96"/>
        <v>1.0333333333333334</v>
      </c>
      <c r="P829" s="9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0">
        <f t="shared" si="100"/>
        <v>40927.473460648151</v>
      </c>
      <c r="T829" s="10">
        <f t="shared" si="101"/>
        <v>40953.825694444444</v>
      </c>
      <c r="U829" t="str">
        <f t="shared" si="102"/>
        <v>Jan</v>
      </c>
      <c r="V829">
        <f t="shared" si="103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96"/>
        <v>1.07</v>
      </c>
      <c r="P830" s="9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0">
        <f t="shared" si="100"/>
        <v>41073.050717592596</v>
      </c>
      <c r="T830" s="10">
        <f t="shared" si="101"/>
        <v>41085.683333333334</v>
      </c>
      <c r="U830" t="str">
        <f t="shared" si="102"/>
        <v>Jun</v>
      </c>
      <c r="V830">
        <f t="shared" si="103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96"/>
        <v>1.04</v>
      </c>
      <c r="P831" s="9">
        <f t="shared" si="97"/>
        <v>32.5</v>
      </c>
      <c r="Q831" t="str">
        <f t="shared" si="98"/>
        <v>music</v>
      </c>
      <c r="R831" t="str">
        <f t="shared" si="99"/>
        <v>rock</v>
      </c>
      <c r="S831" s="10">
        <f t="shared" si="100"/>
        <v>42504.801388888889</v>
      </c>
      <c r="T831" s="10">
        <f t="shared" si="101"/>
        <v>42564.801388888889</v>
      </c>
      <c r="U831" t="str">
        <f t="shared" si="102"/>
        <v>May</v>
      </c>
      <c r="V831">
        <f t="shared" si="103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96"/>
        <v>1.0783333333333334</v>
      </c>
      <c r="P832" s="9">
        <f t="shared" si="97"/>
        <v>60.65625</v>
      </c>
      <c r="Q832" t="str">
        <f t="shared" si="98"/>
        <v>music</v>
      </c>
      <c r="R832" t="str">
        <f t="shared" si="99"/>
        <v>rock</v>
      </c>
      <c r="S832" s="10">
        <f t="shared" si="100"/>
        <v>41325.525752314818</v>
      </c>
      <c r="T832" s="10">
        <f t="shared" si="101"/>
        <v>41355.484085648146</v>
      </c>
      <c r="U832" t="str">
        <f t="shared" si="102"/>
        <v>Feb</v>
      </c>
      <c r="V832">
        <f t="shared" si="103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96"/>
        <v>2.3333333333333335</v>
      </c>
      <c r="P833" s="9">
        <f t="shared" si="97"/>
        <v>175</v>
      </c>
      <c r="Q833" t="str">
        <f t="shared" si="98"/>
        <v>music</v>
      </c>
      <c r="R833" t="str">
        <f t="shared" si="99"/>
        <v>rock</v>
      </c>
      <c r="S833" s="10">
        <f t="shared" si="100"/>
        <v>40996.646921296298</v>
      </c>
      <c r="T833" s="10">
        <f t="shared" si="101"/>
        <v>41026.646921296298</v>
      </c>
      <c r="U833" t="str">
        <f t="shared" si="102"/>
        <v>Mar</v>
      </c>
      <c r="V833">
        <f t="shared" si="103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96"/>
        <v>1.0060706666666666</v>
      </c>
      <c r="P834" s="9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0">
        <f t="shared" si="100"/>
        <v>40869.675173611111</v>
      </c>
      <c r="T834" s="10">
        <f t="shared" si="101"/>
        <v>40929.342361111114</v>
      </c>
      <c r="U834" t="str">
        <f t="shared" si="102"/>
        <v>Nov</v>
      </c>
      <c r="V834">
        <f t="shared" si="103"/>
        <v>2011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104">E835/D835</f>
        <v>1.0166666666666666</v>
      </c>
      <c r="P835" s="9">
        <f t="shared" ref="P835:P898" si="105">E835/L835</f>
        <v>148.78048780487805</v>
      </c>
      <c r="Q835" t="str">
        <f t="shared" ref="Q835:Q898" si="106">LEFT(N835,SEARCH( "/",N835,1)-1)</f>
        <v>music</v>
      </c>
      <c r="R835" t="str">
        <f t="shared" ref="R835:R898" si="107">RIGHT(N835,LEN(N835)-SEARCH("/",N835,1))</f>
        <v>rock</v>
      </c>
      <c r="S835" s="10">
        <f t="shared" ref="S835:S898" si="108">(((J835/60)/60)/24)+DATE(1970,1,1)</f>
        <v>41718.878182870372</v>
      </c>
      <c r="T835" s="10">
        <f t="shared" ref="T835:T898" si="109">(((I835/60)/60)/24)+DATE(1970,1,1)</f>
        <v>41748.878182870372</v>
      </c>
      <c r="U835" t="str">
        <f t="shared" ref="U835:U898" si="110">TEXT(MONTH(S835)*29,"mmm")</f>
        <v>Mar</v>
      </c>
      <c r="V835">
        <f t="shared" ref="V835:V898" si="111">YEAR(S835)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104"/>
        <v>1.3101818181818181</v>
      </c>
      <c r="P836" s="9">
        <f t="shared" si="105"/>
        <v>96.08</v>
      </c>
      <c r="Q836" t="str">
        <f t="shared" si="106"/>
        <v>music</v>
      </c>
      <c r="R836" t="str">
        <f t="shared" si="107"/>
        <v>rock</v>
      </c>
      <c r="S836" s="10">
        <f t="shared" si="108"/>
        <v>41422.822824074072</v>
      </c>
      <c r="T836" s="10">
        <f t="shared" si="109"/>
        <v>41456.165972222225</v>
      </c>
      <c r="U836" t="str">
        <f t="shared" si="110"/>
        <v>May</v>
      </c>
      <c r="V836">
        <f t="shared" si="111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104"/>
        <v>1.1725000000000001</v>
      </c>
      <c r="P837" s="9">
        <f t="shared" si="105"/>
        <v>58.625</v>
      </c>
      <c r="Q837" t="str">
        <f t="shared" si="106"/>
        <v>music</v>
      </c>
      <c r="R837" t="str">
        <f t="shared" si="107"/>
        <v>rock</v>
      </c>
      <c r="S837" s="10">
        <f t="shared" si="108"/>
        <v>41005.45784722222</v>
      </c>
      <c r="T837" s="10">
        <f t="shared" si="109"/>
        <v>41048.125</v>
      </c>
      <c r="U837" t="str">
        <f t="shared" si="110"/>
        <v>Apr</v>
      </c>
      <c r="V837">
        <f t="shared" si="111"/>
        <v>2012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104"/>
        <v>1.009304</v>
      </c>
      <c r="P838" s="9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0">
        <f t="shared" si="108"/>
        <v>41524.056921296295</v>
      </c>
      <c r="T838" s="10">
        <f t="shared" si="109"/>
        <v>41554.056921296295</v>
      </c>
      <c r="U838" t="str">
        <f t="shared" si="110"/>
        <v>Sep</v>
      </c>
      <c r="V838">
        <f t="shared" si="111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104"/>
        <v>1.218</v>
      </c>
      <c r="P839" s="9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0">
        <f t="shared" si="108"/>
        <v>41730.998402777775</v>
      </c>
      <c r="T839" s="10">
        <f t="shared" si="109"/>
        <v>41760.998402777775</v>
      </c>
      <c r="U839" t="str">
        <f t="shared" si="110"/>
        <v>Apr</v>
      </c>
      <c r="V839">
        <f t="shared" si="111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104"/>
        <v>1.454</v>
      </c>
      <c r="P840" s="9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0">
        <f t="shared" si="108"/>
        <v>40895.897974537038</v>
      </c>
      <c r="T840" s="10">
        <f t="shared" si="109"/>
        <v>40925.897974537038</v>
      </c>
      <c r="U840" t="str">
        <f t="shared" si="110"/>
        <v>Dec</v>
      </c>
      <c r="V840">
        <f t="shared" si="111"/>
        <v>2011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104"/>
        <v>1.166166</v>
      </c>
      <c r="P841" s="9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0">
        <f t="shared" si="108"/>
        <v>41144.763379629629</v>
      </c>
      <c r="T841" s="10">
        <f t="shared" si="109"/>
        <v>41174.763379629629</v>
      </c>
      <c r="U841" t="str">
        <f t="shared" si="110"/>
        <v>Aug</v>
      </c>
      <c r="V841">
        <f t="shared" si="111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104"/>
        <v>1.2041660000000001</v>
      </c>
      <c r="P842" s="9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0">
        <f t="shared" si="108"/>
        <v>42607.226701388892</v>
      </c>
      <c r="T842" s="10">
        <f t="shared" si="109"/>
        <v>42637.226701388892</v>
      </c>
      <c r="U842" t="str">
        <f t="shared" si="110"/>
        <v>Aug</v>
      </c>
      <c r="V842">
        <f t="shared" si="111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104"/>
        <v>1.0132000000000001</v>
      </c>
      <c r="P843" s="9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0">
        <f t="shared" si="108"/>
        <v>41923.838692129626</v>
      </c>
      <c r="T843" s="10">
        <f t="shared" si="109"/>
        <v>41953.88035879629</v>
      </c>
      <c r="U843" t="str">
        <f t="shared" si="110"/>
        <v>Oct</v>
      </c>
      <c r="V843">
        <f t="shared" si="111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104"/>
        <v>1.0431999999999999</v>
      </c>
      <c r="P844" s="9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0">
        <f t="shared" si="108"/>
        <v>41526.592395833337</v>
      </c>
      <c r="T844" s="10">
        <f t="shared" si="109"/>
        <v>41561.165972222225</v>
      </c>
      <c r="U844" t="str">
        <f t="shared" si="110"/>
        <v>Sep</v>
      </c>
      <c r="V844">
        <f t="shared" si="111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104"/>
        <v>2.6713333333333331</v>
      </c>
      <c r="P845" s="9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0">
        <f t="shared" si="108"/>
        <v>42695.257870370369</v>
      </c>
      <c r="T845" s="10">
        <f t="shared" si="109"/>
        <v>42712.333333333328</v>
      </c>
      <c r="U845" t="str">
        <f t="shared" si="110"/>
        <v>Nov</v>
      </c>
      <c r="V845">
        <f t="shared" si="111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104"/>
        <v>1.9413333333333334</v>
      </c>
      <c r="P846" s="9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0">
        <f t="shared" si="108"/>
        <v>41905.684629629628</v>
      </c>
      <c r="T846" s="10">
        <f t="shared" si="109"/>
        <v>41944.207638888889</v>
      </c>
      <c r="U846" t="str">
        <f t="shared" si="110"/>
        <v>Sep</v>
      </c>
      <c r="V846">
        <f t="shared" si="111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104"/>
        <v>1.203802</v>
      </c>
      <c r="P847" s="9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0">
        <f t="shared" si="108"/>
        <v>42578.205972222218</v>
      </c>
      <c r="T847" s="10">
        <f t="shared" si="109"/>
        <v>42618.165972222225</v>
      </c>
      <c r="U847" t="str">
        <f t="shared" si="110"/>
        <v>Jul</v>
      </c>
      <c r="V847">
        <f t="shared" si="111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104"/>
        <v>1.2200090909090908</v>
      </c>
      <c r="P848" s="9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0">
        <f t="shared" si="108"/>
        <v>41694.391840277778</v>
      </c>
      <c r="T848" s="10">
        <f t="shared" si="109"/>
        <v>41708.583333333336</v>
      </c>
      <c r="U848" t="str">
        <f t="shared" si="110"/>
        <v>Feb</v>
      </c>
      <c r="V848">
        <f t="shared" si="111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104"/>
        <v>1</v>
      </c>
      <c r="P849" s="9">
        <f t="shared" si="105"/>
        <v>10</v>
      </c>
      <c r="Q849" t="str">
        <f t="shared" si="106"/>
        <v>music</v>
      </c>
      <c r="R849" t="str">
        <f t="shared" si="107"/>
        <v>metal</v>
      </c>
      <c r="S849" s="10">
        <f t="shared" si="108"/>
        <v>42165.79833333334</v>
      </c>
      <c r="T849" s="10">
        <f t="shared" si="109"/>
        <v>42195.79833333334</v>
      </c>
      <c r="U849" t="str">
        <f t="shared" si="110"/>
        <v>Jun</v>
      </c>
      <c r="V849">
        <f t="shared" si="111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104"/>
        <v>1</v>
      </c>
      <c r="P850" s="9">
        <f t="shared" si="105"/>
        <v>18.75</v>
      </c>
      <c r="Q850" t="str">
        <f t="shared" si="106"/>
        <v>music</v>
      </c>
      <c r="R850" t="str">
        <f t="shared" si="107"/>
        <v>metal</v>
      </c>
      <c r="S850" s="10">
        <f t="shared" si="108"/>
        <v>42078.792048611111</v>
      </c>
      <c r="T850" s="10">
        <f t="shared" si="109"/>
        <v>42108.792048611111</v>
      </c>
      <c r="U850" t="str">
        <f t="shared" si="110"/>
        <v>Mar</v>
      </c>
      <c r="V850">
        <f t="shared" si="111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104"/>
        <v>1.1990000000000001</v>
      </c>
      <c r="P851" s="9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0">
        <f t="shared" si="108"/>
        <v>42051.148888888885</v>
      </c>
      <c r="T851" s="10">
        <f t="shared" si="109"/>
        <v>42079.107222222221</v>
      </c>
      <c r="U851" t="str">
        <f t="shared" si="110"/>
        <v>Feb</v>
      </c>
      <c r="V851">
        <f t="shared" si="111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104"/>
        <v>1.55175</v>
      </c>
      <c r="P852" s="9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0">
        <f t="shared" si="108"/>
        <v>42452.827743055561</v>
      </c>
      <c r="T852" s="10">
        <f t="shared" si="109"/>
        <v>42485.207638888889</v>
      </c>
      <c r="U852" t="str">
        <f t="shared" si="110"/>
        <v>Mar</v>
      </c>
      <c r="V852">
        <f t="shared" si="111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104"/>
        <v>1.3045</v>
      </c>
      <c r="P853" s="9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0">
        <f t="shared" si="108"/>
        <v>42522.880243055552</v>
      </c>
      <c r="T853" s="10">
        <f t="shared" si="109"/>
        <v>42582.822916666672</v>
      </c>
      <c r="U853" t="str">
        <f t="shared" si="110"/>
        <v>Jun</v>
      </c>
      <c r="V853">
        <f t="shared" si="111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104"/>
        <v>1.0497142857142858</v>
      </c>
      <c r="P854" s="9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0">
        <f t="shared" si="108"/>
        <v>42656.805497685185</v>
      </c>
      <c r="T854" s="10">
        <f t="shared" si="109"/>
        <v>42667.875</v>
      </c>
      <c r="U854" t="str">
        <f t="shared" si="110"/>
        <v>Oct</v>
      </c>
      <c r="V854">
        <f t="shared" si="111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104"/>
        <v>1</v>
      </c>
      <c r="P855" s="9">
        <f t="shared" si="105"/>
        <v>30</v>
      </c>
      <c r="Q855" t="str">
        <f t="shared" si="106"/>
        <v>music</v>
      </c>
      <c r="R855" t="str">
        <f t="shared" si="107"/>
        <v>metal</v>
      </c>
      <c r="S855" s="10">
        <f t="shared" si="108"/>
        <v>42021.832280092596</v>
      </c>
      <c r="T855" s="10">
        <f t="shared" si="109"/>
        <v>42051.832280092596</v>
      </c>
      <c r="U855" t="str">
        <f t="shared" si="110"/>
        <v>Jan</v>
      </c>
      <c r="V855">
        <f t="shared" si="111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104"/>
        <v>1.1822050359712231</v>
      </c>
      <c r="P856" s="9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0">
        <f t="shared" si="108"/>
        <v>42702.212337962963</v>
      </c>
      <c r="T856" s="10">
        <f t="shared" si="109"/>
        <v>42732.212337962963</v>
      </c>
      <c r="U856" t="str">
        <f t="shared" si="110"/>
        <v>Nov</v>
      </c>
      <c r="V856">
        <f t="shared" si="111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104"/>
        <v>1.0344827586206897</v>
      </c>
      <c r="P857" s="9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0">
        <f t="shared" si="108"/>
        <v>42545.125196759262</v>
      </c>
      <c r="T857" s="10">
        <f t="shared" si="109"/>
        <v>42575.125196759262</v>
      </c>
      <c r="U857" t="str">
        <f t="shared" si="110"/>
        <v>Jun</v>
      </c>
      <c r="V857">
        <f t="shared" si="111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104"/>
        <v>2.1800000000000002</v>
      </c>
      <c r="P858" s="9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0">
        <f t="shared" si="108"/>
        <v>42609.311990740738</v>
      </c>
      <c r="T858" s="10">
        <f t="shared" si="109"/>
        <v>42668.791666666672</v>
      </c>
      <c r="U858" t="str">
        <f t="shared" si="110"/>
        <v>Aug</v>
      </c>
      <c r="V858">
        <f t="shared" si="111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104"/>
        <v>1</v>
      </c>
      <c r="P859" s="9">
        <f t="shared" si="105"/>
        <v>50</v>
      </c>
      <c r="Q859" t="str">
        <f t="shared" si="106"/>
        <v>music</v>
      </c>
      <c r="R859" t="str">
        <f t="shared" si="107"/>
        <v>metal</v>
      </c>
      <c r="S859" s="10">
        <f t="shared" si="108"/>
        <v>42291.581377314811</v>
      </c>
      <c r="T859" s="10">
        <f t="shared" si="109"/>
        <v>42333.623043981483</v>
      </c>
      <c r="U859" t="str">
        <f t="shared" si="110"/>
        <v>Oct</v>
      </c>
      <c r="V859">
        <f t="shared" si="111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104"/>
        <v>1.4400583333333332</v>
      </c>
      <c r="P860" s="9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0">
        <f t="shared" si="108"/>
        <v>42079.745578703703</v>
      </c>
      <c r="T860" s="10">
        <f t="shared" si="109"/>
        <v>42109.957638888889</v>
      </c>
      <c r="U860" t="str">
        <f t="shared" si="110"/>
        <v>Mar</v>
      </c>
      <c r="V860">
        <f t="shared" si="111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104"/>
        <v>1.0467500000000001</v>
      </c>
      <c r="P861" s="9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0">
        <f t="shared" si="108"/>
        <v>42128.820231481484</v>
      </c>
      <c r="T861" s="10">
        <f t="shared" si="109"/>
        <v>42159</v>
      </c>
      <c r="U861" t="str">
        <f t="shared" si="110"/>
        <v>May</v>
      </c>
      <c r="V861">
        <f t="shared" si="111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104"/>
        <v>0.18142857142857144</v>
      </c>
      <c r="P862" s="9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0">
        <f t="shared" si="108"/>
        <v>41570.482789351852</v>
      </c>
      <c r="T862" s="10">
        <f t="shared" si="109"/>
        <v>41600.524456018517</v>
      </c>
      <c r="U862" t="str">
        <f t="shared" si="110"/>
        <v>Oct</v>
      </c>
      <c r="V862">
        <f t="shared" si="111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104"/>
        <v>2.2444444444444444E-2</v>
      </c>
      <c r="P863" s="9">
        <f t="shared" si="105"/>
        <v>50.5</v>
      </c>
      <c r="Q863" t="str">
        <f t="shared" si="106"/>
        <v>music</v>
      </c>
      <c r="R863" t="str">
        <f t="shared" si="107"/>
        <v>jazz</v>
      </c>
      <c r="S863" s="10">
        <f t="shared" si="108"/>
        <v>42599.965324074074</v>
      </c>
      <c r="T863" s="10">
        <f t="shared" si="109"/>
        <v>42629.965324074074</v>
      </c>
      <c r="U863" t="str">
        <f t="shared" si="110"/>
        <v>Aug</v>
      </c>
      <c r="V863">
        <f t="shared" si="111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104"/>
        <v>3.3999999999999998E-3</v>
      </c>
      <c r="P864" s="9">
        <f t="shared" si="105"/>
        <v>42.5</v>
      </c>
      <c r="Q864" t="str">
        <f t="shared" si="106"/>
        <v>music</v>
      </c>
      <c r="R864" t="str">
        <f t="shared" si="107"/>
        <v>jazz</v>
      </c>
      <c r="S864" s="10">
        <f t="shared" si="108"/>
        <v>41559.5549537037</v>
      </c>
      <c r="T864" s="10">
        <f t="shared" si="109"/>
        <v>41589.596620370372</v>
      </c>
      <c r="U864" t="str">
        <f t="shared" si="110"/>
        <v>Oct</v>
      </c>
      <c r="V864">
        <f t="shared" si="111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104"/>
        <v>4.4999999999999998E-2</v>
      </c>
      <c r="P865" s="9">
        <f t="shared" si="105"/>
        <v>18</v>
      </c>
      <c r="Q865" t="str">
        <f t="shared" si="106"/>
        <v>music</v>
      </c>
      <c r="R865" t="str">
        <f t="shared" si="107"/>
        <v>jazz</v>
      </c>
      <c r="S865" s="10">
        <f t="shared" si="108"/>
        <v>40921.117662037039</v>
      </c>
      <c r="T865" s="10">
        <f t="shared" si="109"/>
        <v>40951.117662037039</v>
      </c>
      <c r="U865" t="str">
        <f t="shared" si="110"/>
        <v>Jan</v>
      </c>
      <c r="V865">
        <f t="shared" si="111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104"/>
        <v>0.41538461538461541</v>
      </c>
      <c r="P866" s="9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0">
        <f t="shared" si="108"/>
        <v>41541.106921296298</v>
      </c>
      <c r="T866" s="10">
        <f t="shared" si="109"/>
        <v>41563.415972222225</v>
      </c>
      <c r="U866" t="str">
        <f t="shared" si="110"/>
        <v>Sep</v>
      </c>
      <c r="V866">
        <f t="shared" si="111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104"/>
        <v>2.0454545454545454E-2</v>
      </c>
      <c r="P867" s="9">
        <f t="shared" si="105"/>
        <v>22.5</v>
      </c>
      <c r="Q867" t="str">
        <f t="shared" si="106"/>
        <v>music</v>
      </c>
      <c r="R867" t="str">
        <f t="shared" si="107"/>
        <v>jazz</v>
      </c>
      <c r="S867" s="10">
        <f t="shared" si="108"/>
        <v>41230.77311342593</v>
      </c>
      <c r="T867" s="10">
        <f t="shared" si="109"/>
        <v>41290.77311342593</v>
      </c>
      <c r="U867" t="str">
        <f t="shared" si="110"/>
        <v>Nov</v>
      </c>
      <c r="V867">
        <f t="shared" si="111"/>
        <v>2012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104"/>
        <v>0.18285714285714286</v>
      </c>
      <c r="P868" s="9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0">
        <f t="shared" si="108"/>
        <v>42025.637939814813</v>
      </c>
      <c r="T868" s="10">
        <f t="shared" si="109"/>
        <v>42063.631944444445</v>
      </c>
      <c r="U868" t="str">
        <f t="shared" si="110"/>
        <v>Jan</v>
      </c>
      <c r="V868">
        <f t="shared" si="111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104"/>
        <v>0.2402</v>
      </c>
      <c r="P869" s="9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0">
        <f t="shared" si="108"/>
        <v>40088.105393518519</v>
      </c>
      <c r="T869" s="10">
        <f t="shared" si="109"/>
        <v>40148.207638888889</v>
      </c>
      <c r="U869" t="str">
        <f t="shared" si="110"/>
        <v>Oct</v>
      </c>
      <c r="V869">
        <f t="shared" si="111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104"/>
        <v>1.1111111111111111E-3</v>
      </c>
      <c r="P870" s="9">
        <f t="shared" si="105"/>
        <v>50</v>
      </c>
      <c r="Q870" t="str">
        <f t="shared" si="106"/>
        <v>music</v>
      </c>
      <c r="R870" t="str">
        <f t="shared" si="107"/>
        <v>jazz</v>
      </c>
      <c r="S870" s="10">
        <f t="shared" si="108"/>
        <v>41616.027754629627</v>
      </c>
      <c r="T870" s="10">
        <f t="shared" si="109"/>
        <v>41646.027754629627</v>
      </c>
      <c r="U870" t="str">
        <f t="shared" si="110"/>
        <v>Dec</v>
      </c>
      <c r="V870">
        <f t="shared" si="111"/>
        <v>2013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104"/>
        <v>0.11818181818181818</v>
      </c>
      <c r="P871" s="9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0">
        <f t="shared" si="108"/>
        <v>41342.845567129632</v>
      </c>
      <c r="T871" s="10">
        <f t="shared" si="109"/>
        <v>41372.803900462961</v>
      </c>
      <c r="U871" t="str">
        <f t="shared" si="110"/>
        <v>Mar</v>
      </c>
      <c r="V871">
        <f t="shared" si="111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104"/>
        <v>3.0999999999999999E-3</v>
      </c>
      <c r="P872" s="9">
        <f t="shared" si="105"/>
        <v>12.4</v>
      </c>
      <c r="Q872" t="str">
        <f t="shared" si="106"/>
        <v>music</v>
      </c>
      <c r="R872" t="str">
        <f t="shared" si="107"/>
        <v>jazz</v>
      </c>
      <c r="S872" s="10">
        <f t="shared" si="108"/>
        <v>41488.022256944445</v>
      </c>
      <c r="T872" s="10">
        <f t="shared" si="109"/>
        <v>41518.022256944445</v>
      </c>
      <c r="U872" t="str">
        <f t="shared" si="110"/>
        <v>Aug</v>
      </c>
      <c r="V872">
        <f t="shared" si="111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104"/>
        <v>5.4166666666666669E-2</v>
      </c>
      <c r="P873" s="9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0">
        <f t="shared" si="108"/>
        <v>41577.561284722222</v>
      </c>
      <c r="T873" s="10">
        <f t="shared" si="109"/>
        <v>41607.602951388886</v>
      </c>
      <c r="U873" t="str">
        <f t="shared" si="110"/>
        <v>Oct</v>
      </c>
      <c r="V873">
        <f t="shared" si="111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104"/>
        <v>8.1250000000000003E-3</v>
      </c>
      <c r="P874" s="9">
        <f t="shared" si="105"/>
        <v>32.5</v>
      </c>
      <c r="Q874" t="str">
        <f t="shared" si="106"/>
        <v>music</v>
      </c>
      <c r="R874" t="str">
        <f t="shared" si="107"/>
        <v>jazz</v>
      </c>
      <c r="S874" s="10">
        <f t="shared" si="108"/>
        <v>40567.825543981482</v>
      </c>
      <c r="T874" s="10">
        <f t="shared" si="109"/>
        <v>40612.825543981482</v>
      </c>
      <c r="U874" t="str">
        <f t="shared" si="110"/>
        <v>Jan</v>
      </c>
      <c r="V874">
        <f t="shared" si="111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104"/>
        <v>1.2857142857142857E-2</v>
      </c>
      <c r="P875" s="9">
        <f t="shared" si="105"/>
        <v>9</v>
      </c>
      <c r="Q875" t="str">
        <f t="shared" si="106"/>
        <v>music</v>
      </c>
      <c r="R875" t="str">
        <f t="shared" si="107"/>
        <v>jazz</v>
      </c>
      <c r="S875" s="10">
        <f t="shared" si="108"/>
        <v>41184.167129629634</v>
      </c>
      <c r="T875" s="10">
        <f t="shared" si="109"/>
        <v>41224.208796296298</v>
      </c>
      <c r="U875" t="str">
        <f t="shared" si="110"/>
        <v>Oct</v>
      </c>
      <c r="V875">
        <f t="shared" si="111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104"/>
        <v>0.24333333333333335</v>
      </c>
      <c r="P876" s="9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0">
        <f t="shared" si="108"/>
        <v>41368.583726851852</v>
      </c>
      <c r="T876" s="10">
        <f t="shared" si="109"/>
        <v>41398.583726851852</v>
      </c>
      <c r="U876" t="str">
        <f t="shared" si="110"/>
        <v>Apr</v>
      </c>
      <c r="V876">
        <f t="shared" si="111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104"/>
        <v>0</v>
      </c>
      <c r="P877" s="9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0">
        <f t="shared" si="108"/>
        <v>42248.723738425921</v>
      </c>
      <c r="T877" s="10">
        <f t="shared" si="109"/>
        <v>42268.723738425921</v>
      </c>
      <c r="U877" t="str">
        <f t="shared" si="110"/>
        <v>Sep</v>
      </c>
      <c r="V877">
        <f t="shared" si="111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104"/>
        <v>0.40799492385786801</v>
      </c>
      <c r="P878" s="9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0">
        <f t="shared" si="108"/>
        <v>41276.496840277774</v>
      </c>
      <c r="T878" s="10">
        <f t="shared" si="109"/>
        <v>41309.496840277774</v>
      </c>
      <c r="U878" t="str">
        <f t="shared" si="110"/>
        <v>Jan</v>
      </c>
      <c r="V878">
        <f t="shared" si="111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104"/>
        <v>0.67549999999999999</v>
      </c>
      <c r="P879" s="9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0">
        <f t="shared" si="108"/>
        <v>41597.788888888892</v>
      </c>
      <c r="T879" s="10">
        <f t="shared" si="109"/>
        <v>41627.788888888892</v>
      </c>
      <c r="U879" t="str">
        <f t="shared" si="110"/>
        <v>Nov</v>
      </c>
      <c r="V879">
        <f t="shared" si="111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104"/>
        <v>1.2999999999999999E-2</v>
      </c>
      <c r="P880" s="9">
        <f t="shared" si="105"/>
        <v>32.5</v>
      </c>
      <c r="Q880" t="str">
        <f t="shared" si="106"/>
        <v>music</v>
      </c>
      <c r="R880" t="str">
        <f t="shared" si="107"/>
        <v>jazz</v>
      </c>
      <c r="S880" s="10">
        <f t="shared" si="108"/>
        <v>40505.232916666668</v>
      </c>
      <c r="T880" s="10">
        <f t="shared" si="109"/>
        <v>40535.232916666668</v>
      </c>
      <c r="U880" t="str">
        <f t="shared" si="110"/>
        <v>Nov</v>
      </c>
      <c r="V880">
        <f t="shared" si="111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104"/>
        <v>0.30666666666666664</v>
      </c>
      <c r="P881" s="9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0">
        <f t="shared" si="108"/>
        <v>41037.829918981479</v>
      </c>
      <c r="T881" s="10">
        <f t="shared" si="109"/>
        <v>41058.829918981479</v>
      </c>
      <c r="U881" t="str">
        <f t="shared" si="110"/>
        <v>May</v>
      </c>
      <c r="V881">
        <f t="shared" si="111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104"/>
        <v>2.9894179894179893E-2</v>
      </c>
      <c r="P882" s="9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0">
        <f t="shared" si="108"/>
        <v>41179.32104166667</v>
      </c>
      <c r="T882" s="10">
        <f t="shared" si="109"/>
        <v>41212.32104166667</v>
      </c>
      <c r="U882" t="str">
        <f t="shared" si="110"/>
        <v>Sep</v>
      </c>
      <c r="V882">
        <f t="shared" si="111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104"/>
        <v>8.0000000000000002E-3</v>
      </c>
      <c r="P883" s="9">
        <f t="shared" si="105"/>
        <v>30</v>
      </c>
      <c r="Q883" t="str">
        <f t="shared" si="106"/>
        <v>music</v>
      </c>
      <c r="R883" t="str">
        <f t="shared" si="107"/>
        <v>indie rock</v>
      </c>
      <c r="S883" s="10">
        <f t="shared" si="108"/>
        <v>40877.25099537037</v>
      </c>
      <c r="T883" s="10">
        <f t="shared" si="109"/>
        <v>40922.25099537037</v>
      </c>
      <c r="U883" t="str">
        <f t="shared" si="110"/>
        <v>Nov</v>
      </c>
      <c r="V883">
        <f t="shared" si="111"/>
        <v>2011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104"/>
        <v>0.20133333333333334</v>
      </c>
      <c r="P884" s="9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0">
        <f t="shared" si="108"/>
        <v>40759.860532407409</v>
      </c>
      <c r="T884" s="10">
        <f t="shared" si="109"/>
        <v>40792.860532407409</v>
      </c>
      <c r="U884" t="str">
        <f t="shared" si="110"/>
        <v>Aug</v>
      </c>
      <c r="V884">
        <f t="shared" si="111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104"/>
        <v>0.4002</v>
      </c>
      <c r="P885" s="9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0">
        <f t="shared" si="108"/>
        <v>42371.935590277775</v>
      </c>
      <c r="T885" s="10">
        <f t="shared" si="109"/>
        <v>42431.935590277775</v>
      </c>
      <c r="U885" t="str">
        <f t="shared" si="110"/>
        <v>Jan</v>
      </c>
      <c r="V885">
        <f t="shared" si="111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104"/>
        <v>0.01</v>
      </c>
      <c r="P886" s="9">
        <f t="shared" si="105"/>
        <v>10</v>
      </c>
      <c r="Q886" t="str">
        <f t="shared" si="106"/>
        <v>music</v>
      </c>
      <c r="R886" t="str">
        <f t="shared" si="107"/>
        <v>indie rock</v>
      </c>
      <c r="S886" s="10">
        <f t="shared" si="108"/>
        <v>40981.802615740737</v>
      </c>
      <c r="T886" s="10">
        <f t="shared" si="109"/>
        <v>41041.104861111111</v>
      </c>
      <c r="U886" t="str">
        <f t="shared" si="110"/>
        <v>Mar</v>
      </c>
      <c r="V886">
        <f t="shared" si="111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104"/>
        <v>0.75</v>
      </c>
      <c r="P887" s="9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0">
        <f t="shared" si="108"/>
        <v>42713.941099537042</v>
      </c>
      <c r="T887" s="10">
        <f t="shared" si="109"/>
        <v>42734.941099537042</v>
      </c>
      <c r="U887" t="str">
        <f t="shared" si="110"/>
        <v>Dec</v>
      </c>
      <c r="V887">
        <f t="shared" si="111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104"/>
        <v>0.41</v>
      </c>
      <c r="P888" s="9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0">
        <f t="shared" si="108"/>
        <v>42603.870520833334</v>
      </c>
      <c r="T888" s="10">
        <f t="shared" si="109"/>
        <v>42628.870520833334</v>
      </c>
      <c r="U888" t="str">
        <f t="shared" si="110"/>
        <v>Aug</v>
      </c>
      <c r="V888">
        <f t="shared" si="111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104"/>
        <v>0</v>
      </c>
      <c r="P889" s="9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0">
        <f t="shared" si="108"/>
        <v>41026.958969907406</v>
      </c>
      <c r="T889" s="10">
        <f t="shared" si="109"/>
        <v>41056.958969907406</v>
      </c>
      <c r="U889" t="str">
        <f t="shared" si="110"/>
        <v>Apr</v>
      </c>
      <c r="V889">
        <f t="shared" si="111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104"/>
        <v>7.1999999999999995E-2</v>
      </c>
      <c r="P890" s="9">
        <f t="shared" si="105"/>
        <v>18</v>
      </c>
      <c r="Q890" t="str">
        <f t="shared" si="106"/>
        <v>music</v>
      </c>
      <c r="R890" t="str">
        <f t="shared" si="107"/>
        <v>indie rock</v>
      </c>
      <c r="S890" s="10">
        <f t="shared" si="108"/>
        <v>40751.753298611111</v>
      </c>
      <c r="T890" s="10">
        <f t="shared" si="109"/>
        <v>40787.25</v>
      </c>
      <c r="U890" t="str">
        <f t="shared" si="110"/>
        <v>Jul</v>
      </c>
      <c r="V890">
        <f t="shared" si="111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104"/>
        <v>9.4412800000000005E-2</v>
      </c>
      <c r="P891" s="9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0">
        <f t="shared" si="108"/>
        <v>41887.784062500003</v>
      </c>
      <c r="T891" s="10">
        <f t="shared" si="109"/>
        <v>41917.784062500003</v>
      </c>
      <c r="U891" t="str">
        <f t="shared" si="110"/>
        <v>Sep</v>
      </c>
      <c r="V891">
        <f t="shared" si="111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104"/>
        <v>4.1666666666666664E-2</v>
      </c>
      <c r="P892" s="9">
        <f t="shared" si="105"/>
        <v>31.25</v>
      </c>
      <c r="Q892" t="str">
        <f t="shared" si="106"/>
        <v>music</v>
      </c>
      <c r="R892" t="str">
        <f t="shared" si="107"/>
        <v>indie rock</v>
      </c>
      <c r="S892" s="10">
        <f t="shared" si="108"/>
        <v>41569.698831018519</v>
      </c>
      <c r="T892" s="10">
        <f t="shared" si="109"/>
        <v>41599.740497685183</v>
      </c>
      <c r="U892" t="str">
        <f t="shared" si="110"/>
        <v>Oct</v>
      </c>
      <c r="V892">
        <f t="shared" si="111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104"/>
        <v>3.2500000000000001E-2</v>
      </c>
      <c r="P893" s="9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0">
        <f t="shared" si="108"/>
        <v>41842.031597222223</v>
      </c>
      <c r="T893" s="10">
        <f t="shared" si="109"/>
        <v>41872.031597222223</v>
      </c>
      <c r="U893" t="str">
        <f t="shared" si="110"/>
        <v>Jul</v>
      </c>
      <c r="V893">
        <f t="shared" si="111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104"/>
        <v>0.40749999999999997</v>
      </c>
      <c r="P894" s="9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0">
        <f t="shared" si="108"/>
        <v>40304.20003472222</v>
      </c>
      <c r="T894" s="10">
        <f t="shared" si="109"/>
        <v>40391.166666666664</v>
      </c>
      <c r="U894" t="str">
        <f t="shared" si="110"/>
        <v>May</v>
      </c>
      <c r="V894">
        <f t="shared" si="111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104"/>
        <v>0.1</v>
      </c>
      <c r="P895" s="9">
        <f t="shared" si="105"/>
        <v>40</v>
      </c>
      <c r="Q895" t="str">
        <f t="shared" si="106"/>
        <v>music</v>
      </c>
      <c r="R895" t="str">
        <f t="shared" si="107"/>
        <v>indie rock</v>
      </c>
      <c r="S895" s="10">
        <f t="shared" si="108"/>
        <v>42065.897719907407</v>
      </c>
      <c r="T895" s="10">
        <f t="shared" si="109"/>
        <v>42095.856053240743</v>
      </c>
      <c r="U895" t="str">
        <f t="shared" si="110"/>
        <v>Mar</v>
      </c>
      <c r="V895">
        <f t="shared" si="111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104"/>
        <v>0.39169999999999999</v>
      </c>
      <c r="P896" s="9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0">
        <f t="shared" si="108"/>
        <v>42496.981597222228</v>
      </c>
      <c r="T896" s="10">
        <f t="shared" si="109"/>
        <v>42526.981597222228</v>
      </c>
      <c r="U896" t="str">
        <f t="shared" si="110"/>
        <v>May</v>
      </c>
      <c r="V896">
        <f t="shared" si="111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104"/>
        <v>2.4375000000000001E-2</v>
      </c>
      <c r="P897" s="9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0">
        <f t="shared" si="108"/>
        <v>40431.127650462964</v>
      </c>
      <c r="T897" s="10">
        <f t="shared" si="109"/>
        <v>40476.127650462964</v>
      </c>
      <c r="U897" t="str">
        <f t="shared" si="110"/>
        <v>Sep</v>
      </c>
      <c r="V897">
        <f t="shared" si="111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104"/>
        <v>0.4</v>
      </c>
      <c r="P898" s="9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0">
        <f t="shared" si="108"/>
        <v>42218.872986111113</v>
      </c>
      <c r="T898" s="10">
        <f t="shared" si="109"/>
        <v>42244.166666666672</v>
      </c>
      <c r="U898" t="str">
        <f t="shared" si="110"/>
        <v>Aug</v>
      </c>
      <c r="V898">
        <f t="shared" si="111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112">E899/D899</f>
        <v>0</v>
      </c>
      <c r="P899" s="9" t="e">
        <f t="shared" ref="P899:P962" si="113">E899/L899</f>
        <v>#DIV/0!</v>
      </c>
      <c r="Q899" t="str">
        <f t="shared" ref="Q899:Q962" si="114">LEFT(N899,SEARCH( "/",N899,1)-1)</f>
        <v>music</v>
      </c>
      <c r="R899" t="str">
        <f t="shared" ref="R899:R962" si="115">RIGHT(N899,LEN(N899)-SEARCH("/",N899,1))</f>
        <v>indie rock</v>
      </c>
      <c r="S899" s="10">
        <f t="shared" ref="S899:S962" si="116">(((J899/60)/60)/24)+DATE(1970,1,1)</f>
        <v>41211.688750000001</v>
      </c>
      <c r="T899" s="10">
        <f t="shared" ref="T899:T962" si="117">(((I899/60)/60)/24)+DATE(1970,1,1)</f>
        <v>41241.730416666665</v>
      </c>
      <c r="U899" t="str">
        <f t="shared" ref="U899:U962" si="118">TEXT(MONTH(S899)*29,"mmm")</f>
        <v>Oct</v>
      </c>
      <c r="V899">
        <f t="shared" ref="V899:V962" si="119">YEAR(S899)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112"/>
        <v>2.8000000000000001E-2</v>
      </c>
      <c r="P900" s="9">
        <f t="shared" si="113"/>
        <v>35</v>
      </c>
      <c r="Q900" t="str">
        <f t="shared" si="114"/>
        <v>music</v>
      </c>
      <c r="R900" t="str">
        <f t="shared" si="115"/>
        <v>indie rock</v>
      </c>
      <c r="S900" s="10">
        <f t="shared" si="116"/>
        <v>40878.758217592593</v>
      </c>
      <c r="T900" s="10">
        <f t="shared" si="117"/>
        <v>40923.758217592593</v>
      </c>
      <c r="U900" t="str">
        <f t="shared" si="118"/>
        <v>Dec</v>
      </c>
      <c r="V900">
        <f t="shared" si="119"/>
        <v>2011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112"/>
        <v>0.37333333333333335</v>
      </c>
      <c r="P901" s="9">
        <f t="shared" si="113"/>
        <v>35</v>
      </c>
      <c r="Q901" t="str">
        <f t="shared" si="114"/>
        <v>music</v>
      </c>
      <c r="R901" t="str">
        <f t="shared" si="115"/>
        <v>indie rock</v>
      </c>
      <c r="S901" s="10">
        <f t="shared" si="116"/>
        <v>40646.099097222221</v>
      </c>
      <c r="T901" s="10">
        <f t="shared" si="117"/>
        <v>40691.099097222221</v>
      </c>
      <c r="U901" t="str">
        <f t="shared" si="118"/>
        <v>Apr</v>
      </c>
      <c r="V901">
        <f t="shared" si="119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112"/>
        <v>4.1999999999999997E-3</v>
      </c>
      <c r="P902" s="9">
        <f t="shared" si="113"/>
        <v>10.5</v>
      </c>
      <c r="Q902" t="str">
        <f t="shared" si="114"/>
        <v>music</v>
      </c>
      <c r="R902" t="str">
        <f t="shared" si="115"/>
        <v>jazz</v>
      </c>
      <c r="S902" s="10">
        <f t="shared" si="116"/>
        <v>42429.84956018519</v>
      </c>
      <c r="T902" s="10">
        <f t="shared" si="117"/>
        <v>42459.807893518519</v>
      </c>
      <c r="U902" t="str">
        <f t="shared" si="118"/>
        <v>Feb</v>
      </c>
      <c r="V902">
        <f t="shared" si="119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112"/>
        <v>0</v>
      </c>
      <c r="P903" s="9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0">
        <f t="shared" si="116"/>
        <v>40291.81150462963</v>
      </c>
      <c r="T903" s="10">
        <f t="shared" si="117"/>
        <v>40337.799305555556</v>
      </c>
      <c r="U903" t="str">
        <f t="shared" si="118"/>
        <v>Apr</v>
      </c>
      <c r="V903">
        <f t="shared" si="119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112"/>
        <v>3.0000000000000001E-3</v>
      </c>
      <c r="P904" s="9">
        <f t="shared" si="113"/>
        <v>30</v>
      </c>
      <c r="Q904" t="str">
        <f t="shared" si="114"/>
        <v>music</v>
      </c>
      <c r="R904" t="str">
        <f t="shared" si="115"/>
        <v>jazz</v>
      </c>
      <c r="S904" s="10">
        <f t="shared" si="116"/>
        <v>41829.965532407405</v>
      </c>
      <c r="T904" s="10">
        <f t="shared" si="117"/>
        <v>41881.645833333336</v>
      </c>
      <c r="U904" t="str">
        <f t="shared" si="118"/>
        <v>Jul</v>
      </c>
      <c r="V904">
        <f t="shared" si="119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112"/>
        <v>3.2000000000000001E-2</v>
      </c>
      <c r="P905" s="9">
        <f t="shared" si="113"/>
        <v>40</v>
      </c>
      <c r="Q905" t="str">
        <f t="shared" si="114"/>
        <v>music</v>
      </c>
      <c r="R905" t="str">
        <f t="shared" si="115"/>
        <v>jazz</v>
      </c>
      <c r="S905" s="10">
        <f t="shared" si="116"/>
        <v>41149.796064814815</v>
      </c>
      <c r="T905" s="10">
        <f t="shared" si="117"/>
        <v>41175.100694444445</v>
      </c>
      <c r="U905" t="str">
        <f t="shared" si="118"/>
        <v>Aug</v>
      </c>
      <c r="V905">
        <f t="shared" si="119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112"/>
        <v>3.0200000000000001E-3</v>
      </c>
      <c r="P906" s="9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0">
        <f t="shared" si="116"/>
        <v>42342.080289351856</v>
      </c>
      <c r="T906" s="10">
        <f t="shared" si="117"/>
        <v>42372.080289351856</v>
      </c>
      <c r="U906" t="str">
        <f t="shared" si="118"/>
        <v>Dec</v>
      </c>
      <c r="V906">
        <f t="shared" si="119"/>
        <v>2015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112"/>
        <v>3.0153846153846153E-2</v>
      </c>
      <c r="P907" s="9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0">
        <f t="shared" si="116"/>
        <v>40507.239884259259</v>
      </c>
      <c r="T907" s="10">
        <f t="shared" si="117"/>
        <v>40567.239884259259</v>
      </c>
      <c r="U907" t="str">
        <f t="shared" si="118"/>
        <v>Nov</v>
      </c>
      <c r="V907">
        <f t="shared" si="119"/>
        <v>2010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112"/>
        <v>0</v>
      </c>
      <c r="P908" s="9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0">
        <f t="shared" si="116"/>
        <v>41681.189699074072</v>
      </c>
      <c r="T908" s="10">
        <f t="shared" si="117"/>
        <v>41711.148032407407</v>
      </c>
      <c r="U908" t="str">
        <f t="shared" si="118"/>
        <v>Feb</v>
      </c>
      <c r="V908">
        <f t="shared" si="119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112"/>
        <v>0</v>
      </c>
      <c r="P909" s="9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0">
        <f t="shared" si="116"/>
        <v>40767.192395833335</v>
      </c>
      <c r="T909" s="10">
        <f t="shared" si="117"/>
        <v>40797.192395833335</v>
      </c>
      <c r="U909" t="str">
        <f t="shared" si="118"/>
        <v>Aug</v>
      </c>
      <c r="V909">
        <f t="shared" si="119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112"/>
        <v>0</v>
      </c>
      <c r="P910" s="9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0">
        <f t="shared" si="116"/>
        <v>40340.801562499997</v>
      </c>
      <c r="T910" s="10">
        <f t="shared" si="117"/>
        <v>40386.207638888889</v>
      </c>
      <c r="U910" t="str">
        <f t="shared" si="118"/>
        <v>Jun</v>
      </c>
      <c r="V910">
        <f t="shared" si="119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112"/>
        <v>3.2500000000000001E-2</v>
      </c>
      <c r="P911" s="9">
        <f t="shared" si="113"/>
        <v>65</v>
      </c>
      <c r="Q911" t="str">
        <f t="shared" si="114"/>
        <v>music</v>
      </c>
      <c r="R911" t="str">
        <f t="shared" si="115"/>
        <v>jazz</v>
      </c>
      <c r="S911" s="10">
        <f t="shared" si="116"/>
        <v>41081.69027777778</v>
      </c>
      <c r="T911" s="10">
        <f t="shared" si="117"/>
        <v>41113.166666666664</v>
      </c>
      <c r="U911" t="str">
        <f t="shared" si="118"/>
        <v>Jun</v>
      </c>
      <c r="V911">
        <f t="shared" si="119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112"/>
        <v>0.22363636363636363</v>
      </c>
      <c r="P912" s="9">
        <f t="shared" si="113"/>
        <v>24.6</v>
      </c>
      <c r="Q912" t="str">
        <f t="shared" si="114"/>
        <v>music</v>
      </c>
      <c r="R912" t="str">
        <f t="shared" si="115"/>
        <v>jazz</v>
      </c>
      <c r="S912" s="10">
        <f t="shared" si="116"/>
        <v>42737.545358796298</v>
      </c>
      <c r="T912" s="10">
        <f t="shared" si="117"/>
        <v>42797.545358796298</v>
      </c>
      <c r="U912" t="str">
        <f t="shared" si="118"/>
        <v>Jan</v>
      </c>
      <c r="V912">
        <f t="shared" si="119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112"/>
        <v>0</v>
      </c>
      <c r="P913" s="9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0">
        <f t="shared" si="116"/>
        <v>41642.005150462966</v>
      </c>
      <c r="T913" s="10">
        <f t="shared" si="117"/>
        <v>41663.005150462966</v>
      </c>
      <c r="U913" t="str">
        <f t="shared" si="118"/>
        <v>Jan</v>
      </c>
      <c r="V913">
        <f t="shared" si="119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112"/>
        <v>8.5714285714285719E-3</v>
      </c>
      <c r="P914" s="9">
        <f t="shared" si="113"/>
        <v>15</v>
      </c>
      <c r="Q914" t="str">
        <f t="shared" si="114"/>
        <v>music</v>
      </c>
      <c r="R914" t="str">
        <f t="shared" si="115"/>
        <v>jazz</v>
      </c>
      <c r="S914" s="10">
        <f t="shared" si="116"/>
        <v>41194.109340277777</v>
      </c>
      <c r="T914" s="10">
        <f t="shared" si="117"/>
        <v>41254.151006944441</v>
      </c>
      <c r="U914" t="str">
        <f t="shared" si="118"/>
        <v>Oct</v>
      </c>
      <c r="V914">
        <f t="shared" si="119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112"/>
        <v>6.6066666666666662E-2</v>
      </c>
      <c r="P915" s="9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0">
        <f t="shared" si="116"/>
        <v>41004.139108796298</v>
      </c>
      <c r="T915" s="10">
        <f t="shared" si="117"/>
        <v>41034.139108796298</v>
      </c>
      <c r="U915" t="str">
        <f t="shared" si="118"/>
        <v>Apr</v>
      </c>
      <c r="V915">
        <f t="shared" si="119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112"/>
        <v>0</v>
      </c>
      <c r="P916" s="9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0">
        <f t="shared" si="116"/>
        <v>41116.763275462967</v>
      </c>
      <c r="T916" s="10">
        <f t="shared" si="117"/>
        <v>41146.763275462967</v>
      </c>
      <c r="U916" t="str">
        <f t="shared" si="118"/>
        <v>Jul</v>
      </c>
      <c r="V916">
        <f t="shared" si="119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112"/>
        <v>5.7692307692307696E-2</v>
      </c>
      <c r="P917" s="9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0">
        <f t="shared" si="116"/>
        <v>40937.679560185185</v>
      </c>
      <c r="T917" s="10">
        <f t="shared" si="117"/>
        <v>40969.207638888889</v>
      </c>
      <c r="U917" t="str">
        <f t="shared" si="118"/>
        <v>Jan</v>
      </c>
      <c r="V917">
        <f t="shared" si="119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112"/>
        <v>0</v>
      </c>
      <c r="P918" s="9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0">
        <f t="shared" si="116"/>
        <v>40434.853402777779</v>
      </c>
      <c r="T918" s="10">
        <f t="shared" si="117"/>
        <v>40473.208333333336</v>
      </c>
      <c r="U918" t="str">
        <f t="shared" si="118"/>
        <v>Sep</v>
      </c>
      <c r="V918">
        <f t="shared" si="119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112"/>
        <v>6.0000000000000001E-3</v>
      </c>
      <c r="P919" s="9">
        <f t="shared" si="113"/>
        <v>30</v>
      </c>
      <c r="Q919" t="str">
        <f t="shared" si="114"/>
        <v>music</v>
      </c>
      <c r="R919" t="str">
        <f t="shared" si="115"/>
        <v>jazz</v>
      </c>
      <c r="S919" s="10">
        <f t="shared" si="116"/>
        <v>41802.94363425926</v>
      </c>
      <c r="T919" s="10">
        <f t="shared" si="117"/>
        <v>41834.104166666664</v>
      </c>
      <c r="U919" t="str">
        <f t="shared" si="118"/>
        <v>Jun</v>
      </c>
      <c r="V919">
        <f t="shared" si="119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112"/>
        <v>5.0256410256410255E-2</v>
      </c>
      <c r="P920" s="9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0">
        <f t="shared" si="116"/>
        <v>41944.916215277779</v>
      </c>
      <c r="T920" s="10">
        <f t="shared" si="117"/>
        <v>41974.957881944443</v>
      </c>
      <c r="U920" t="str">
        <f t="shared" si="118"/>
        <v>Nov</v>
      </c>
      <c r="V920">
        <f t="shared" si="119"/>
        <v>2014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112"/>
        <v>5.0000000000000001E-3</v>
      </c>
      <c r="P921" s="9">
        <f t="shared" si="113"/>
        <v>100</v>
      </c>
      <c r="Q921" t="str">
        <f t="shared" si="114"/>
        <v>music</v>
      </c>
      <c r="R921" t="str">
        <f t="shared" si="115"/>
        <v>jazz</v>
      </c>
      <c r="S921" s="10">
        <f t="shared" si="116"/>
        <v>41227.641724537039</v>
      </c>
      <c r="T921" s="10">
        <f t="shared" si="117"/>
        <v>41262.641724537039</v>
      </c>
      <c r="U921" t="str">
        <f t="shared" si="118"/>
        <v>Nov</v>
      </c>
      <c r="V921">
        <f t="shared" si="119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112"/>
        <v>0</v>
      </c>
      <c r="P922" s="9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0">
        <f t="shared" si="116"/>
        <v>41562.67155092593</v>
      </c>
      <c r="T922" s="10">
        <f t="shared" si="117"/>
        <v>41592.713217592594</v>
      </c>
      <c r="U922" t="str">
        <f t="shared" si="118"/>
        <v>Oct</v>
      </c>
      <c r="V922">
        <f t="shared" si="119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112"/>
        <v>0.309</v>
      </c>
      <c r="P923" s="9">
        <f t="shared" si="113"/>
        <v>231.75</v>
      </c>
      <c r="Q923" t="str">
        <f t="shared" si="114"/>
        <v>music</v>
      </c>
      <c r="R923" t="str">
        <f t="shared" si="115"/>
        <v>jazz</v>
      </c>
      <c r="S923" s="10">
        <f t="shared" si="116"/>
        <v>40847.171018518515</v>
      </c>
      <c r="T923" s="10">
        <f t="shared" si="117"/>
        <v>40889.212685185186</v>
      </c>
      <c r="U923" t="str">
        <f t="shared" si="118"/>
        <v>Oct</v>
      </c>
      <c r="V923">
        <f t="shared" si="119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112"/>
        <v>0.21037037037037037</v>
      </c>
      <c r="P924" s="9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0">
        <f t="shared" si="116"/>
        <v>41878.530011574076</v>
      </c>
      <c r="T924" s="10">
        <f t="shared" si="117"/>
        <v>41913.530011574076</v>
      </c>
      <c r="U924" t="str">
        <f t="shared" si="118"/>
        <v>Aug</v>
      </c>
      <c r="V924">
        <f t="shared" si="119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112"/>
        <v>2.1999999999999999E-2</v>
      </c>
      <c r="P925" s="9">
        <f t="shared" si="113"/>
        <v>55</v>
      </c>
      <c r="Q925" t="str">
        <f t="shared" si="114"/>
        <v>music</v>
      </c>
      <c r="R925" t="str">
        <f t="shared" si="115"/>
        <v>jazz</v>
      </c>
      <c r="S925" s="10">
        <f t="shared" si="116"/>
        <v>41934.959756944445</v>
      </c>
      <c r="T925" s="10">
        <f t="shared" si="117"/>
        <v>41965.001423611116</v>
      </c>
      <c r="U925" t="str">
        <f t="shared" si="118"/>
        <v>Oct</v>
      </c>
      <c r="V925">
        <f t="shared" si="119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112"/>
        <v>0.109</v>
      </c>
      <c r="P926" s="9">
        <f t="shared" si="113"/>
        <v>21.8</v>
      </c>
      <c r="Q926" t="str">
        <f t="shared" si="114"/>
        <v>music</v>
      </c>
      <c r="R926" t="str">
        <f t="shared" si="115"/>
        <v>jazz</v>
      </c>
      <c r="S926" s="10">
        <f t="shared" si="116"/>
        <v>41288.942928240744</v>
      </c>
      <c r="T926" s="10">
        <f t="shared" si="117"/>
        <v>41318.942928240744</v>
      </c>
      <c r="U926" t="str">
        <f t="shared" si="118"/>
        <v>Jan</v>
      </c>
      <c r="V926">
        <f t="shared" si="119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112"/>
        <v>2.6666666666666668E-2</v>
      </c>
      <c r="P927" s="9">
        <f t="shared" si="113"/>
        <v>32</v>
      </c>
      <c r="Q927" t="str">
        <f t="shared" si="114"/>
        <v>music</v>
      </c>
      <c r="R927" t="str">
        <f t="shared" si="115"/>
        <v>jazz</v>
      </c>
      <c r="S927" s="10">
        <f t="shared" si="116"/>
        <v>41575.880914351852</v>
      </c>
      <c r="T927" s="10">
        <f t="shared" si="117"/>
        <v>41605.922581018516</v>
      </c>
      <c r="U927" t="str">
        <f t="shared" si="118"/>
        <v>Oct</v>
      </c>
      <c r="V927">
        <f t="shared" si="119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112"/>
        <v>0</v>
      </c>
      <c r="P928" s="9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0">
        <f t="shared" si="116"/>
        <v>40338.02002314815</v>
      </c>
      <c r="T928" s="10">
        <f t="shared" si="117"/>
        <v>40367.944444444445</v>
      </c>
      <c r="U928" t="str">
        <f t="shared" si="118"/>
        <v>Jun</v>
      </c>
      <c r="V928">
        <f t="shared" si="119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112"/>
        <v>0</v>
      </c>
      <c r="P929" s="9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0">
        <f t="shared" si="116"/>
        <v>41013.822858796295</v>
      </c>
      <c r="T929" s="10">
        <f t="shared" si="117"/>
        <v>41043.822858796295</v>
      </c>
      <c r="U929" t="str">
        <f t="shared" si="118"/>
        <v>Apr</v>
      </c>
      <c r="V929">
        <f t="shared" si="119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112"/>
        <v>0.10862068965517241</v>
      </c>
      <c r="P930" s="9">
        <f t="shared" si="113"/>
        <v>56.25</v>
      </c>
      <c r="Q930" t="str">
        <f t="shared" si="114"/>
        <v>music</v>
      </c>
      <c r="R930" t="str">
        <f t="shared" si="115"/>
        <v>jazz</v>
      </c>
      <c r="S930" s="10">
        <f t="shared" si="116"/>
        <v>41180.86241898148</v>
      </c>
      <c r="T930" s="10">
        <f t="shared" si="117"/>
        <v>41231</v>
      </c>
      <c r="U930" t="str">
        <f t="shared" si="118"/>
        <v>Sep</v>
      </c>
      <c r="V930">
        <f t="shared" si="119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112"/>
        <v>0</v>
      </c>
      <c r="P931" s="9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0">
        <f t="shared" si="116"/>
        <v>40978.238067129627</v>
      </c>
      <c r="T931" s="10">
        <f t="shared" si="117"/>
        <v>41008.196400462963</v>
      </c>
      <c r="U931" t="str">
        <f t="shared" si="118"/>
        <v>Mar</v>
      </c>
      <c r="V931">
        <f t="shared" si="119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112"/>
        <v>0.38333333333333336</v>
      </c>
      <c r="P932" s="9">
        <f t="shared" si="113"/>
        <v>69</v>
      </c>
      <c r="Q932" t="str">
        <f t="shared" si="114"/>
        <v>music</v>
      </c>
      <c r="R932" t="str">
        <f t="shared" si="115"/>
        <v>jazz</v>
      </c>
      <c r="S932" s="10">
        <f t="shared" si="116"/>
        <v>40312.915578703702</v>
      </c>
      <c r="T932" s="10">
        <f t="shared" si="117"/>
        <v>40354.897222222222</v>
      </c>
      <c r="U932" t="str">
        <f t="shared" si="118"/>
        <v>May</v>
      </c>
      <c r="V932">
        <f t="shared" si="119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112"/>
        <v>6.5500000000000003E-2</v>
      </c>
      <c r="P933" s="9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0">
        <f t="shared" si="116"/>
        <v>41680.359976851854</v>
      </c>
      <c r="T933" s="10">
        <f t="shared" si="117"/>
        <v>41714.916666666664</v>
      </c>
      <c r="U933" t="str">
        <f t="shared" si="118"/>
        <v>Feb</v>
      </c>
      <c r="V933">
        <f t="shared" si="119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112"/>
        <v>0.14536842105263159</v>
      </c>
      <c r="P934" s="9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0">
        <f t="shared" si="116"/>
        <v>41310.969270833331</v>
      </c>
      <c r="T934" s="10">
        <f t="shared" si="117"/>
        <v>41355.927604166667</v>
      </c>
      <c r="U934" t="str">
        <f t="shared" si="118"/>
        <v>Feb</v>
      </c>
      <c r="V934">
        <f t="shared" si="119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112"/>
        <v>0.06</v>
      </c>
      <c r="P935" s="9">
        <f t="shared" si="113"/>
        <v>60</v>
      </c>
      <c r="Q935" t="str">
        <f t="shared" si="114"/>
        <v>music</v>
      </c>
      <c r="R935" t="str">
        <f t="shared" si="115"/>
        <v>jazz</v>
      </c>
      <c r="S935" s="10">
        <f t="shared" si="116"/>
        <v>41711.169085648151</v>
      </c>
      <c r="T935" s="10">
        <f t="shared" si="117"/>
        <v>41771.169085648151</v>
      </c>
      <c r="U935" t="str">
        <f t="shared" si="118"/>
        <v>Mar</v>
      </c>
      <c r="V935">
        <f t="shared" si="119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112"/>
        <v>0.30399999999999999</v>
      </c>
      <c r="P936" s="9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0">
        <f t="shared" si="116"/>
        <v>41733.737083333333</v>
      </c>
      <c r="T936" s="10">
        <f t="shared" si="117"/>
        <v>41763.25</v>
      </c>
      <c r="U936" t="str">
        <f t="shared" si="118"/>
        <v>Apr</v>
      </c>
      <c r="V936">
        <f t="shared" si="119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112"/>
        <v>1.4285714285714285E-2</v>
      </c>
      <c r="P937" s="9">
        <f t="shared" si="113"/>
        <v>25</v>
      </c>
      <c r="Q937" t="str">
        <f t="shared" si="114"/>
        <v>music</v>
      </c>
      <c r="R937" t="str">
        <f t="shared" si="115"/>
        <v>jazz</v>
      </c>
      <c r="S937" s="10">
        <f t="shared" si="116"/>
        <v>42368.333668981482</v>
      </c>
      <c r="T937" s="10">
        <f t="shared" si="117"/>
        <v>42398.333668981482</v>
      </c>
      <c r="U937" t="str">
        <f t="shared" si="118"/>
        <v>Dec</v>
      </c>
      <c r="V937">
        <f t="shared" si="119"/>
        <v>2015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112"/>
        <v>0</v>
      </c>
      <c r="P938" s="9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0">
        <f t="shared" si="116"/>
        <v>40883.024178240739</v>
      </c>
      <c r="T938" s="10">
        <f t="shared" si="117"/>
        <v>40926.833333333336</v>
      </c>
      <c r="U938" t="str">
        <f t="shared" si="118"/>
        <v>Dec</v>
      </c>
      <c r="V938">
        <f t="shared" si="119"/>
        <v>2011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112"/>
        <v>1.1428571428571429E-2</v>
      </c>
      <c r="P939" s="9">
        <f t="shared" si="113"/>
        <v>20</v>
      </c>
      <c r="Q939" t="str">
        <f t="shared" si="114"/>
        <v>music</v>
      </c>
      <c r="R939" t="str">
        <f t="shared" si="115"/>
        <v>jazz</v>
      </c>
      <c r="S939" s="10">
        <f t="shared" si="116"/>
        <v>41551.798113425924</v>
      </c>
      <c r="T939" s="10">
        <f t="shared" si="117"/>
        <v>41581.839780092596</v>
      </c>
      <c r="U939" t="str">
        <f t="shared" si="118"/>
        <v>Oct</v>
      </c>
      <c r="V939">
        <f t="shared" si="119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112"/>
        <v>3.5714285714285713E-3</v>
      </c>
      <c r="P940" s="9">
        <f t="shared" si="113"/>
        <v>25</v>
      </c>
      <c r="Q940" t="str">
        <f t="shared" si="114"/>
        <v>music</v>
      </c>
      <c r="R940" t="str">
        <f t="shared" si="115"/>
        <v>jazz</v>
      </c>
      <c r="S940" s="10">
        <f t="shared" si="116"/>
        <v>41124.479722222226</v>
      </c>
      <c r="T940" s="10">
        <f t="shared" si="117"/>
        <v>41154.479722222226</v>
      </c>
      <c r="U940" t="str">
        <f t="shared" si="118"/>
        <v>Aug</v>
      </c>
      <c r="V940">
        <f t="shared" si="119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112"/>
        <v>1.4545454545454545E-2</v>
      </c>
      <c r="P941" s="9">
        <f t="shared" si="113"/>
        <v>20</v>
      </c>
      <c r="Q941" t="str">
        <f t="shared" si="114"/>
        <v>music</v>
      </c>
      <c r="R941" t="str">
        <f t="shared" si="115"/>
        <v>jazz</v>
      </c>
      <c r="S941" s="10">
        <f t="shared" si="116"/>
        <v>41416.763171296298</v>
      </c>
      <c r="T941" s="10">
        <f t="shared" si="117"/>
        <v>41455.831944444442</v>
      </c>
      <c r="U941" t="str">
        <f t="shared" si="118"/>
        <v>May</v>
      </c>
      <c r="V941">
        <f t="shared" si="119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112"/>
        <v>0.17155555555555554</v>
      </c>
      <c r="P942" s="9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0">
        <f t="shared" si="116"/>
        <v>42182.008402777778</v>
      </c>
      <c r="T942" s="10">
        <f t="shared" si="117"/>
        <v>42227.008402777778</v>
      </c>
      <c r="U942" t="str">
        <f t="shared" si="118"/>
        <v>Jun</v>
      </c>
      <c r="V942">
        <f t="shared" si="119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112"/>
        <v>2.3220000000000001E-2</v>
      </c>
      <c r="P943" s="9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0">
        <f t="shared" si="116"/>
        <v>42746.096585648149</v>
      </c>
      <c r="T943" s="10">
        <f t="shared" si="117"/>
        <v>42776.096585648149</v>
      </c>
      <c r="U943" t="str">
        <f t="shared" si="118"/>
        <v>Jan</v>
      </c>
      <c r="V943">
        <f t="shared" si="119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112"/>
        <v>8.9066666666666669E-2</v>
      </c>
      <c r="P944" s="9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0">
        <f t="shared" si="116"/>
        <v>42382.843287037031</v>
      </c>
      <c r="T944" s="10">
        <f t="shared" si="117"/>
        <v>42418.843287037031</v>
      </c>
      <c r="U944" t="str">
        <f t="shared" si="118"/>
        <v>Jan</v>
      </c>
      <c r="V944">
        <f t="shared" si="119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112"/>
        <v>9.633333333333334E-2</v>
      </c>
      <c r="P945" s="9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0">
        <f t="shared" si="116"/>
        <v>42673.66788194445</v>
      </c>
      <c r="T945" s="10">
        <f t="shared" si="117"/>
        <v>42703.709548611107</v>
      </c>
      <c r="U945" t="str">
        <f t="shared" si="118"/>
        <v>Oct</v>
      </c>
      <c r="V945">
        <f t="shared" si="119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112"/>
        <v>0.13325999999999999</v>
      </c>
      <c r="P946" s="9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0">
        <f t="shared" si="116"/>
        <v>42444.583912037036</v>
      </c>
      <c r="T946" s="10">
        <f t="shared" si="117"/>
        <v>42478.583333333328</v>
      </c>
      <c r="U946" t="str">
        <f t="shared" si="118"/>
        <v>Mar</v>
      </c>
      <c r="V946">
        <f t="shared" si="119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112"/>
        <v>2.4840000000000001E-2</v>
      </c>
      <c r="P947" s="9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0">
        <f t="shared" si="116"/>
        <v>42732.872986111113</v>
      </c>
      <c r="T947" s="10">
        <f t="shared" si="117"/>
        <v>42784.999305555553</v>
      </c>
      <c r="U947" t="str">
        <f t="shared" si="118"/>
        <v>Dec</v>
      </c>
      <c r="V947">
        <f t="shared" si="119"/>
        <v>2016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112"/>
        <v>1.9066666666666666E-2</v>
      </c>
      <c r="P948" s="9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0">
        <f t="shared" si="116"/>
        <v>42592.750555555554</v>
      </c>
      <c r="T948" s="10">
        <f t="shared" si="117"/>
        <v>42622.750555555554</v>
      </c>
      <c r="U948" t="str">
        <f t="shared" si="118"/>
        <v>Aug</v>
      </c>
      <c r="V948">
        <f t="shared" si="119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112"/>
        <v>0</v>
      </c>
      <c r="P949" s="9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0">
        <f t="shared" si="116"/>
        <v>42491.781319444446</v>
      </c>
      <c r="T949" s="10">
        <f t="shared" si="117"/>
        <v>42551.781319444446</v>
      </c>
      <c r="U949" t="str">
        <f t="shared" si="118"/>
        <v>May</v>
      </c>
      <c r="V949">
        <f t="shared" si="119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112"/>
        <v>0.12</v>
      </c>
      <c r="P950" s="9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0">
        <f t="shared" si="116"/>
        <v>42411.828287037039</v>
      </c>
      <c r="T950" s="10">
        <f t="shared" si="117"/>
        <v>42441.828287037039</v>
      </c>
      <c r="U950" t="str">
        <f t="shared" si="118"/>
        <v>Feb</v>
      </c>
      <c r="V950">
        <f t="shared" si="119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112"/>
        <v>1.3650000000000001E-2</v>
      </c>
      <c r="P951" s="9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0">
        <f t="shared" si="116"/>
        <v>42361.043703703705</v>
      </c>
      <c r="T951" s="10">
        <f t="shared" si="117"/>
        <v>42421.043703703705</v>
      </c>
      <c r="U951" t="str">
        <f t="shared" si="118"/>
        <v>Dec</v>
      </c>
      <c r="V951">
        <f t="shared" si="119"/>
        <v>2015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112"/>
        <v>0.28039999999999998</v>
      </c>
      <c r="P952" s="9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0">
        <f t="shared" si="116"/>
        <v>42356.750706018516</v>
      </c>
      <c r="T952" s="10">
        <f t="shared" si="117"/>
        <v>42386.750706018516</v>
      </c>
      <c r="U952" t="str">
        <f t="shared" si="118"/>
        <v>Dec</v>
      </c>
      <c r="V952">
        <f t="shared" si="119"/>
        <v>2015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112"/>
        <v>0.38390000000000002</v>
      </c>
      <c r="P953" s="9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0">
        <f t="shared" si="116"/>
        <v>42480.653611111105</v>
      </c>
      <c r="T953" s="10">
        <f t="shared" si="117"/>
        <v>42525.653611111105</v>
      </c>
      <c r="U953" t="str">
        <f t="shared" si="118"/>
        <v>Apr</v>
      </c>
      <c r="V953">
        <f t="shared" si="119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112"/>
        <v>0.39942857142857141</v>
      </c>
      <c r="P954" s="9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0">
        <f t="shared" si="116"/>
        <v>42662.613564814819</v>
      </c>
      <c r="T954" s="10">
        <f t="shared" si="117"/>
        <v>42692.655231481483</v>
      </c>
      <c r="U954" t="str">
        <f t="shared" si="118"/>
        <v>Oct</v>
      </c>
      <c r="V954">
        <f t="shared" si="119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112"/>
        <v>8.3999999999999995E-3</v>
      </c>
      <c r="P955" s="9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0">
        <f t="shared" si="116"/>
        <v>41999.164340277777</v>
      </c>
      <c r="T955" s="10">
        <f t="shared" si="117"/>
        <v>42029.164340277777</v>
      </c>
      <c r="U955" t="str">
        <f t="shared" si="118"/>
        <v>Dec</v>
      </c>
      <c r="V955">
        <f t="shared" si="119"/>
        <v>2014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112"/>
        <v>0.43406666666666666</v>
      </c>
      <c r="P956" s="9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0">
        <f t="shared" si="116"/>
        <v>42194.833784722221</v>
      </c>
      <c r="T956" s="10">
        <f t="shared" si="117"/>
        <v>42236.833784722221</v>
      </c>
      <c r="U956" t="str">
        <f t="shared" si="118"/>
        <v>Jul</v>
      </c>
      <c r="V956">
        <f t="shared" si="119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112"/>
        <v>5.6613333333333335E-2</v>
      </c>
      <c r="P957" s="9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0">
        <f t="shared" si="116"/>
        <v>42586.295138888891</v>
      </c>
      <c r="T957" s="10">
        <f t="shared" si="117"/>
        <v>42626.295138888891</v>
      </c>
      <c r="U957" t="str">
        <f t="shared" si="118"/>
        <v>Aug</v>
      </c>
      <c r="V957">
        <f t="shared" si="119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112"/>
        <v>1.7219999999999999E-2</v>
      </c>
      <c r="P958" s="9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0">
        <f t="shared" si="116"/>
        <v>42060.913877314815</v>
      </c>
      <c r="T958" s="10">
        <f t="shared" si="117"/>
        <v>42120.872210648144</v>
      </c>
      <c r="U958" t="str">
        <f t="shared" si="118"/>
        <v>Feb</v>
      </c>
      <c r="V958">
        <f t="shared" si="119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112"/>
        <v>1.9416666666666665E-2</v>
      </c>
      <c r="P959" s="9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0">
        <f t="shared" si="116"/>
        <v>42660.552465277782</v>
      </c>
      <c r="T959" s="10">
        <f t="shared" si="117"/>
        <v>42691.594131944439</v>
      </c>
      <c r="U959" t="str">
        <f t="shared" si="118"/>
        <v>Oct</v>
      </c>
      <c r="V959">
        <f t="shared" si="119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112"/>
        <v>0.11328275684711328</v>
      </c>
      <c r="P960" s="9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0">
        <f t="shared" si="116"/>
        <v>42082.802812499998</v>
      </c>
      <c r="T960" s="10">
        <f t="shared" si="117"/>
        <v>42104.207638888889</v>
      </c>
      <c r="U960" t="str">
        <f t="shared" si="118"/>
        <v>Mar</v>
      </c>
      <c r="V960">
        <f t="shared" si="119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112"/>
        <v>0.3886</v>
      </c>
      <c r="P961" s="9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0">
        <f t="shared" si="116"/>
        <v>41993.174363425926</v>
      </c>
      <c r="T961" s="10">
        <f t="shared" si="117"/>
        <v>42023.174363425926</v>
      </c>
      <c r="U961" t="str">
        <f t="shared" si="118"/>
        <v>Dec</v>
      </c>
      <c r="V961">
        <f t="shared" si="119"/>
        <v>2014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112"/>
        <v>0.46100628930817611</v>
      </c>
      <c r="P962" s="9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0">
        <f t="shared" si="116"/>
        <v>42766.626793981486</v>
      </c>
      <c r="T962" s="10">
        <f t="shared" si="117"/>
        <v>42808.585127314815</v>
      </c>
      <c r="U962" t="str">
        <f t="shared" si="118"/>
        <v>Jan</v>
      </c>
      <c r="V962">
        <f t="shared" si="119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120">E963/D963</f>
        <v>0.42188421052631581</v>
      </c>
      <c r="P963" s="9">
        <f t="shared" ref="P963:P1026" si="121">E963/L963</f>
        <v>364.35454545454547</v>
      </c>
      <c r="Q963" t="str">
        <f t="shared" ref="Q963:Q1026" si="122">LEFT(N963,SEARCH( "/",N963,1)-1)</f>
        <v>technology</v>
      </c>
      <c r="R963" t="str">
        <f t="shared" ref="R963:R1026" si="123">RIGHT(N963,LEN(N963)-SEARCH("/",N963,1))</f>
        <v>wearables</v>
      </c>
      <c r="S963" s="10">
        <f t="shared" ref="S963:S1026" si="124">(((J963/60)/60)/24)+DATE(1970,1,1)</f>
        <v>42740.693692129629</v>
      </c>
      <c r="T963" s="10">
        <f t="shared" ref="T963:T1026" si="125">(((I963/60)/60)/24)+DATE(1970,1,1)</f>
        <v>42786.791666666672</v>
      </c>
      <c r="U963" t="str">
        <f t="shared" ref="U963:U1026" si="126">TEXT(MONTH(S963)*29,"mmm")</f>
        <v>Jan</v>
      </c>
      <c r="V963">
        <f t="shared" ref="V963:V1026" si="127">YEAR(S963)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120"/>
        <v>0.2848</v>
      </c>
      <c r="P964" s="9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0">
        <f t="shared" si="124"/>
        <v>42373.712418981479</v>
      </c>
      <c r="T964" s="10">
        <f t="shared" si="125"/>
        <v>42411.712418981479</v>
      </c>
      <c r="U964" t="str">
        <f t="shared" si="126"/>
        <v>Jan</v>
      </c>
      <c r="V964">
        <f t="shared" si="127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120"/>
        <v>1.0771428571428571E-2</v>
      </c>
      <c r="P965" s="9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0">
        <f t="shared" si="124"/>
        <v>42625.635636574079</v>
      </c>
      <c r="T965" s="10">
        <f t="shared" si="125"/>
        <v>42660.635636574079</v>
      </c>
      <c r="U965" t="str">
        <f t="shared" si="126"/>
        <v>Sep</v>
      </c>
      <c r="V965">
        <f t="shared" si="127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120"/>
        <v>7.9909090909090902E-3</v>
      </c>
      <c r="P966" s="9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0">
        <f t="shared" si="124"/>
        <v>42208.628692129627</v>
      </c>
      <c r="T966" s="10">
        <f t="shared" si="125"/>
        <v>42248.628692129627</v>
      </c>
      <c r="U966" t="str">
        <f t="shared" si="126"/>
        <v>Jul</v>
      </c>
      <c r="V966">
        <f t="shared" si="127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120"/>
        <v>1.192E-2</v>
      </c>
      <c r="P967" s="9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0">
        <f t="shared" si="124"/>
        <v>42637.016736111109</v>
      </c>
      <c r="T967" s="10">
        <f t="shared" si="125"/>
        <v>42669.165972222225</v>
      </c>
      <c r="U967" t="str">
        <f t="shared" si="126"/>
        <v>Sep</v>
      </c>
      <c r="V967">
        <f t="shared" si="127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120"/>
        <v>0.14799999999999999</v>
      </c>
      <c r="P968" s="9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0">
        <f t="shared" si="124"/>
        <v>42619.635787037041</v>
      </c>
      <c r="T968" s="10">
        <f t="shared" si="125"/>
        <v>42649.635787037041</v>
      </c>
      <c r="U968" t="str">
        <f t="shared" si="126"/>
        <v>Sep</v>
      </c>
      <c r="V968">
        <f t="shared" si="127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120"/>
        <v>0.17810000000000001</v>
      </c>
      <c r="P969" s="9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0">
        <f t="shared" si="124"/>
        <v>42422.254328703704</v>
      </c>
      <c r="T969" s="10">
        <f t="shared" si="125"/>
        <v>42482.21266203704</v>
      </c>
      <c r="U969" t="str">
        <f t="shared" si="126"/>
        <v>Feb</v>
      </c>
      <c r="V969">
        <f t="shared" si="127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120"/>
        <v>1.325E-2</v>
      </c>
      <c r="P970" s="9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0">
        <f t="shared" si="124"/>
        <v>41836.847615740742</v>
      </c>
      <c r="T970" s="10">
        <f t="shared" si="125"/>
        <v>41866.847615740742</v>
      </c>
      <c r="U970" t="str">
        <f t="shared" si="126"/>
        <v>Jul</v>
      </c>
      <c r="V970">
        <f t="shared" si="127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120"/>
        <v>0.46666666666666667</v>
      </c>
      <c r="P971" s="9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0">
        <f t="shared" si="124"/>
        <v>42742.30332175926</v>
      </c>
      <c r="T971" s="10">
        <f t="shared" si="125"/>
        <v>42775.30332175926</v>
      </c>
      <c r="U971" t="str">
        <f t="shared" si="126"/>
        <v>Jan</v>
      </c>
      <c r="V971">
        <f t="shared" si="127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120"/>
        <v>0.4592</v>
      </c>
      <c r="P972" s="9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0">
        <f t="shared" si="124"/>
        <v>42721.220520833333</v>
      </c>
      <c r="T972" s="10">
        <f t="shared" si="125"/>
        <v>42758.207638888889</v>
      </c>
      <c r="U972" t="str">
        <f t="shared" si="126"/>
        <v>Dec</v>
      </c>
      <c r="V972">
        <f t="shared" si="127"/>
        <v>2016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120"/>
        <v>2.2599999999999999E-3</v>
      </c>
      <c r="P973" s="9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0">
        <f t="shared" si="124"/>
        <v>42111.709027777775</v>
      </c>
      <c r="T973" s="10">
        <f t="shared" si="125"/>
        <v>42156.709027777775</v>
      </c>
      <c r="U973" t="str">
        <f t="shared" si="126"/>
        <v>Apr</v>
      </c>
      <c r="V973">
        <f t="shared" si="127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120"/>
        <v>0.34625</v>
      </c>
      <c r="P974" s="9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0">
        <f t="shared" si="124"/>
        <v>41856.865717592591</v>
      </c>
      <c r="T974" s="10">
        <f t="shared" si="125"/>
        <v>41886.290972222225</v>
      </c>
      <c r="U974" t="str">
        <f t="shared" si="126"/>
        <v>Aug</v>
      </c>
      <c r="V974">
        <f t="shared" si="127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120"/>
        <v>2.0549999999999999E-2</v>
      </c>
      <c r="P975" s="9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0">
        <f t="shared" si="124"/>
        <v>42257.014965277776</v>
      </c>
      <c r="T975" s="10">
        <f t="shared" si="125"/>
        <v>42317.056631944448</v>
      </c>
      <c r="U975" t="str">
        <f t="shared" si="126"/>
        <v>Sep</v>
      </c>
      <c r="V975">
        <f t="shared" si="127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120"/>
        <v>5.5999999999999999E-3</v>
      </c>
      <c r="P976" s="9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0">
        <f t="shared" si="124"/>
        <v>42424.749490740738</v>
      </c>
      <c r="T976" s="10">
        <f t="shared" si="125"/>
        <v>42454.707824074074</v>
      </c>
      <c r="U976" t="str">
        <f t="shared" si="126"/>
        <v>Feb</v>
      </c>
      <c r="V976">
        <f t="shared" si="127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120"/>
        <v>2.6069999999999999E-2</v>
      </c>
      <c r="P977" s="9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0">
        <f t="shared" si="124"/>
        <v>42489.696585648147</v>
      </c>
      <c r="T977" s="10">
        <f t="shared" si="125"/>
        <v>42549.696585648147</v>
      </c>
      <c r="U977" t="str">
        <f t="shared" si="126"/>
        <v>Apr</v>
      </c>
      <c r="V977">
        <f t="shared" si="127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120"/>
        <v>1.9259999999999999E-2</v>
      </c>
      <c r="P978" s="9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0">
        <f t="shared" si="124"/>
        <v>42185.058993055558</v>
      </c>
      <c r="T978" s="10">
        <f t="shared" si="125"/>
        <v>42230.058993055558</v>
      </c>
      <c r="U978" t="str">
        <f t="shared" si="126"/>
        <v>Jun</v>
      </c>
      <c r="V978">
        <f t="shared" si="127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120"/>
        <v>0.33666666666666667</v>
      </c>
      <c r="P979" s="9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0">
        <f t="shared" si="124"/>
        <v>42391.942094907412</v>
      </c>
      <c r="T979" s="10">
        <f t="shared" si="125"/>
        <v>42421.942094907412</v>
      </c>
      <c r="U979" t="str">
        <f t="shared" si="126"/>
        <v>Jan</v>
      </c>
      <c r="V979">
        <f t="shared" si="127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120"/>
        <v>0.5626326718299024</v>
      </c>
      <c r="P980" s="9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0">
        <f t="shared" si="124"/>
        <v>42395.309039351851</v>
      </c>
      <c r="T980" s="10">
        <f t="shared" si="125"/>
        <v>42425.309039351851</v>
      </c>
      <c r="U980" t="str">
        <f t="shared" si="126"/>
        <v>Jan</v>
      </c>
      <c r="V980">
        <f t="shared" si="127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120"/>
        <v>0.82817600000000002</v>
      </c>
      <c r="P981" s="9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0">
        <f t="shared" si="124"/>
        <v>42506.416990740734</v>
      </c>
      <c r="T981" s="10">
        <f t="shared" si="125"/>
        <v>42541.790972222225</v>
      </c>
      <c r="U981" t="str">
        <f t="shared" si="126"/>
        <v>May</v>
      </c>
      <c r="V981">
        <f t="shared" si="127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120"/>
        <v>0.14860000000000001</v>
      </c>
      <c r="P982" s="9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0">
        <f t="shared" si="124"/>
        <v>41928.904189814813</v>
      </c>
      <c r="T982" s="10">
        <f t="shared" si="125"/>
        <v>41973.945856481485</v>
      </c>
      <c r="U982" t="str">
        <f t="shared" si="126"/>
        <v>Oct</v>
      </c>
      <c r="V982">
        <f t="shared" si="127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120"/>
        <v>1.2375123751237513E-4</v>
      </c>
      <c r="P983" s="9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0">
        <f t="shared" si="124"/>
        <v>41830.947013888886</v>
      </c>
      <c r="T983" s="10">
        <f t="shared" si="125"/>
        <v>41860.947013888886</v>
      </c>
      <c r="U983" t="str">
        <f t="shared" si="126"/>
        <v>Jul</v>
      </c>
      <c r="V983">
        <f t="shared" si="127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120"/>
        <v>1.7142857142857143E-4</v>
      </c>
      <c r="P984" s="9">
        <f t="shared" si="121"/>
        <v>1</v>
      </c>
      <c r="Q984" t="str">
        <f t="shared" si="122"/>
        <v>technology</v>
      </c>
      <c r="R984" t="str">
        <f t="shared" si="123"/>
        <v>wearables</v>
      </c>
      <c r="S984" s="10">
        <f t="shared" si="124"/>
        <v>42615.753310185188</v>
      </c>
      <c r="T984" s="10">
        <f t="shared" si="125"/>
        <v>42645.753310185188</v>
      </c>
      <c r="U984" t="str">
        <f t="shared" si="126"/>
        <v>Sep</v>
      </c>
      <c r="V984">
        <f t="shared" si="127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120"/>
        <v>0.2950613611721471</v>
      </c>
      <c r="P985" s="9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0">
        <f t="shared" si="124"/>
        <v>42574.667650462965</v>
      </c>
      <c r="T985" s="10">
        <f t="shared" si="125"/>
        <v>42605.870833333334</v>
      </c>
      <c r="U985" t="str">
        <f t="shared" si="126"/>
        <v>Jul</v>
      </c>
      <c r="V985">
        <f t="shared" si="127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120"/>
        <v>1.06E-2</v>
      </c>
      <c r="P986" s="9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0">
        <f t="shared" si="124"/>
        <v>42061.11583333333</v>
      </c>
      <c r="T986" s="10">
        <f t="shared" si="125"/>
        <v>42091.074166666673</v>
      </c>
      <c r="U986" t="str">
        <f t="shared" si="126"/>
        <v>Feb</v>
      </c>
      <c r="V986">
        <f t="shared" si="127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120"/>
        <v>6.2933333333333327E-2</v>
      </c>
      <c r="P987" s="9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0">
        <f t="shared" si="124"/>
        <v>42339.967708333337</v>
      </c>
      <c r="T987" s="10">
        <f t="shared" si="125"/>
        <v>42369.958333333328</v>
      </c>
      <c r="U987" t="str">
        <f t="shared" si="126"/>
        <v>Dec</v>
      </c>
      <c r="V987">
        <f t="shared" si="127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120"/>
        <v>0.1275</v>
      </c>
      <c r="P988" s="9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0">
        <f t="shared" si="124"/>
        <v>42324.767361111109</v>
      </c>
      <c r="T988" s="10">
        <f t="shared" si="125"/>
        <v>42379</v>
      </c>
      <c r="U988" t="str">
        <f t="shared" si="126"/>
        <v>Nov</v>
      </c>
      <c r="V988">
        <f t="shared" si="127"/>
        <v>2015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120"/>
        <v>0.13220000000000001</v>
      </c>
      <c r="P989" s="9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0">
        <f t="shared" si="124"/>
        <v>41773.294560185182</v>
      </c>
      <c r="T989" s="10">
        <f t="shared" si="125"/>
        <v>41813.294560185182</v>
      </c>
      <c r="U989" t="str">
        <f t="shared" si="126"/>
        <v>May</v>
      </c>
      <c r="V989">
        <f t="shared" si="127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120"/>
        <v>0</v>
      </c>
      <c r="P990" s="9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0">
        <f t="shared" si="124"/>
        <v>42614.356770833328</v>
      </c>
      <c r="T990" s="10">
        <f t="shared" si="125"/>
        <v>42644.356770833328</v>
      </c>
      <c r="U990" t="str">
        <f t="shared" si="126"/>
        <v>Sep</v>
      </c>
      <c r="V990">
        <f t="shared" si="127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120"/>
        <v>0.16769999999999999</v>
      </c>
      <c r="P991" s="9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0">
        <f t="shared" si="124"/>
        <v>42611.933969907404</v>
      </c>
      <c r="T991" s="10">
        <f t="shared" si="125"/>
        <v>42641.933969907404</v>
      </c>
      <c r="U991" t="str">
        <f t="shared" si="126"/>
        <v>Aug</v>
      </c>
      <c r="V991">
        <f t="shared" si="127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120"/>
        <v>1.0399999999999999E-3</v>
      </c>
      <c r="P992" s="9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0">
        <f t="shared" si="124"/>
        <v>41855.784305555557</v>
      </c>
      <c r="T992" s="10">
        <f t="shared" si="125"/>
        <v>41885.784305555557</v>
      </c>
      <c r="U992" t="str">
        <f t="shared" si="126"/>
        <v>Aug</v>
      </c>
      <c r="V992">
        <f t="shared" si="127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120"/>
        <v>4.24E-2</v>
      </c>
      <c r="P993" s="9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0">
        <f t="shared" si="124"/>
        <v>42538.75680555556</v>
      </c>
      <c r="T993" s="10">
        <f t="shared" si="125"/>
        <v>42563.785416666666</v>
      </c>
      <c r="U993" t="str">
        <f t="shared" si="126"/>
        <v>Jun</v>
      </c>
      <c r="V993">
        <f t="shared" si="127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120"/>
        <v>4.6699999999999997E-3</v>
      </c>
      <c r="P994" s="9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0">
        <f t="shared" si="124"/>
        <v>42437.924988425926</v>
      </c>
      <c r="T994" s="10">
        <f t="shared" si="125"/>
        <v>42497.883321759262</v>
      </c>
      <c r="U994" t="str">
        <f t="shared" si="126"/>
        <v>Mar</v>
      </c>
      <c r="V994">
        <f t="shared" si="127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120"/>
        <v>0.25087142857142858</v>
      </c>
      <c r="P995" s="9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0">
        <f t="shared" si="124"/>
        <v>42652.964907407411</v>
      </c>
      <c r="T995" s="10">
        <f t="shared" si="125"/>
        <v>42686.208333333328</v>
      </c>
      <c r="U995" t="str">
        <f t="shared" si="126"/>
        <v>Oct</v>
      </c>
      <c r="V995">
        <f t="shared" si="127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120"/>
        <v>2.3345000000000001E-2</v>
      </c>
      <c r="P996" s="9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0">
        <f t="shared" si="124"/>
        <v>41921.263078703705</v>
      </c>
      <c r="T996" s="10">
        <f t="shared" si="125"/>
        <v>41973.957638888889</v>
      </c>
      <c r="U996" t="str">
        <f t="shared" si="126"/>
        <v>Oct</v>
      </c>
      <c r="V996">
        <f t="shared" si="127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120"/>
        <v>7.2599999999999998E-2</v>
      </c>
      <c r="P997" s="9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0">
        <f t="shared" si="124"/>
        <v>41947.940740740742</v>
      </c>
      <c r="T997" s="10">
        <f t="shared" si="125"/>
        <v>41972.666666666672</v>
      </c>
      <c r="U997" t="str">
        <f t="shared" si="126"/>
        <v>Nov</v>
      </c>
      <c r="V997">
        <f t="shared" si="127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120"/>
        <v>1.6250000000000001E-2</v>
      </c>
      <c r="P998" s="9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0">
        <f t="shared" si="124"/>
        <v>41817.866435185184</v>
      </c>
      <c r="T998" s="10">
        <f t="shared" si="125"/>
        <v>41847.643750000003</v>
      </c>
      <c r="U998" t="str">
        <f t="shared" si="126"/>
        <v>Jun</v>
      </c>
      <c r="V998">
        <f t="shared" si="127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120"/>
        <v>1.2999999999999999E-2</v>
      </c>
      <c r="P999" s="9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0">
        <f t="shared" si="124"/>
        <v>41941.10297453704</v>
      </c>
      <c r="T999" s="10">
        <f t="shared" si="125"/>
        <v>41971.144641203704</v>
      </c>
      <c r="U999" t="str">
        <f t="shared" si="126"/>
        <v>Oct</v>
      </c>
      <c r="V999">
        <f t="shared" si="127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120"/>
        <v>0.58558333333333334</v>
      </c>
      <c r="P1000" s="9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0">
        <f t="shared" si="124"/>
        <v>42282.168993055559</v>
      </c>
      <c r="T1000" s="10">
        <f t="shared" si="125"/>
        <v>42327.210659722223</v>
      </c>
      <c r="U1000" t="str">
        <f t="shared" si="126"/>
        <v>Oct</v>
      </c>
      <c r="V1000">
        <f t="shared" si="127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120"/>
        <v>7.7886666666666673E-2</v>
      </c>
      <c r="P1001" s="9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0">
        <f t="shared" si="124"/>
        <v>41926.29965277778</v>
      </c>
      <c r="T1001" s="10">
        <f t="shared" si="125"/>
        <v>41956.334722222222</v>
      </c>
      <c r="U1001" t="str">
        <f t="shared" si="126"/>
        <v>Oct</v>
      </c>
      <c r="V1001">
        <f t="shared" si="127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120"/>
        <v>2.2157147647256063E-2</v>
      </c>
      <c r="P1002" s="9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0">
        <f t="shared" si="124"/>
        <v>42749.059722222228</v>
      </c>
      <c r="T1002" s="10">
        <f t="shared" si="125"/>
        <v>42809.018055555556</v>
      </c>
      <c r="U1002" t="str">
        <f t="shared" si="126"/>
        <v>Jan</v>
      </c>
      <c r="V1002">
        <f t="shared" si="127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120"/>
        <v>1.04</v>
      </c>
      <c r="P1003" s="9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0">
        <f t="shared" si="124"/>
        <v>42720.720057870371</v>
      </c>
      <c r="T1003" s="10">
        <f t="shared" si="125"/>
        <v>42765.720057870371</v>
      </c>
      <c r="U1003" t="str">
        <f t="shared" si="126"/>
        <v>Dec</v>
      </c>
      <c r="V1003">
        <f t="shared" si="127"/>
        <v>2016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120"/>
        <v>0.29602960296029601</v>
      </c>
      <c r="P1004" s="9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0">
        <f t="shared" si="124"/>
        <v>42325.684189814812</v>
      </c>
      <c r="T1004" s="10">
        <f t="shared" si="125"/>
        <v>42355.249305555553</v>
      </c>
      <c r="U1004" t="str">
        <f t="shared" si="126"/>
        <v>Nov</v>
      </c>
      <c r="V1004">
        <f t="shared" si="127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120"/>
        <v>0.16055</v>
      </c>
      <c r="P1005" s="9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0">
        <f t="shared" si="124"/>
        <v>42780.709039351852</v>
      </c>
      <c r="T1005" s="10">
        <f t="shared" si="125"/>
        <v>42810.667372685188</v>
      </c>
      <c r="U1005" t="str">
        <f t="shared" si="126"/>
        <v>Feb</v>
      </c>
      <c r="V1005">
        <f t="shared" si="127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120"/>
        <v>0.82208000000000003</v>
      </c>
      <c r="P1006" s="9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0">
        <f t="shared" si="124"/>
        <v>42388.708645833336</v>
      </c>
      <c r="T1006" s="10">
        <f t="shared" si="125"/>
        <v>42418.708645833336</v>
      </c>
      <c r="U1006" t="str">
        <f t="shared" si="126"/>
        <v>Jan</v>
      </c>
      <c r="V1006">
        <f t="shared" si="127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120"/>
        <v>0.75051000000000001</v>
      </c>
      <c r="P1007" s="9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0">
        <f t="shared" si="124"/>
        <v>42276.624803240738</v>
      </c>
      <c r="T1007" s="10">
        <f t="shared" si="125"/>
        <v>42307.624803240738</v>
      </c>
      <c r="U1007" t="str">
        <f t="shared" si="126"/>
        <v>Sep</v>
      </c>
      <c r="V1007">
        <f t="shared" si="127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120"/>
        <v>5.8500000000000003E-2</v>
      </c>
      <c r="P1008" s="9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0">
        <f t="shared" si="124"/>
        <v>41977.040185185186</v>
      </c>
      <c r="T1008" s="10">
        <f t="shared" si="125"/>
        <v>41985.299305555556</v>
      </c>
      <c r="U1008" t="str">
        <f t="shared" si="126"/>
        <v>Dec</v>
      </c>
      <c r="V1008">
        <f t="shared" si="127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120"/>
        <v>0.44319999999999998</v>
      </c>
      <c r="P1009" s="9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0">
        <f t="shared" si="124"/>
        <v>42676.583599537036</v>
      </c>
      <c r="T1009" s="10">
        <f t="shared" si="125"/>
        <v>42718.6252662037</v>
      </c>
      <c r="U1009" t="str">
        <f t="shared" si="126"/>
        <v>Nov</v>
      </c>
      <c r="V1009">
        <f t="shared" si="127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120"/>
        <v>2.6737967914438501E-3</v>
      </c>
      <c r="P1010" s="9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0">
        <f t="shared" si="124"/>
        <v>42702.809201388889</v>
      </c>
      <c r="T1010" s="10">
        <f t="shared" si="125"/>
        <v>42732.809201388889</v>
      </c>
      <c r="U1010" t="str">
        <f t="shared" si="126"/>
        <v>Nov</v>
      </c>
      <c r="V1010">
        <f t="shared" si="127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120"/>
        <v>0.1313</v>
      </c>
      <c r="P1011" s="9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0">
        <f t="shared" si="124"/>
        <v>42510.604699074072</v>
      </c>
      <c r="T1011" s="10">
        <f t="shared" si="125"/>
        <v>42540.604699074072</v>
      </c>
      <c r="U1011" t="str">
        <f t="shared" si="126"/>
        <v>May</v>
      </c>
      <c r="V1011">
        <f t="shared" si="127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120"/>
        <v>1.9088937093275488E-3</v>
      </c>
      <c r="P1012" s="9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0">
        <f t="shared" si="124"/>
        <v>42561.829421296294</v>
      </c>
      <c r="T1012" s="10">
        <f t="shared" si="125"/>
        <v>42618.124305555553</v>
      </c>
      <c r="U1012" t="str">
        <f t="shared" si="126"/>
        <v>Jul</v>
      </c>
      <c r="V1012">
        <f t="shared" si="127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120"/>
        <v>3.7499999999999999E-3</v>
      </c>
      <c r="P1013" s="9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0">
        <f t="shared" si="124"/>
        <v>41946.898090277777</v>
      </c>
      <c r="T1013" s="10">
        <f t="shared" si="125"/>
        <v>41991.898090277777</v>
      </c>
      <c r="U1013" t="str">
        <f t="shared" si="126"/>
        <v>Nov</v>
      </c>
      <c r="V1013">
        <f t="shared" si="127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120"/>
        <v>215.35021</v>
      </c>
      <c r="P1014" s="9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0">
        <f t="shared" si="124"/>
        <v>42714.440416666665</v>
      </c>
      <c r="T1014" s="10">
        <f t="shared" si="125"/>
        <v>42759.440416666665</v>
      </c>
      <c r="U1014" t="str">
        <f t="shared" si="126"/>
        <v>Dec</v>
      </c>
      <c r="V1014">
        <f t="shared" si="127"/>
        <v>2016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120"/>
        <v>0.34527999999999998</v>
      </c>
      <c r="P1015" s="9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0">
        <f t="shared" si="124"/>
        <v>42339.833981481483</v>
      </c>
      <c r="T1015" s="10">
        <f t="shared" si="125"/>
        <v>42367.833333333328</v>
      </c>
      <c r="U1015" t="str">
        <f t="shared" si="126"/>
        <v>Dec</v>
      </c>
      <c r="V1015">
        <f t="shared" si="127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120"/>
        <v>0.30599999999999999</v>
      </c>
      <c r="P1016" s="9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0">
        <f t="shared" si="124"/>
        <v>41955.002488425926</v>
      </c>
      <c r="T1016" s="10">
        <f t="shared" si="125"/>
        <v>42005.002488425926</v>
      </c>
      <c r="U1016" t="str">
        <f t="shared" si="126"/>
        <v>Nov</v>
      </c>
      <c r="V1016">
        <f t="shared" si="127"/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120"/>
        <v>2.6666666666666668E-2</v>
      </c>
      <c r="P1017" s="9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0">
        <f t="shared" si="124"/>
        <v>42303.878414351857</v>
      </c>
      <c r="T1017" s="10">
        <f t="shared" si="125"/>
        <v>42333.920081018514</v>
      </c>
      <c r="U1017" t="str">
        <f t="shared" si="126"/>
        <v>Oct</v>
      </c>
      <c r="V1017">
        <f t="shared" si="127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120"/>
        <v>2.8420000000000001E-2</v>
      </c>
      <c r="P1018" s="9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0">
        <f t="shared" si="124"/>
        <v>42422.107129629629</v>
      </c>
      <c r="T1018" s="10">
        <f t="shared" si="125"/>
        <v>42467.065462962957</v>
      </c>
      <c r="U1018" t="str">
        <f t="shared" si="126"/>
        <v>Feb</v>
      </c>
      <c r="V1018">
        <f t="shared" si="127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120"/>
        <v>0.22878799999999999</v>
      </c>
      <c r="P1019" s="9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0">
        <f t="shared" si="124"/>
        <v>42289.675173611111</v>
      </c>
      <c r="T1019" s="10">
        <f t="shared" si="125"/>
        <v>42329.716840277775</v>
      </c>
      <c r="U1019" t="str">
        <f t="shared" si="126"/>
        <v>Oct</v>
      </c>
      <c r="V1019">
        <f t="shared" si="127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120"/>
        <v>3.1050000000000001E-2</v>
      </c>
      <c r="P1020" s="9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0">
        <f t="shared" si="124"/>
        <v>42535.492280092592</v>
      </c>
      <c r="T1020" s="10">
        <f t="shared" si="125"/>
        <v>42565.492280092592</v>
      </c>
      <c r="U1020" t="str">
        <f t="shared" si="126"/>
        <v>Jun</v>
      </c>
      <c r="V1020">
        <f t="shared" si="127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120"/>
        <v>0.47333333333333333</v>
      </c>
      <c r="P1021" s="9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0">
        <f t="shared" si="124"/>
        <v>42009.973946759259</v>
      </c>
      <c r="T1021" s="10">
        <f t="shared" si="125"/>
        <v>42039.973946759259</v>
      </c>
      <c r="U1021" t="str">
        <f t="shared" si="126"/>
        <v>Jan</v>
      </c>
      <c r="V1021">
        <f t="shared" si="127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120"/>
        <v>2.0554838709677421</v>
      </c>
      <c r="P1022" s="9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0">
        <f t="shared" si="124"/>
        <v>42127.069548611107</v>
      </c>
      <c r="T1022" s="10">
        <f t="shared" si="125"/>
        <v>42157.032638888893</v>
      </c>
      <c r="U1022" t="str">
        <f t="shared" si="126"/>
        <v>May</v>
      </c>
      <c r="V1022">
        <f t="shared" si="127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120"/>
        <v>3.5180366666666667</v>
      </c>
      <c r="P1023" s="9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0">
        <f t="shared" si="124"/>
        <v>42271.251979166671</v>
      </c>
      <c r="T1023" s="10">
        <f t="shared" si="125"/>
        <v>42294.166666666672</v>
      </c>
      <c r="U1023" t="str">
        <f t="shared" si="126"/>
        <v>Sep</v>
      </c>
      <c r="V1023">
        <f t="shared" si="127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120"/>
        <v>1.149</v>
      </c>
      <c r="P1024" s="9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0">
        <f t="shared" si="124"/>
        <v>42111.646724537044</v>
      </c>
      <c r="T1024" s="10">
        <f t="shared" si="125"/>
        <v>42141.646724537044</v>
      </c>
      <c r="U1024" t="str">
        <f t="shared" si="126"/>
        <v>Apr</v>
      </c>
      <c r="V1024">
        <f t="shared" si="127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120"/>
        <v>2.3715000000000002</v>
      </c>
      <c r="P1025" s="9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0">
        <f t="shared" si="124"/>
        <v>42145.919687500005</v>
      </c>
      <c r="T1025" s="10">
        <f t="shared" si="125"/>
        <v>42175.919687500005</v>
      </c>
      <c r="U1025" t="str">
        <f t="shared" si="126"/>
        <v>May</v>
      </c>
      <c r="V1025">
        <f t="shared" si="127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120"/>
        <v>1.1863774999999999</v>
      </c>
      <c r="P1026" s="9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0">
        <f t="shared" si="124"/>
        <v>42370.580590277779</v>
      </c>
      <c r="T1026" s="10">
        <f t="shared" si="125"/>
        <v>42400.580590277779</v>
      </c>
      <c r="U1026" t="str">
        <f t="shared" si="126"/>
        <v>Jan</v>
      </c>
      <c r="V1026">
        <f t="shared" si="127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128">E1027/D1027</f>
        <v>1.099283142857143</v>
      </c>
      <c r="P1027" s="9">
        <f t="shared" ref="P1027:P1090" si="129">E1027/L1027</f>
        <v>71.848571428571432</v>
      </c>
      <c r="Q1027" t="str">
        <f t="shared" ref="Q1027:Q1090" si="130">LEFT(N1027,SEARCH( "/",N1027,1)-1)</f>
        <v>music</v>
      </c>
      <c r="R1027" t="str">
        <f t="shared" ref="R1027:R1090" si="131">RIGHT(N1027,LEN(N1027)-SEARCH("/",N1027,1))</f>
        <v>electronic music</v>
      </c>
      <c r="S1027" s="10">
        <f t="shared" ref="S1027:S1090" si="132">(((J1027/60)/60)/24)+DATE(1970,1,1)</f>
        <v>42049.833761574075</v>
      </c>
      <c r="T1027" s="10">
        <f t="shared" ref="T1027:T1090" si="133">(((I1027/60)/60)/24)+DATE(1970,1,1)</f>
        <v>42079.792094907403</v>
      </c>
      <c r="U1027" t="str">
        <f t="shared" ref="U1027:U1090" si="134">TEXT(MONTH(S1027)*29,"mmm")</f>
        <v>Feb</v>
      </c>
      <c r="V1027">
        <f t="shared" ref="V1027:V1090" si="135">YEAR(S1027)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128"/>
        <v>1.0000828571428571</v>
      </c>
      <c r="P1028" s="9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0">
        <f t="shared" si="132"/>
        <v>42426.407592592594</v>
      </c>
      <c r="T1028" s="10">
        <f t="shared" si="133"/>
        <v>42460.365925925929</v>
      </c>
      <c r="U1028" t="str">
        <f t="shared" si="134"/>
        <v>Feb</v>
      </c>
      <c r="V1028">
        <f t="shared" si="135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128"/>
        <v>1.0309292094387414</v>
      </c>
      <c r="P1029" s="9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0">
        <f t="shared" si="132"/>
        <v>41905.034108796295</v>
      </c>
      <c r="T1029" s="10">
        <f t="shared" si="133"/>
        <v>41935.034108796295</v>
      </c>
      <c r="U1029" t="str">
        <f t="shared" si="134"/>
        <v>Sep</v>
      </c>
      <c r="V1029">
        <f t="shared" si="135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128"/>
        <v>1.1727000000000001</v>
      </c>
      <c r="P1030" s="9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0">
        <f t="shared" si="132"/>
        <v>42755.627372685187</v>
      </c>
      <c r="T1030" s="10">
        <f t="shared" si="133"/>
        <v>42800.833333333328</v>
      </c>
      <c r="U1030" t="str">
        <f t="shared" si="134"/>
        <v>Jan</v>
      </c>
      <c r="V1030">
        <f t="shared" si="135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128"/>
        <v>1.1175999999999999</v>
      </c>
      <c r="P1031" s="9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0">
        <f t="shared" si="132"/>
        <v>42044.711886574078</v>
      </c>
      <c r="T1031" s="10">
        <f t="shared" si="133"/>
        <v>42098.915972222225</v>
      </c>
      <c r="U1031" t="str">
        <f t="shared" si="134"/>
        <v>Feb</v>
      </c>
      <c r="V1031">
        <f t="shared" si="135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128"/>
        <v>3.4209999999999998</v>
      </c>
      <c r="P1032" s="9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0">
        <f t="shared" si="132"/>
        <v>42611.483206018514</v>
      </c>
      <c r="T1032" s="10">
        <f t="shared" si="133"/>
        <v>42625.483206018514</v>
      </c>
      <c r="U1032" t="str">
        <f t="shared" si="134"/>
        <v>Aug</v>
      </c>
      <c r="V1032">
        <f t="shared" si="135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128"/>
        <v>1.0740000000000001</v>
      </c>
      <c r="P1033" s="9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0">
        <f t="shared" si="132"/>
        <v>42324.764004629629</v>
      </c>
      <c r="T1033" s="10">
        <f t="shared" si="133"/>
        <v>42354.764004629629</v>
      </c>
      <c r="U1033" t="str">
        <f t="shared" si="134"/>
        <v>Nov</v>
      </c>
      <c r="V1033">
        <f t="shared" si="135"/>
        <v>2015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128"/>
        <v>1.0849703703703704</v>
      </c>
      <c r="P1034" s="9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0">
        <f t="shared" si="132"/>
        <v>42514.666956018518</v>
      </c>
      <c r="T1034" s="10">
        <f t="shared" si="133"/>
        <v>42544.666956018518</v>
      </c>
      <c r="U1034" t="str">
        <f t="shared" si="134"/>
        <v>May</v>
      </c>
      <c r="V1034">
        <f t="shared" si="135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128"/>
        <v>1.0286144578313252</v>
      </c>
      <c r="P1035" s="9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0">
        <f t="shared" si="132"/>
        <v>42688.732407407413</v>
      </c>
      <c r="T1035" s="10">
        <f t="shared" si="133"/>
        <v>42716.732407407413</v>
      </c>
      <c r="U1035" t="str">
        <f t="shared" si="134"/>
        <v>Nov</v>
      </c>
      <c r="V1035">
        <f t="shared" si="135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128"/>
        <v>1.3000180000000001</v>
      </c>
      <c r="P1036" s="9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0">
        <f t="shared" si="132"/>
        <v>42555.166712962964</v>
      </c>
      <c r="T1036" s="10">
        <f t="shared" si="133"/>
        <v>42587.165972222225</v>
      </c>
      <c r="U1036" t="str">
        <f t="shared" si="134"/>
        <v>Jul</v>
      </c>
      <c r="V1036">
        <f t="shared" si="135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128"/>
        <v>1.0765217391304347</v>
      </c>
      <c r="P1037" s="9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0">
        <f t="shared" si="132"/>
        <v>42016.641435185185</v>
      </c>
      <c r="T1037" s="10">
        <f t="shared" si="133"/>
        <v>42046.641435185185</v>
      </c>
      <c r="U1037" t="str">
        <f t="shared" si="134"/>
        <v>Jan</v>
      </c>
      <c r="V1037">
        <f t="shared" si="135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128"/>
        <v>1.1236044444444444</v>
      </c>
      <c r="P1038" s="9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0">
        <f t="shared" si="132"/>
        <v>41249.448958333334</v>
      </c>
      <c r="T1038" s="10">
        <f t="shared" si="133"/>
        <v>41281.333333333336</v>
      </c>
      <c r="U1038" t="str">
        <f t="shared" si="134"/>
        <v>Dec</v>
      </c>
      <c r="V1038">
        <f t="shared" si="135"/>
        <v>2012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128"/>
        <v>1.0209999999999999</v>
      </c>
      <c r="P1039" s="9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0">
        <f t="shared" si="132"/>
        <v>42119.822476851856</v>
      </c>
      <c r="T1039" s="10">
        <f t="shared" si="133"/>
        <v>42142.208333333328</v>
      </c>
      <c r="U1039" t="str">
        <f t="shared" si="134"/>
        <v>Apr</v>
      </c>
      <c r="V1039">
        <f t="shared" si="135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128"/>
        <v>1.4533333333333334</v>
      </c>
      <c r="P1040" s="9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0">
        <f t="shared" si="132"/>
        <v>42418.231747685189</v>
      </c>
      <c r="T1040" s="10">
        <f t="shared" si="133"/>
        <v>42448.190081018518</v>
      </c>
      <c r="U1040" t="str">
        <f t="shared" si="134"/>
        <v>Feb</v>
      </c>
      <c r="V1040">
        <f t="shared" si="135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128"/>
        <v>1.282</v>
      </c>
      <c r="P1041" s="9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0">
        <f t="shared" si="132"/>
        <v>42692.109328703707</v>
      </c>
      <c r="T1041" s="10">
        <f t="shared" si="133"/>
        <v>42717.332638888889</v>
      </c>
      <c r="U1041" t="str">
        <f t="shared" si="134"/>
        <v>Nov</v>
      </c>
      <c r="V1041">
        <f t="shared" si="135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128"/>
        <v>2.9411764705882353E-3</v>
      </c>
      <c r="P1042" s="9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0">
        <f t="shared" si="132"/>
        <v>42579.708437499998</v>
      </c>
      <c r="T1042" s="10">
        <f t="shared" si="133"/>
        <v>42609.708437499998</v>
      </c>
      <c r="U1042" t="str">
        <f t="shared" si="134"/>
        <v>Jul</v>
      </c>
      <c r="V1042">
        <f t="shared" si="135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128"/>
        <v>0</v>
      </c>
      <c r="P1043" s="9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0">
        <f t="shared" si="132"/>
        <v>41831.060092592597</v>
      </c>
      <c r="T1043" s="10">
        <f t="shared" si="133"/>
        <v>41851.060092592597</v>
      </c>
      <c r="U1043" t="str">
        <f t="shared" si="134"/>
        <v>Jul</v>
      </c>
      <c r="V1043">
        <f t="shared" si="135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128"/>
        <v>1.5384615384615385E-2</v>
      </c>
      <c r="P1044" s="9">
        <f t="shared" si="129"/>
        <v>10</v>
      </c>
      <c r="Q1044" t="str">
        <f t="shared" si="130"/>
        <v>journalism</v>
      </c>
      <c r="R1044" t="str">
        <f t="shared" si="131"/>
        <v>audio</v>
      </c>
      <c r="S1044" s="10">
        <f t="shared" si="132"/>
        <v>41851.696157407408</v>
      </c>
      <c r="T1044" s="10">
        <f t="shared" si="133"/>
        <v>41894.416666666664</v>
      </c>
      <c r="U1044" t="str">
        <f t="shared" si="134"/>
        <v>Jul</v>
      </c>
      <c r="V1044">
        <f t="shared" si="135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128"/>
        <v>8.5370000000000001E-2</v>
      </c>
      <c r="P1045" s="9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0">
        <f t="shared" si="132"/>
        <v>42114.252951388888</v>
      </c>
      <c r="T1045" s="10">
        <f t="shared" si="133"/>
        <v>42144.252951388888</v>
      </c>
      <c r="U1045" t="str">
        <f t="shared" si="134"/>
        <v>Apr</v>
      </c>
      <c r="V1045">
        <f t="shared" si="135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128"/>
        <v>8.571428571428571E-4</v>
      </c>
      <c r="P1046" s="9">
        <f t="shared" si="129"/>
        <v>3</v>
      </c>
      <c r="Q1046" t="str">
        <f t="shared" si="130"/>
        <v>journalism</v>
      </c>
      <c r="R1046" t="str">
        <f t="shared" si="131"/>
        <v>audio</v>
      </c>
      <c r="S1046" s="10">
        <f t="shared" si="132"/>
        <v>42011.925937499997</v>
      </c>
      <c r="T1046" s="10">
        <f t="shared" si="133"/>
        <v>42068.852083333331</v>
      </c>
      <c r="U1046" t="str">
        <f t="shared" si="134"/>
        <v>Jan</v>
      </c>
      <c r="V1046">
        <f t="shared" si="135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128"/>
        <v>2.6599999999999999E-2</v>
      </c>
      <c r="P1047" s="9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0">
        <f t="shared" si="132"/>
        <v>41844.874421296299</v>
      </c>
      <c r="T1047" s="10">
        <f t="shared" si="133"/>
        <v>41874.874421296299</v>
      </c>
      <c r="U1047" t="str">
        <f t="shared" si="134"/>
        <v>Jul</v>
      </c>
      <c r="V1047">
        <f t="shared" si="135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128"/>
        <v>0</v>
      </c>
      <c r="P1048" s="9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0">
        <f t="shared" si="132"/>
        <v>42319.851388888885</v>
      </c>
      <c r="T1048" s="10">
        <f t="shared" si="133"/>
        <v>42364.851388888885</v>
      </c>
      <c r="U1048" t="str">
        <f t="shared" si="134"/>
        <v>Nov</v>
      </c>
      <c r="V1048">
        <f t="shared" si="135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128"/>
        <v>5.0000000000000001E-4</v>
      </c>
      <c r="P1049" s="9">
        <f t="shared" si="129"/>
        <v>1</v>
      </c>
      <c r="Q1049" t="str">
        <f t="shared" si="130"/>
        <v>journalism</v>
      </c>
      <c r="R1049" t="str">
        <f t="shared" si="131"/>
        <v>audio</v>
      </c>
      <c r="S1049" s="10">
        <f t="shared" si="132"/>
        <v>41918.818460648145</v>
      </c>
      <c r="T1049" s="10">
        <f t="shared" si="133"/>
        <v>41948.860127314816</v>
      </c>
      <c r="U1049" t="str">
        <f t="shared" si="134"/>
        <v>Oct</v>
      </c>
      <c r="V1049">
        <f t="shared" si="135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128"/>
        <v>1.4133333333333333E-2</v>
      </c>
      <c r="P1050" s="9">
        <f t="shared" si="129"/>
        <v>53</v>
      </c>
      <c r="Q1050" t="str">
        <f t="shared" si="130"/>
        <v>journalism</v>
      </c>
      <c r="R1050" t="str">
        <f t="shared" si="131"/>
        <v>audio</v>
      </c>
      <c r="S1050" s="10">
        <f t="shared" si="132"/>
        <v>42598.053113425922</v>
      </c>
      <c r="T1050" s="10">
        <f t="shared" si="133"/>
        <v>42638.053113425922</v>
      </c>
      <c r="U1050" t="str">
        <f t="shared" si="134"/>
        <v>Aug</v>
      </c>
      <c r="V1050">
        <f t="shared" si="135"/>
        <v>2016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128"/>
        <v>0</v>
      </c>
      <c r="P1051" s="9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0">
        <f t="shared" si="132"/>
        <v>42382.431076388893</v>
      </c>
      <c r="T1051" s="10">
        <f t="shared" si="133"/>
        <v>42412.431076388893</v>
      </c>
      <c r="U1051" t="str">
        <f t="shared" si="134"/>
        <v>Jan</v>
      </c>
      <c r="V1051">
        <f t="shared" si="135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128"/>
        <v>0</v>
      </c>
      <c r="P1052" s="9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0">
        <f t="shared" si="132"/>
        <v>42231.7971875</v>
      </c>
      <c r="T1052" s="10">
        <f t="shared" si="133"/>
        <v>42261.7971875</v>
      </c>
      <c r="U1052" t="str">
        <f t="shared" si="134"/>
        <v>Aug</v>
      </c>
      <c r="V1052">
        <f t="shared" si="135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128"/>
        <v>0</v>
      </c>
      <c r="P1053" s="9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0">
        <f t="shared" si="132"/>
        <v>41850.014178240745</v>
      </c>
      <c r="T1053" s="10">
        <f t="shared" si="133"/>
        <v>41878.014178240745</v>
      </c>
      <c r="U1053" t="str">
        <f t="shared" si="134"/>
        <v>Jul</v>
      </c>
      <c r="V1053">
        <f t="shared" si="135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128"/>
        <v>0</v>
      </c>
      <c r="P1054" s="9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0">
        <f t="shared" si="132"/>
        <v>42483.797395833331</v>
      </c>
      <c r="T1054" s="10">
        <f t="shared" si="133"/>
        <v>42527.839583333334</v>
      </c>
      <c r="U1054" t="str">
        <f t="shared" si="134"/>
        <v>Apr</v>
      </c>
      <c r="V1054">
        <f t="shared" si="135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128"/>
        <v>0.01</v>
      </c>
      <c r="P1055" s="9">
        <f t="shared" si="129"/>
        <v>15</v>
      </c>
      <c r="Q1055" t="str">
        <f t="shared" si="130"/>
        <v>journalism</v>
      </c>
      <c r="R1055" t="str">
        <f t="shared" si="131"/>
        <v>audio</v>
      </c>
      <c r="S1055" s="10">
        <f t="shared" si="132"/>
        <v>42775.172824074078</v>
      </c>
      <c r="T1055" s="10">
        <f t="shared" si="133"/>
        <v>42800.172824074078</v>
      </c>
      <c r="U1055" t="str">
        <f t="shared" si="134"/>
        <v>Feb</v>
      </c>
      <c r="V1055">
        <f t="shared" si="135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128"/>
        <v>0</v>
      </c>
      <c r="P1056" s="9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0">
        <f t="shared" si="132"/>
        <v>41831.851840277777</v>
      </c>
      <c r="T1056" s="10">
        <f t="shared" si="133"/>
        <v>41861.916666666664</v>
      </c>
      <c r="U1056" t="str">
        <f t="shared" si="134"/>
        <v>Jul</v>
      </c>
      <c r="V1056">
        <f t="shared" si="135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128"/>
        <v>0</v>
      </c>
      <c r="P1057" s="9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0">
        <f t="shared" si="132"/>
        <v>42406.992418981477</v>
      </c>
      <c r="T1057" s="10">
        <f t="shared" si="133"/>
        <v>42436.992418981477</v>
      </c>
      <c r="U1057" t="str">
        <f t="shared" si="134"/>
        <v>Feb</v>
      </c>
      <c r="V1057">
        <f t="shared" si="135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128"/>
        <v>0</v>
      </c>
      <c r="P1058" s="9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0">
        <f t="shared" si="132"/>
        <v>42058.719641203701</v>
      </c>
      <c r="T1058" s="10">
        <f t="shared" si="133"/>
        <v>42118.677974537044</v>
      </c>
      <c r="U1058" t="str">
        <f t="shared" si="134"/>
        <v>Feb</v>
      </c>
      <c r="V1058">
        <f t="shared" si="135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128"/>
        <v>0</v>
      </c>
      <c r="P1059" s="9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0">
        <f t="shared" si="132"/>
        <v>42678.871331018512</v>
      </c>
      <c r="T1059" s="10">
        <f t="shared" si="133"/>
        <v>42708.912997685184</v>
      </c>
      <c r="U1059" t="str">
        <f t="shared" si="134"/>
        <v>Nov</v>
      </c>
      <c r="V1059">
        <f t="shared" si="135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128"/>
        <v>0</v>
      </c>
      <c r="P1060" s="9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0">
        <f t="shared" si="132"/>
        <v>42047.900960648149</v>
      </c>
      <c r="T1060" s="10">
        <f t="shared" si="133"/>
        <v>42089</v>
      </c>
      <c r="U1060" t="str">
        <f t="shared" si="134"/>
        <v>Feb</v>
      </c>
      <c r="V1060">
        <f t="shared" si="135"/>
        <v>2015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128"/>
        <v>0</v>
      </c>
      <c r="P1061" s="9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0">
        <f t="shared" si="132"/>
        <v>42046.79</v>
      </c>
      <c r="T1061" s="10">
        <f t="shared" si="133"/>
        <v>42076.748333333337</v>
      </c>
      <c r="U1061" t="str">
        <f t="shared" si="134"/>
        <v>Feb</v>
      </c>
      <c r="V1061">
        <f t="shared" si="135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128"/>
        <v>0.01</v>
      </c>
      <c r="P1062" s="9">
        <f t="shared" si="129"/>
        <v>50</v>
      </c>
      <c r="Q1062" t="str">
        <f t="shared" si="130"/>
        <v>journalism</v>
      </c>
      <c r="R1062" t="str">
        <f t="shared" si="131"/>
        <v>audio</v>
      </c>
      <c r="S1062" s="10">
        <f t="shared" si="132"/>
        <v>42079.913113425922</v>
      </c>
      <c r="T1062" s="10">
        <f t="shared" si="133"/>
        <v>42109.913113425922</v>
      </c>
      <c r="U1062" t="str">
        <f t="shared" si="134"/>
        <v>Mar</v>
      </c>
      <c r="V1062">
        <f t="shared" si="135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128"/>
        <v>0</v>
      </c>
      <c r="P1063" s="9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0">
        <f t="shared" si="132"/>
        <v>42432.276712962965</v>
      </c>
      <c r="T1063" s="10">
        <f t="shared" si="133"/>
        <v>42492.041666666672</v>
      </c>
      <c r="U1063" t="str">
        <f t="shared" si="134"/>
        <v>Mar</v>
      </c>
      <c r="V1063">
        <f t="shared" si="135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128"/>
        <v>0.95477386934673369</v>
      </c>
      <c r="P1064" s="9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0">
        <f t="shared" si="132"/>
        <v>42556.807187500002</v>
      </c>
      <c r="T1064" s="10">
        <f t="shared" si="133"/>
        <v>42563.807187500002</v>
      </c>
      <c r="U1064" t="str">
        <f t="shared" si="134"/>
        <v>Jul</v>
      </c>
      <c r="V1064">
        <f t="shared" si="135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128"/>
        <v>0</v>
      </c>
      <c r="P1065" s="9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0">
        <f t="shared" si="132"/>
        <v>42583.030810185184</v>
      </c>
      <c r="T1065" s="10">
        <f t="shared" si="133"/>
        <v>42613.030810185184</v>
      </c>
      <c r="U1065" t="str">
        <f t="shared" si="134"/>
        <v>Aug</v>
      </c>
      <c r="V1065">
        <f t="shared" si="135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128"/>
        <v>8.9744444444444446E-2</v>
      </c>
      <c r="P1066" s="9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0">
        <f t="shared" si="132"/>
        <v>41417.228043981479</v>
      </c>
      <c r="T1066" s="10">
        <f t="shared" si="133"/>
        <v>41462.228043981479</v>
      </c>
      <c r="U1066" t="str">
        <f t="shared" si="134"/>
        <v>May</v>
      </c>
      <c r="V1066">
        <f t="shared" si="135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128"/>
        <v>2.7E-2</v>
      </c>
      <c r="P1067" s="9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0">
        <f t="shared" si="132"/>
        <v>41661.381041666667</v>
      </c>
      <c r="T1067" s="10">
        <f t="shared" si="133"/>
        <v>41689.381041666667</v>
      </c>
      <c r="U1067" t="str">
        <f t="shared" si="134"/>
        <v>Jan</v>
      </c>
      <c r="V1067">
        <f t="shared" si="135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128"/>
        <v>3.3673333333333333E-2</v>
      </c>
      <c r="P1068" s="9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0">
        <f t="shared" si="132"/>
        <v>41445.962754629632</v>
      </c>
      <c r="T1068" s="10">
        <f t="shared" si="133"/>
        <v>41490.962754629632</v>
      </c>
      <c r="U1068" t="str">
        <f t="shared" si="134"/>
        <v>Jun</v>
      </c>
      <c r="V1068">
        <f t="shared" si="135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128"/>
        <v>0.26</v>
      </c>
      <c r="P1069" s="9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0">
        <f t="shared" si="132"/>
        <v>41599.855682870373</v>
      </c>
      <c r="T1069" s="10">
        <f t="shared" si="133"/>
        <v>41629.855682870373</v>
      </c>
      <c r="U1069" t="str">
        <f t="shared" si="134"/>
        <v>Nov</v>
      </c>
      <c r="V1069">
        <f t="shared" si="135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128"/>
        <v>1.5E-3</v>
      </c>
      <c r="P1070" s="9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0">
        <f t="shared" si="132"/>
        <v>42440.371111111104</v>
      </c>
      <c r="T1070" s="10">
        <f t="shared" si="133"/>
        <v>42470.329444444447</v>
      </c>
      <c r="U1070" t="str">
        <f t="shared" si="134"/>
        <v>Mar</v>
      </c>
      <c r="V1070">
        <f t="shared" si="135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128"/>
        <v>0.38636363636363635</v>
      </c>
      <c r="P1071" s="9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0">
        <f t="shared" si="132"/>
        <v>41572.229849537034</v>
      </c>
      <c r="T1071" s="10">
        <f t="shared" si="133"/>
        <v>41604.271516203706</v>
      </c>
      <c r="U1071" t="str">
        <f t="shared" si="134"/>
        <v>Oct</v>
      </c>
      <c r="V1071">
        <f t="shared" si="135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128"/>
        <v>7.0000000000000001E-3</v>
      </c>
      <c r="P1072" s="9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0">
        <f t="shared" si="132"/>
        <v>41163.011828703704</v>
      </c>
      <c r="T1072" s="10">
        <f t="shared" si="133"/>
        <v>41183.011828703704</v>
      </c>
      <c r="U1072" t="str">
        <f t="shared" si="134"/>
        <v>Sep</v>
      </c>
      <c r="V1072">
        <f t="shared" si="135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128"/>
        <v>0</v>
      </c>
      <c r="P1073" s="9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0">
        <f t="shared" si="132"/>
        <v>42295.753391203703</v>
      </c>
      <c r="T1073" s="10">
        <f t="shared" si="133"/>
        <v>42325.795057870375</v>
      </c>
      <c r="U1073" t="str">
        <f t="shared" si="134"/>
        <v>Oct</v>
      </c>
      <c r="V1073">
        <f t="shared" si="135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128"/>
        <v>6.8000000000000005E-4</v>
      </c>
      <c r="P1074" s="9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0">
        <f t="shared" si="132"/>
        <v>41645.832141203704</v>
      </c>
      <c r="T1074" s="10">
        <f t="shared" si="133"/>
        <v>41675.832141203704</v>
      </c>
      <c r="U1074" t="str">
        <f t="shared" si="134"/>
        <v>Jan</v>
      </c>
      <c r="V1074">
        <f t="shared" si="135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128"/>
        <v>1.3333333333333334E-2</v>
      </c>
      <c r="P1075" s="9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0">
        <f t="shared" si="132"/>
        <v>40802.964594907404</v>
      </c>
      <c r="T1075" s="10">
        <f t="shared" si="133"/>
        <v>40832.964594907404</v>
      </c>
      <c r="U1075" t="str">
        <f t="shared" si="134"/>
        <v>Sep</v>
      </c>
      <c r="V1075">
        <f t="shared" si="135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128"/>
        <v>6.3092592592592589E-2</v>
      </c>
      <c r="P1076" s="9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0">
        <f t="shared" si="132"/>
        <v>41613.172974537039</v>
      </c>
      <c r="T1076" s="10">
        <f t="shared" si="133"/>
        <v>41643.172974537039</v>
      </c>
      <c r="U1076" t="str">
        <f t="shared" si="134"/>
        <v>Dec</v>
      </c>
      <c r="V1076">
        <f t="shared" si="135"/>
        <v>2013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128"/>
        <v>4.4999999999999998E-2</v>
      </c>
      <c r="P1077" s="9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0">
        <f t="shared" si="132"/>
        <v>41005.904120370367</v>
      </c>
      <c r="T1077" s="10">
        <f t="shared" si="133"/>
        <v>41035.904120370367</v>
      </c>
      <c r="U1077" t="str">
        <f t="shared" si="134"/>
        <v>Apr</v>
      </c>
      <c r="V1077">
        <f t="shared" si="135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128"/>
        <v>0.62765333333333329</v>
      </c>
      <c r="P1078" s="9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0">
        <f t="shared" si="132"/>
        <v>41838.377893518518</v>
      </c>
      <c r="T1078" s="10">
        <f t="shared" si="133"/>
        <v>41893.377893518518</v>
      </c>
      <c r="U1078" t="str">
        <f t="shared" si="134"/>
        <v>Jul</v>
      </c>
      <c r="V1078">
        <f t="shared" si="135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128"/>
        <v>0.29376000000000002</v>
      </c>
      <c r="P1079" s="9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0">
        <f t="shared" si="132"/>
        <v>42353.16679398148</v>
      </c>
      <c r="T1079" s="10">
        <f t="shared" si="133"/>
        <v>42383.16679398148</v>
      </c>
      <c r="U1079" t="str">
        <f t="shared" si="134"/>
        <v>Dec</v>
      </c>
      <c r="V1079">
        <f t="shared" si="135"/>
        <v>2015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128"/>
        <v>7.4999999999999997E-2</v>
      </c>
      <c r="P1080" s="9">
        <f t="shared" si="129"/>
        <v>9</v>
      </c>
      <c r="Q1080" t="str">
        <f t="shared" si="130"/>
        <v>games</v>
      </c>
      <c r="R1080" t="str">
        <f t="shared" si="131"/>
        <v>video games</v>
      </c>
      <c r="S1080" s="10">
        <f t="shared" si="132"/>
        <v>40701.195844907408</v>
      </c>
      <c r="T1080" s="10">
        <f t="shared" si="133"/>
        <v>40746.195844907408</v>
      </c>
      <c r="U1080" t="str">
        <f t="shared" si="134"/>
        <v>Jun</v>
      </c>
      <c r="V1080">
        <f t="shared" si="135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128"/>
        <v>2.6076923076923077E-2</v>
      </c>
      <c r="P1081" s="9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0">
        <f t="shared" si="132"/>
        <v>42479.566388888896</v>
      </c>
      <c r="T1081" s="10">
        <f t="shared" si="133"/>
        <v>42504.566388888896</v>
      </c>
      <c r="U1081" t="str">
        <f t="shared" si="134"/>
        <v>Apr</v>
      </c>
      <c r="V1081">
        <f t="shared" si="135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128"/>
        <v>9.1050000000000006E-2</v>
      </c>
      <c r="P1082" s="9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0">
        <f t="shared" si="132"/>
        <v>41740.138113425928</v>
      </c>
      <c r="T1082" s="10">
        <f t="shared" si="133"/>
        <v>41770.138113425928</v>
      </c>
      <c r="U1082" t="str">
        <f t="shared" si="134"/>
        <v>Apr</v>
      </c>
      <c r="V1082">
        <f t="shared" si="135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128"/>
        <v>1.7647058823529413E-4</v>
      </c>
      <c r="P1083" s="9">
        <f t="shared" si="129"/>
        <v>3</v>
      </c>
      <c r="Q1083" t="str">
        <f t="shared" si="130"/>
        <v>games</v>
      </c>
      <c r="R1083" t="str">
        <f t="shared" si="131"/>
        <v>video games</v>
      </c>
      <c r="S1083" s="10">
        <f t="shared" si="132"/>
        <v>42002.926990740743</v>
      </c>
      <c r="T1083" s="10">
        <f t="shared" si="133"/>
        <v>42032.926990740743</v>
      </c>
      <c r="U1083" t="str">
        <f t="shared" si="134"/>
        <v>Dec</v>
      </c>
      <c r="V1083">
        <f t="shared" si="135"/>
        <v>2014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128"/>
        <v>5.5999999999999999E-3</v>
      </c>
      <c r="P1084" s="9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0">
        <f t="shared" si="132"/>
        <v>41101.906111111115</v>
      </c>
      <c r="T1084" s="10">
        <f t="shared" si="133"/>
        <v>41131.906111111115</v>
      </c>
      <c r="U1084" t="str">
        <f t="shared" si="134"/>
        <v>Jul</v>
      </c>
      <c r="V1084">
        <f t="shared" si="135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128"/>
        <v>8.2000000000000007E-3</v>
      </c>
      <c r="P1085" s="9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0">
        <f t="shared" si="132"/>
        <v>41793.659525462965</v>
      </c>
      <c r="T1085" s="10">
        <f t="shared" si="133"/>
        <v>41853.659525462965</v>
      </c>
      <c r="U1085" t="str">
        <f t="shared" si="134"/>
        <v>Jun</v>
      </c>
      <c r="V1085">
        <f t="shared" si="135"/>
        <v>2014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128"/>
        <v>0</v>
      </c>
      <c r="P1086" s="9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0">
        <f t="shared" si="132"/>
        <v>41829.912083333329</v>
      </c>
      <c r="T1086" s="10">
        <f t="shared" si="133"/>
        <v>41859.912083333329</v>
      </c>
      <c r="U1086" t="str">
        <f t="shared" si="134"/>
        <v>Jul</v>
      </c>
      <c r="V1086">
        <f t="shared" si="135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128"/>
        <v>3.4200000000000001E-2</v>
      </c>
      <c r="P1087" s="9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0">
        <f t="shared" si="132"/>
        <v>42413.671006944445</v>
      </c>
      <c r="T1087" s="10">
        <f t="shared" si="133"/>
        <v>42443.629340277781</v>
      </c>
      <c r="U1087" t="str">
        <f t="shared" si="134"/>
        <v>Feb</v>
      </c>
      <c r="V1087">
        <f t="shared" si="135"/>
        <v>2016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128"/>
        <v>8.3333333333333339E-4</v>
      </c>
      <c r="P1088" s="9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0">
        <f t="shared" si="132"/>
        <v>41845.866793981484</v>
      </c>
      <c r="T1088" s="10">
        <f t="shared" si="133"/>
        <v>41875.866793981484</v>
      </c>
      <c r="U1088" t="str">
        <f t="shared" si="134"/>
        <v>Jul</v>
      </c>
      <c r="V1088">
        <f t="shared" si="135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128"/>
        <v>0</v>
      </c>
      <c r="P1089" s="9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0">
        <f t="shared" si="132"/>
        <v>41775.713969907411</v>
      </c>
      <c r="T1089" s="10">
        <f t="shared" si="133"/>
        <v>41805.713969907411</v>
      </c>
      <c r="U1089" t="str">
        <f t="shared" si="134"/>
        <v>May</v>
      </c>
      <c r="V1089">
        <f t="shared" si="135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128"/>
        <v>0.14182977777777778</v>
      </c>
      <c r="P1090" s="9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0">
        <f t="shared" si="132"/>
        <v>41723.799386574072</v>
      </c>
      <c r="T1090" s="10">
        <f t="shared" si="133"/>
        <v>41753.799386574072</v>
      </c>
      <c r="U1090" t="str">
        <f t="shared" si="134"/>
        <v>Mar</v>
      </c>
      <c r="V1090">
        <f t="shared" si="135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36">E1091/D1091</f>
        <v>7.8266666666666665E-2</v>
      </c>
      <c r="P1091" s="9">
        <f t="shared" ref="P1091:P1154" si="137">E1091/L1091</f>
        <v>23.959183673469386</v>
      </c>
      <c r="Q1091" t="str">
        <f t="shared" ref="Q1091:Q1154" si="138">LEFT(N1091,SEARCH( "/",N1091,1)-1)</f>
        <v>games</v>
      </c>
      <c r="R1091" t="str">
        <f t="shared" ref="R1091:R1154" si="139">RIGHT(N1091,LEN(N1091)-SEARCH("/",N1091,1))</f>
        <v>video games</v>
      </c>
      <c r="S1091" s="10">
        <f t="shared" ref="S1091:S1154" si="140">(((J1091/60)/60)/24)+DATE(1970,1,1)</f>
        <v>42151.189525462964</v>
      </c>
      <c r="T1091" s="10">
        <f t="shared" ref="T1091:T1154" si="141">(((I1091/60)/60)/24)+DATE(1970,1,1)</f>
        <v>42181.189525462964</v>
      </c>
      <c r="U1091" t="str">
        <f t="shared" ref="U1091:U1154" si="142">TEXT(MONTH(S1091)*29,"mmm")</f>
        <v>May</v>
      </c>
      <c r="V1091">
        <f t="shared" ref="V1091:V1154" si="143">YEAR(S1091)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36"/>
        <v>3.8464497269020693E-4</v>
      </c>
      <c r="P1092" s="9">
        <f t="shared" si="137"/>
        <v>5</v>
      </c>
      <c r="Q1092" t="str">
        <f t="shared" si="138"/>
        <v>games</v>
      </c>
      <c r="R1092" t="str">
        <f t="shared" si="139"/>
        <v>video games</v>
      </c>
      <c r="S1092" s="10">
        <f t="shared" si="140"/>
        <v>42123.185798611114</v>
      </c>
      <c r="T1092" s="10">
        <f t="shared" si="141"/>
        <v>42153.185798611114</v>
      </c>
      <c r="U1092" t="str">
        <f t="shared" si="142"/>
        <v>Apr</v>
      </c>
      <c r="V1092">
        <f t="shared" si="143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36"/>
        <v>0.125</v>
      </c>
      <c r="P1093" s="9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0">
        <f t="shared" si="140"/>
        <v>42440.820277777777</v>
      </c>
      <c r="T1093" s="10">
        <f t="shared" si="141"/>
        <v>42470.778611111105</v>
      </c>
      <c r="U1093" t="str">
        <f t="shared" si="142"/>
        <v>Mar</v>
      </c>
      <c r="V1093">
        <f t="shared" si="143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36"/>
        <v>1.0500000000000001E-2</v>
      </c>
      <c r="P1094" s="9">
        <f t="shared" si="137"/>
        <v>3</v>
      </c>
      <c r="Q1094" t="str">
        <f t="shared" si="138"/>
        <v>games</v>
      </c>
      <c r="R1094" t="str">
        <f t="shared" si="139"/>
        <v>video games</v>
      </c>
      <c r="S1094" s="10">
        <f t="shared" si="140"/>
        <v>41250.025902777779</v>
      </c>
      <c r="T1094" s="10">
        <f t="shared" si="141"/>
        <v>41280.025902777779</v>
      </c>
      <c r="U1094" t="str">
        <f t="shared" si="142"/>
        <v>Dec</v>
      </c>
      <c r="V1094">
        <f t="shared" si="143"/>
        <v>2012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36"/>
        <v>0.14083333333333334</v>
      </c>
      <c r="P1095" s="9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0">
        <f t="shared" si="140"/>
        <v>42396.973807870367</v>
      </c>
      <c r="T1095" s="10">
        <f t="shared" si="141"/>
        <v>42411.973807870367</v>
      </c>
      <c r="U1095" t="str">
        <f t="shared" si="142"/>
        <v>Jan</v>
      </c>
      <c r="V1095">
        <f t="shared" si="143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36"/>
        <v>0.18300055555555556</v>
      </c>
      <c r="P1096" s="9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0">
        <f t="shared" si="140"/>
        <v>40795.713344907403</v>
      </c>
      <c r="T1096" s="10">
        <f t="shared" si="141"/>
        <v>40825.713344907403</v>
      </c>
      <c r="U1096" t="str">
        <f t="shared" si="142"/>
        <v>Sep</v>
      </c>
      <c r="V1096">
        <f t="shared" si="143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36"/>
        <v>5.0347999999999997E-2</v>
      </c>
      <c r="P1097" s="9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0">
        <f t="shared" si="140"/>
        <v>41486.537268518521</v>
      </c>
      <c r="T1097" s="10">
        <f t="shared" si="141"/>
        <v>41516.537268518521</v>
      </c>
      <c r="U1097" t="str">
        <f t="shared" si="142"/>
        <v>Jul</v>
      </c>
      <c r="V1097">
        <f t="shared" si="143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36"/>
        <v>0.17933333333333334</v>
      </c>
      <c r="P1098" s="9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0">
        <f t="shared" si="140"/>
        <v>41885.51798611111</v>
      </c>
      <c r="T1098" s="10">
        <f t="shared" si="141"/>
        <v>41916.145833333336</v>
      </c>
      <c r="U1098" t="str">
        <f t="shared" si="142"/>
        <v>Sep</v>
      </c>
      <c r="V1098">
        <f t="shared" si="143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36"/>
        <v>4.6999999999999999E-4</v>
      </c>
      <c r="P1099" s="9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0">
        <f t="shared" si="140"/>
        <v>41660.792557870373</v>
      </c>
      <c r="T1099" s="10">
        <f t="shared" si="141"/>
        <v>41700.792557870373</v>
      </c>
      <c r="U1099" t="str">
        <f t="shared" si="142"/>
        <v>Jan</v>
      </c>
      <c r="V1099">
        <f t="shared" si="143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36"/>
        <v>7.2120000000000004E-2</v>
      </c>
      <c r="P1100" s="9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0">
        <f t="shared" si="140"/>
        <v>41712.762673611112</v>
      </c>
      <c r="T1100" s="10">
        <f t="shared" si="141"/>
        <v>41742.762673611112</v>
      </c>
      <c r="U1100" t="str">
        <f t="shared" si="142"/>
        <v>Mar</v>
      </c>
      <c r="V1100">
        <f t="shared" si="143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36"/>
        <v>5.0000000000000001E-3</v>
      </c>
      <c r="P1101" s="9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0">
        <f t="shared" si="140"/>
        <v>42107.836435185185</v>
      </c>
      <c r="T1101" s="10">
        <f t="shared" si="141"/>
        <v>42137.836435185185</v>
      </c>
      <c r="U1101" t="str">
        <f t="shared" si="142"/>
        <v>Apr</v>
      </c>
      <c r="V1101">
        <f t="shared" si="143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36"/>
        <v>2.5000000000000001E-2</v>
      </c>
      <c r="P1102" s="9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0">
        <f t="shared" si="140"/>
        <v>42384.110775462963</v>
      </c>
      <c r="T1102" s="10">
        <f t="shared" si="141"/>
        <v>42414.110775462963</v>
      </c>
      <c r="U1102" t="str">
        <f t="shared" si="142"/>
        <v>Jan</v>
      </c>
      <c r="V1102">
        <f t="shared" si="143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36"/>
        <v>4.0999999999999999E-4</v>
      </c>
      <c r="P1103" s="9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0">
        <f t="shared" si="140"/>
        <v>42538.77243055556</v>
      </c>
      <c r="T1103" s="10">
        <f t="shared" si="141"/>
        <v>42565.758333333331</v>
      </c>
      <c r="U1103" t="str">
        <f t="shared" si="142"/>
        <v>Jun</v>
      </c>
      <c r="V1103">
        <f t="shared" si="143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36"/>
        <v>5.3124999999999999E-2</v>
      </c>
      <c r="P1104" s="9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0">
        <f t="shared" si="140"/>
        <v>41577.045428240745</v>
      </c>
      <c r="T1104" s="10">
        <f t="shared" si="141"/>
        <v>41617.249305555553</v>
      </c>
      <c r="U1104" t="str">
        <f t="shared" si="142"/>
        <v>Oct</v>
      </c>
      <c r="V1104">
        <f t="shared" si="143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36"/>
        <v>1.6199999999999999E-2</v>
      </c>
      <c r="P1105" s="9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0">
        <f t="shared" si="140"/>
        <v>42479.22210648148</v>
      </c>
      <c r="T1105" s="10">
        <f t="shared" si="141"/>
        <v>42539.22210648148</v>
      </c>
      <c r="U1105" t="str">
        <f t="shared" si="142"/>
        <v>Apr</v>
      </c>
      <c r="V1105">
        <f t="shared" si="143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36"/>
        <v>4.9516666666666667E-2</v>
      </c>
      <c r="P1106" s="9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0">
        <f t="shared" si="140"/>
        <v>41771.40996527778</v>
      </c>
      <c r="T1106" s="10">
        <f t="shared" si="141"/>
        <v>41801.40996527778</v>
      </c>
      <c r="U1106" t="str">
        <f t="shared" si="142"/>
        <v>May</v>
      </c>
      <c r="V1106">
        <f t="shared" si="143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36"/>
        <v>1.5900000000000001E-3</v>
      </c>
      <c r="P1107" s="9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0">
        <f t="shared" si="140"/>
        <v>41692.135729166665</v>
      </c>
      <c r="T1107" s="10">
        <f t="shared" si="141"/>
        <v>41722.0940625</v>
      </c>
      <c r="U1107" t="str">
        <f t="shared" si="142"/>
        <v>Feb</v>
      </c>
      <c r="V1107">
        <f t="shared" si="143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36"/>
        <v>0.41249999999999998</v>
      </c>
      <c r="P1108" s="9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0">
        <f t="shared" si="140"/>
        <v>40973.740451388891</v>
      </c>
      <c r="T1108" s="10">
        <f t="shared" si="141"/>
        <v>41003.698784722219</v>
      </c>
      <c r="U1108" t="str">
        <f t="shared" si="142"/>
        <v>Mar</v>
      </c>
      <c r="V1108">
        <f t="shared" si="143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36"/>
        <v>0</v>
      </c>
      <c r="P1109" s="9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0">
        <f t="shared" si="140"/>
        <v>41813.861388888887</v>
      </c>
      <c r="T1109" s="10">
        <f t="shared" si="141"/>
        <v>41843.861388888887</v>
      </c>
      <c r="U1109" t="str">
        <f t="shared" si="142"/>
        <v>Jun</v>
      </c>
      <c r="V1109">
        <f t="shared" si="143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36"/>
        <v>2.93E-2</v>
      </c>
      <c r="P1110" s="9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0">
        <f t="shared" si="140"/>
        <v>40952.636979166666</v>
      </c>
      <c r="T1110" s="10">
        <f t="shared" si="141"/>
        <v>41012.595312500001</v>
      </c>
      <c r="U1110" t="str">
        <f t="shared" si="142"/>
        <v>Feb</v>
      </c>
      <c r="V1110">
        <f t="shared" si="143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36"/>
        <v>4.4999999999999997E-3</v>
      </c>
      <c r="P1111" s="9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0">
        <f t="shared" si="140"/>
        <v>42662.752199074079</v>
      </c>
      <c r="T1111" s="10">
        <f t="shared" si="141"/>
        <v>42692.793865740736</v>
      </c>
      <c r="U1111" t="str">
        <f t="shared" si="142"/>
        <v>Oct</v>
      </c>
      <c r="V1111">
        <f t="shared" si="143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36"/>
        <v>5.1000000000000004E-3</v>
      </c>
      <c r="P1112" s="9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0">
        <f t="shared" si="140"/>
        <v>41220.933124999996</v>
      </c>
      <c r="T1112" s="10">
        <f t="shared" si="141"/>
        <v>41250.933124999996</v>
      </c>
      <c r="U1112" t="str">
        <f t="shared" si="142"/>
        <v>Nov</v>
      </c>
      <c r="V1112">
        <f t="shared" si="143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36"/>
        <v>4.0000000000000002E-4</v>
      </c>
      <c r="P1113" s="9">
        <f t="shared" si="137"/>
        <v>1</v>
      </c>
      <c r="Q1113" t="str">
        <f t="shared" si="138"/>
        <v>games</v>
      </c>
      <c r="R1113" t="str">
        <f t="shared" si="139"/>
        <v>video games</v>
      </c>
      <c r="S1113" s="10">
        <f t="shared" si="140"/>
        <v>42347.203587962969</v>
      </c>
      <c r="T1113" s="10">
        <f t="shared" si="141"/>
        <v>42377.203587962969</v>
      </c>
      <c r="U1113" t="str">
        <f t="shared" si="142"/>
        <v>Dec</v>
      </c>
      <c r="V1113">
        <f t="shared" si="143"/>
        <v>2015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36"/>
        <v>0.35537409090909089</v>
      </c>
      <c r="P1114" s="9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0">
        <f t="shared" si="140"/>
        <v>41963.759386574078</v>
      </c>
      <c r="T1114" s="10">
        <f t="shared" si="141"/>
        <v>42023.354166666672</v>
      </c>
      <c r="U1114" t="str">
        <f t="shared" si="142"/>
        <v>Nov</v>
      </c>
      <c r="V1114">
        <f t="shared" si="143"/>
        <v>2014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36"/>
        <v>5.0000000000000001E-3</v>
      </c>
      <c r="P1115" s="9">
        <f t="shared" si="137"/>
        <v>5</v>
      </c>
      <c r="Q1115" t="str">
        <f t="shared" si="138"/>
        <v>games</v>
      </c>
      <c r="R1115" t="str">
        <f t="shared" si="139"/>
        <v>video games</v>
      </c>
      <c r="S1115" s="10">
        <f t="shared" si="140"/>
        <v>41835.977083333331</v>
      </c>
      <c r="T1115" s="10">
        <f t="shared" si="141"/>
        <v>41865.977083333331</v>
      </c>
      <c r="U1115" t="str">
        <f t="shared" si="142"/>
        <v>Jul</v>
      </c>
      <c r="V1115">
        <f t="shared" si="143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36"/>
        <v>1.6666666666666668E-3</v>
      </c>
      <c r="P1116" s="9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0">
        <f t="shared" si="140"/>
        <v>41526.345914351856</v>
      </c>
      <c r="T1116" s="10">
        <f t="shared" si="141"/>
        <v>41556.345914351856</v>
      </c>
      <c r="U1116" t="str">
        <f t="shared" si="142"/>
        <v>Sep</v>
      </c>
      <c r="V1116">
        <f t="shared" si="143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36"/>
        <v>1.325E-3</v>
      </c>
      <c r="P1117" s="9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0">
        <f t="shared" si="140"/>
        <v>42429.695543981477</v>
      </c>
      <c r="T1117" s="10">
        <f t="shared" si="141"/>
        <v>42459.653877314813</v>
      </c>
      <c r="U1117" t="str">
        <f t="shared" si="142"/>
        <v>Feb</v>
      </c>
      <c r="V1117">
        <f t="shared" si="143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36"/>
        <v>3.5704000000000004E-4</v>
      </c>
      <c r="P1118" s="9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0">
        <f t="shared" si="140"/>
        <v>41009.847314814811</v>
      </c>
      <c r="T1118" s="10">
        <f t="shared" si="141"/>
        <v>41069.847314814811</v>
      </c>
      <c r="U1118" t="str">
        <f t="shared" si="142"/>
        <v>Apr</v>
      </c>
      <c r="V1118">
        <f t="shared" si="143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36"/>
        <v>8.3000000000000004E-2</v>
      </c>
      <c r="P1119" s="9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0">
        <f t="shared" si="140"/>
        <v>42333.598530092597</v>
      </c>
      <c r="T1119" s="10">
        <f t="shared" si="141"/>
        <v>42363.598530092597</v>
      </c>
      <c r="U1119" t="str">
        <f t="shared" si="142"/>
        <v>Nov</v>
      </c>
      <c r="V1119">
        <f t="shared" si="143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36"/>
        <v>2.4222222222222221E-2</v>
      </c>
      <c r="P1120" s="9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0">
        <f t="shared" si="140"/>
        <v>41704.16642361111</v>
      </c>
      <c r="T1120" s="10">
        <f t="shared" si="141"/>
        <v>41734.124756944446</v>
      </c>
      <c r="U1120" t="str">
        <f t="shared" si="142"/>
        <v>Mar</v>
      </c>
      <c r="V1120">
        <f t="shared" si="143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36"/>
        <v>2.3809523809523812E-3</v>
      </c>
      <c r="P1121" s="9">
        <f t="shared" si="137"/>
        <v>5</v>
      </c>
      <c r="Q1121" t="str">
        <f t="shared" si="138"/>
        <v>games</v>
      </c>
      <c r="R1121" t="str">
        <f t="shared" si="139"/>
        <v>video games</v>
      </c>
      <c r="S1121" s="10">
        <f t="shared" si="140"/>
        <v>41722.792407407411</v>
      </c>
      <c r="T1121" s="10">
        <f t="shared" si="141"/>
        <v>41735.792407407411</v>
      </c>
      <c r="U1121" t="str">
        <f t="shared" si="142"/>
        <v>Mar</v>
      </c>
      <c r="V1121">
        <f t="shared" si="143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36"/>
        <v>0</v>
      </c>
      <c r="P1122" s="9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0">
        <f t="shared" si="140"/>
        <v>40799.872685185182</v>
      </c>
      <c r="T1122" s="10">
        <f t="shared" si="141"/>
        <v>40844.872685185182</v>
      </c>
      <c r="U1122" t="str">
        <f t="shared" si="142"/>
        <v>Sep</v>
      </c>
      <c r="V1122">
        <f t="shared" si="143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36"/>
        <v>1.16E-4</v>
      </c>
      <c r="P1123" s="9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0">
        <f t="shared" si="140"/>
        <v>42412.934212962966</v>
      </c>
      <c r="T1123" s="10">
        <f t="shared" si="141"/>
        <v>42442.892546296294</v>
      </c>
      <c r="U1123" t="str">
        <f t="shared" si="142"/>
        <v>Feb</v>
      </c>
      <c r="V1123">
        <f t="shared" si="143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36"/>
        <v>0</v>
      </c>
      <c r="P1124" s="9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0">
        <f t="shared" si="140"/>
        <v>41410.703993055555</v>
      </c>
      <c r="T1124" s="10">
        <f t="shared" si="141"/>
        <v>41424.703993055555</v>
      </c>
      <c r="U1124" t="str">
        <f t="shared" si="142"/>
        <v>May</v>
      </c>
      <c r="V1124">
        <f t="shared" si="143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36"/>
        <v>2.2000000000000001E-3</v>
      </c>
      <c r="P1125" s="9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0">
        <f t="shared" si="140"/>
        <v>41718.5237037037</v>
      </c>
      <c r="T1125" s="10">
        <f t="shared" si="141"/>
        <v>41748.5237037037</v>
      </c>
      <c r="U1125" t="str">
        <f t="shared" si="142"/>
        <v>Mar</v>
      </c>
      <c r="V1125">
        <f t="shared" si="143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36"/>
        <v>4.7222222222222223E-3</v>
      </c>
      <c r="P1126" s="9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0">
        <f t="shared" si="140"/>
        <v>42094.667256944449</v>
      </c>
      <c r="T1126" s="10">
        <f t="shared" si="141"/>
        <v>42124.667256944449</v>
      </c>
      <c r="U1126" t="str">
        <f t="shared" si="142"/>
        <v>Mar</v>
      </c>
      <c r="V1126">
        <f t="shared" si="143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36"/>
        <v>0</v>
      </c>
      <c r="P1127" s="9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0">
        <f t="shared" si="140"/>
        <v>42212.624189814815</v>
      </c>
      <c r="T1127" s="10">
        <f t="shared" si="141"/>
        <v>42272.624189814815</v>
      </c>
      <c r="U1127" t="str">
        <f t="shared" si="142"/>
        <v>Jul</v>
      </c>
      <c r="V1127">
        <f t="shared" si="143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36"/>
        <v>5.0000000000000001E-3</v>
      </c>
      <c r="P1128" s="9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0">
        <f t="shared" si="140"/>
        <v>42535.327476851846</v>
      </c>
      <c r="T1128" s="10">
        <f t="shared" si="141"/>
        <v>42565.327476851846</v>
      </c>
      <c r="U1128" t="str">
        <f t="shared" si="142"/>
        <v>Jun</v>
      </c>
      <c r="V1128">
        <f t="shared" si="143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36"/>
        <v>1.6714285714285713E-2</v>
      </c>
      <c r="P1129" s="9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0">
        <f t="shared" si="140"/>
        <v>41926.854166666664</v>
      </c>
      <c r="T1129" s="10">
        <f t="shared" si="141"/>
        <v>41957.895833333328</v>
      </c>
      <c r="U1129" t="str">
        <f t="shared" si="142"/>
        <v>Oct</v>
      </c>
      <c r="V1129">
        <f t="shared" si="143"/>
        <v>2014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36"/>
        <v>1E-3</v>
      </c>
      <c r="P1130" s="9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0">
        <f t="shared" si="140"/>
        <v>41828.649502314816</v>
      </c>
      <c r="T1130" s="10">
        <f t="shared" si="141"/>
        <v>41858.649502314816</v>
      </c>
      <c r="U1130" t="str">
        <f t="shared" si="142"/>
        <v>Jul</v>
      </c>
      <c r="V1130">
        <f t="shared" si="143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36"/>
        <v>1.0499999999999999E-3</v>
      </c>
      <c r="P1131" s="9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0">
        <f t="shared" si="140"/>
        <v>42496.264965277776</v>
      </c>
      <c r="T1131" s="10">
        <f t="shared" si="141"/>
        <v>42526.264965277776</v>
      </c>
      <c r="U1131" t="str">
        <f t="shared" si="142"/>
        <v>May</v>
      </c>
      <c r="V1131">
        <f t="shared" si="143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36"/>
        <v>2.2000000000000001E-3</v>
      </c>
      <c r="P1132" s="9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0">
        <f t="shared" si="140"/>
        <v>41908.996527777781</v>
      </c>
      <c r="T1132" s="10">
        <f t="shared" si="141"/>
        <v>41969.038194444445</v>
      </c>
      <c r="U1132" t="str">
        <f t="shared" si="142"/>
        <v>Sep</v>
      </c>
      <c r="V1132">
        <f t="shared" si="143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36"/>
        <v>0</v>
      </c>
      <c r="P1133" s="9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0">
        <f t="shared" si="140"/>
        <v>42332.908194444448</v>
      </c>
      <c r="T1133" s="10">
        <f t="shared" si="141"/>
        <v>42362.908194444448</v>
      </c>
      <c r="U1133" t="str">
        <f t="shared" si="142"/>
        <v>Nov</v>
      </c>
      <c r="V1133">
        <f t="shared" si="143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36"/>
        <v>0.14380000000000001</v>
      </c>
      <c r="P1134" s="9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0">
        <f t="shared" si="140"/>
        <v>42706.115405092598</v>
      </c>
      <c r="T1134" s="10">
        <f t="shared" si="141"/>
        <v>42736.115405092598</v>
      </c>
      <c r="U1134" t="str">
        <f t="shared" si="142"/>
        <v>Dec</v>
      </c>
      <c r="V1134">
        <f t="shared" si="143"/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36"/>
        <v>6.6666666666666671E-3</v>
      </c>
      <c r="P1135" s="9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0">
        <f t="shared" si="140"/>
        <v>41821.407187500001</v>
      </c>
      <c r="T1135" s="10">
        <f t="shared" si="141"/>
        <v>41851.407187500001</v>
      </c>
      <c r="U1135" t="str">
        <f t="shared" si="142"/>
        <v>Jul</v>
      </c>
      <c r="V1135">
        <f t="shared" si="143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36"/>
        <v>4.0000000000000003E-5</v>
      </c>
      <c r="P1136" s="9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0">
        <f t="shared" si="140"/>
        <v>41958.285046296296</v>
      </c>
      <c r="T1136" s="10">
        <f t="shared" si="141"/>
        <v>41972.189583333333</v>
      </c>
      <c r="U1136" t="str">
        <f t="shared" si="142"/>
        <v>Nov</v>
      </c>
      <c r="V1136">
        <f t="shared" si="143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36"/>
        <v>0.05</v>
      </c>
      <c r="P1137" s="9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0">
        <f t="shared" si="140"/>
        <v>42558.989513888882</v>
      </c>
      <c r="T1137" s="10">
        <f t="shared" si="141"/>
        <v>42588.989513888882</v>
      </c>
      <c r="U1137" t="str">
        <f t="shared" si="142"/>
        <v>Jul</v>
      </c>
      <c r="V1137">
        <f t="shared" si="143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36"/>
        <v>6.4439140811455853E-2</v>
      </c>
      <c r="P1138" s="9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0">
        <f t="shared" si="140"/>
        <v>42327.671631944439</v>
      </c>
      <c r="T1138" s="10">
        <f t="shared" si="141"/>
        <v>42357.671631944439</v>
      </c>
      <c r="U1138" t="str">
        <f t="shared" si="142"/>
        <v>Nov</v>
      </c>
      <c r="V1138">
        <f t="shared" si="143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36"/>
        <v>0.39500000000000002</v>
      </c>
      <c r="P1139" s="9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0">
        <f t="shared" si="140"/>
        <v>42453.819687499999</v>
      </c>
      <c r="T1139" s="10">
        <f t="shared" si="141"/>
        <v>42483.819687499999</v>
      </c>
      <c r="U1139" t="str">
        <f t="shared" si="142"/>
        <v>Mar</v>
      </c>
      <c r="V1139">
        <f t="shared" si="143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36"/>
        <v>3.5714285714285713E-3</v>
      </c>
      <c r="P1140" s="9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0">
        <f t="shared" si="140"/>
        <v>42736.9066087963</v>
      </c>
      <c r="T1140" s="10">
        <f t="shared" si="141"/>
        <v>42756.9066087963</v>
      </c>
      <c r="U1140" t="str">
        <f t="shared" si="142"/>
        <v>Jan</v>
      </c>
      <c r="V1140">
        <f t="shared" si="143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36"/>
        <v>6.2500000000000001E-4</v>
      </c>
      <c r="P1141" s="9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0">
        <f t="shared" si="140"/>
        <v>41975.347523148142</v>
      </c>
      <c r="T1141" s="10">
        <f t="shared" si="141"/>
        <v>42005.347523148142</v>
      </c>
      <c r="U1141" t="str">
        <f t="shared" si="142"/>
        <v>Dec</v>
      </c>
      <c r="V1141">
        <f t="shared" si="143"/>
        <v>2014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36"/>
        <v>0</v>
      </c>
      <c r="P1142" s="9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0">
        <f t="shared" si="140"/>
        <v>42192.462048611109</v>
      </c>
      <c r="T1142" s="10">
        <f t="shared" si="141"/>
        <v>42222.462048611109</v>
      </c>
      <c r="U1142" t="str">
        <f t="shared" si="142"/>
        <v>Jul</v>
      </c>
      <c r="V1142">
        <f t="shared" si="143"/>
        <v>2015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36"/>
        <v>0</v>
      </c>
      <c r="P1143" s="9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0">
        <f t="shared" si="140"/>
        <v>42164.699652777781</v>
      </c>
      <c r="T1143" s="10">
        <f t="shared" si="141"/>
        <v>42194.699652777781</v>
      </c>
      <c r="U1143" t="str">
        <f t="shared" si="142"/>
        <v>Jun</v>
      </c>
      <c r="V1143">
        <f t="shared" si="143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36"/>
        <v>0</v>
      </c>
      <c r="P1144" s="9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0">
        <f t="shared" si="140"/>
        <v>42022.006099537044</v>
      </c>
      <c r="T1144" s="10">
        <f t="shared" si="141"/>
        <v>42052.006099537044</v>
      </c>
      <c r="U1144" t="str">
        <f t="shared" si="142"/>
        <v>Jan</v>
      </c>
      <c r="V1144">
        <f t="shared" si="143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36"/>
        <v>4.1333333333333335E-3</v>
      </c>
      <c r="P1145" s="9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0">
        <f t="shared" si="140"/>
        <v>42325.19358796296</v>
      </c>
      <c r="T1145" s="10">
        <f t="shared" si="141"/>
        <v>42355.19358796296</v>
      </c>
      <c r="U1145" t="str">
        <f t="shared" si="142"/>
        <v>Nov</v>
      </c>
      <c r="V1145">
        <f t="shared" si="143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36"/>
        <v>0</v>
      </c>
      <c r="P1146" s="9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0">
        <f t="shared" si="140"/>
        <v>42093.181944444441</v>
      </c>
      <c r="T1146" s="10">
        <f t="shared" si="141"/>
        <v>42123.181944444441</v>
      </c>
      <c r="U1146" t="str">
        <f t="shared" si="142"/>
        <v>Mar</v>
      </c>
      <c r="V1146">
        <f t="shared" si="143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36"/>
        <v>1.25E-3</v>
      </c>
      <c r="P1147" s="9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0">
        <f t="shared" si="140"/>
        <v>41854.747592592597</v>
      </c>
      <c r="T1147" s="10">
        <f t="shared" si="141"/>
        <v>41914.747592592597</v>
      </c>
      <c r="U1147" t="str">
        <f t="shared" si="142"/>
        <v>Aug</v>
      </c>
      <c r="V1147">
        <f t="shared" si="143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36"/>
        <v>8.8333333333333333E-2</v>
      </c>
      <c r="P1148" s="9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0">
        <f t="shared" si="140"/>
        <v>41723.9533912037</v>
      </c>
      <c r="T1148" s="10">
        <f t="shared" si="141"/>
        <v>41761.9533912037</v>
      </c>
      <c r="U1148" t="str">
        <f t="shared" si="142"/>
        <v>Mar</v>
      </c>
      <c r="V1148">
        <f t="shared" si="143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36"/>
        <v>0</v>
      </c>
      <c r="P1149" s="9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0">
        <f t="shared" si="140"/>
        <v>41871.972025462965</v>
      </c>
      <c r="T1149" s="10">
        <f t="shared" si="141"/>
        <v>41931.972025462965</v>
      </c>
      <c r="U1149" t="str">
        <f t="shared" si="142"/>
        <v>Aug</v>
      </c>
      <c r="V1149">
        <f t="shared" si="143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36"/>
        <v>4.8666666666666667E-3</v>
      </c>
      <c r="P1150" s="9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0">
        <f t="shared" si="140"/>
        <v>42675.171076388884</v>
      </c>
      <c r="T1150" s="10">
        <f t="shared" si="141"/>
        <v>42705.212743055556</v>
      </c>
      <c r="U1150" t="str">
        <f t="shared" si="142"/>
        <v>Nov</v>
      </c>
      <c r="V1150">
        <f t="shared" si="143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36"/>
        <v>1.5E-3</v>
      </c>
      <c r="P1151" s="9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0">
        <f t="shared" si="140"/>
        <v>42507.71025462963</v>
      </c>
      <c r="T1151" s="10">
        <f t="shared" si="141"/>
        <v>42537.71025462963</v>
      </c>
      <c r="U1151" t="str">
        <f t="shared" si="142"/>
        <v>May</v>
      </c>
      <c r="V1151">
        <f t="shared" si="143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36"/>
        <v>0.1008</v>
      </c>
      <c r="P1152" s="9">
        <f t="shared" si="137"/>
        <v>42</v>
      </c>
      <c r="Q1152" t="str">
        <f t="shared" si="138"/>
        <v>food</v>
      </c>
      <c r="R1152" t="str">
        <f t="shared" si="139"/>
        <v>food trucks</v>
      </c>
      <c r="S1152" s="10">
        <f t="shared" si="140"/>
        <v>42317.954571759255</v>
      </c>
      <c r="T1152" s="10">
        <f t="shared" si="141"/>
        <v>42377.954571759255</v>
      </c>
      <c r="U1152" t="str">
        <f t="shared" si="142"/>
        <v>Nov</v>
      </c>
      <c r="V1152">
        <f t="shared" si="143"/>
        <v>2015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36"/>
        <v>0</v>
      </c>
      <c r="P1153" s="9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0">
        <f t="shared" si="140"/>
        <v>42224.102581018517</v>
      </c>
      <c r="T1153" s="10">
        <f t="shared" si="141"/>
        <v>42254.102581018517</v>
      </c>
      <c r="U1153" t="str">
        <f t="shared" si="142"/>
        <v>Aug</v>
      </c>
      <c r="V1153">
        <f t="shared" si="143"/>
        <v>2015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36"/>
        <v>5.6937500000000002E-2</v>
      </c>
      <c r="P1154" s="9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0">
        <f t="shared" si="140"/>
        <v>42109.709629629629</v>
      </c>
      <c r="T1154" s="10">
        <f t="shared" si="141"/>
        <v>42139.709629629629</v>
      </c>
      <c r="U1154" t="str">
        <f t="shared" si="142"/>
        <v>Apr</v>
      </c>
      <c r="V1154">
        <f t="shared" si="143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44">E1155/D1155</f>
        <v>6.2500000000000003E-3</v>
      </c>
      <c r="P1155" s="9">
        <f t="shared" ref="P1155:P1218" si="145">E1155/L1155</f>
        <v>50</v>
      </c>
      <c r="Q1155" t="str">
        <f t="shared" ref="Q1155:Q1218" si="146">LEFT(N1155,SEARCH( "/",N1155,1)-1)</f>
        <v>food</v>
      </c>
      <c r="R1155" t="str">
        <f t="shared" ref="R1155:R1218" si="147">RIGHT(N1155,LEN(N1155)-SEARCH("/",N1155,1))</f>
        <v>food trucks</v>
      </c>
      <c r="S1155" s="10">
        <f t="shared" ref="S1155:S1218" si="148">(((J1155/60)/60)/24)+DATE(1970,1,1)</f>
        <v>42143.714178240742</v>
      </c>
      <c r="T1155" s="10">
        <f t="shared" ref="T1155:T1218" si="149">(((I1155/60)/60)/24)+DATE(1970,1,1)</f>
        <v>42173.714178240742</v>
      </c>
      <c r="U1155" t="str">
        <f t="shared" ref="U1155:U1218" si="150">TEXT(MONTH(S1155)*29,"mmm")</f>
        <v>May</v>
      </c>
      <c r="V1155">
        <f t="shared" ref="V1155:V1218" si="151">YEAR(S1155)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44"/>
        <v>6.5000000000000002E-2</v>
      </c>
      <c r="P1156" s="9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0">
        <f t="shared" si="148"/>
        <v>42223.108865740738</v>
      </c>
      <c r="T1156" s="10">
        <f t="shared" si="149"/>
        <v>42253.108865740738</v>
      </c>
      <c r="U1156" t="str">
        <f t="shared" si="150"/>
        <v>Aug</v>
      </c>
      <c r="V1156">
        <f t="shared" si="151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44"/>
        <v>7.5199999999999998E-3</v>
      </c>
      <c r="P1157" s="9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0">
        <f t="shared" si="148"/>
        <v>41835.763981481483</v>
      </c>
      <c r="T1157" s="10">
        <f t="shared" si="149"/>
        <v>41865.763981481483</v>
      </c>
      <c r="U1157" t="str">
        <f t="shared" si="150"/>
        <v>Jul</v>
      </c>
      <c r="V1157">
        <f t="shared" si="151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44"/>
        <v>0</v>
      </c>
      <c r="P1158" s="9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0">
        <f t="shared" si="148"/>
        <v>42029.07131944444</v>
      </c>
      <c r="T1158" s="10">
        <f t="shared" si="149"/>
        <v>42059.07131944444</v>
      </c>
      <c r="U1158" t="str">
        <f t="shared" si="150"/>
        <v>Jan</v>
      </c>
      <c r="V1158">
        <f t="shared" si="151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44"/>
        <v>1.5100000000000001E-2</v>
      </c>
      <c r="P1159" s="9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0">
        <f t="shared" si="148"/>
        <v>41918.628240740742</v>
      </c>
      <c r="T1159" s="10">
        <f t="shared" si="149"/>
        <v>41978.669907407413</v>
      </c>
      <c r="U1159" t="str">
        <f t="shared" si="150"/>
        <v>Oct</v>
      </c>
      <c r="V1159">
        <f t="shared" si="151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44"/>
        <v>4.6666666666666671E-3</v>
      </c>
      <c r="P1160" s="9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0">
        <f t="shared" si="148"/>
        <v>41952.09175925926</v>
      </c>
      <c r="T1160" s="10">
        <f t="shared" si="149"/>
        <v>41982.09175925926</v>
      </c>
      <c r="U1160" t="str">
        <f t="shared" si="150"/>
        <v>Nov</v>
      </c>
      <c r="V1160">
        <f t="shared" si="151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44"/>
        <v>0</v>
      </c>
      <c r="P1161" s="9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0">
        <f t="shared" si="148"/>
        <v>42154.726446759261</v>
      </c>
      <c r="T1161" s="10">
        <f t="shared" si="149"/>
        <v>42185.65625</v>
      </c>
      <c r="U1161" t="str">
        <f t="shared" si="150"/>
        <v>May</v>
      </c>
      <c r="V1161">
        <f t="shared" si="151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44"/>
        <v>3.85E-2</v>
      </c>
      <c r="P1162" s="9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0">
        <f t="shared" si="148"/>
        <v>42061.154930555553</v>
      </c>
      <c r="T1162" s="10">
        <f t="shared" si="149"/>
        <v>42091.113263888896</v>
      </c>
      <c r="U1162" t="str">
        <f t="shared" si="150"/>
        <v>Feb</v>
      </c>
      <c r="V1162">
        <f t="shared" si="151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44"/>
        <v>0</v>
      </c>
      <c r="P1163" s="9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0">
        <f t="shared" si="148"/>
        <v>42122.629502314812</v>
      </c>
      <c r="T1163" s="10">
        <f t="shared" si="149"/>
        <v>42143.629502314812</v>
      </c>
      <c r="U1163" t="str">
        <f t="shared" si="150"/>
        <v>Apr</v>
      </c>
      <c r="V1163">
        <f t="shared" si="151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44"/>
        <v>5.8333333333333338E-4</v>
      </c>
      <c r="P1164" s="9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0">
        <f t="shared" si="148"/>
        <v>41876.683611111112</v>
      </c>
      <c r="T1164" s="10">
        <f t="shared" si="149"/>
        <v>41907.683611111112</v>
      </c>
      <c r="U1164" t="str">
        <f t="shared" si="150"/>
        <v>Aug</v>
      </c>
      <c r="V1164">
        <f t="shared" si="151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44"/>
        <v>0</v>
      </c>
      <c r="P1165" s="9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0">
        <f t="shared" si="148"/>
        <v>41830.723611111112</v>
      </c>
      <c r="T1165" s="10">
        <f t="shared" si="149"/>
        <v>41860.723611111112</v>
      </c>
      <c r="U1165" t="str">
        <f t="shared" si="150"/>
        <v>Jul</v>
      </c>
      <c r="V1165">
        <f t="shared" si="151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44"/>
        <v>0</v>
      </c>
      <c r="P1166" s="9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0">
        <f t="shared" si="148"/>
        <v>42509.724328703705</v>
      </c>
      <c r="T1166" s="10">
        <f t="shared" si="149"/>
        <v>42539.724328703705</v>
      </c>
      <c r="U1166" t="str">
        <f t="shared" si="150"/>
        <v>May</v>
      </c>
      <c r="V1166">
        <f t="shared" si="151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44"/>
        <v>0.20705000000000001</v>
      </c>
      <c r="P1167" s="9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0">
        <f t="shared" si="148"/>
        <v>41792.214467592588</v>
      </c>
      <c r="T1167" s="10">
        <f t="shared" si="149"/>
        <v>41826.214467592588</v>
      </c>
      <c r="U1167" t="str">
        <f t="shared" si="150"/>
        <v>Jun</v>
      </c>
      <c r="V1167">
        <f t="shared" si="151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44"/>
        <v>0.19139999999999999</v>
      </c>
      <c r="P1168" s="9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0">
        <f t="shared" si="148"/>
        <v>42150.485439814816</v>
      </c>
      <c r="T1168" s="10">
        <f t="shared" si="149"/>
        <v>42181.166666666672</v>
      </c>
      <c r="U1168" t="str">
        <f t="shared" si="150"/>
        <v>May</v>
      </c>
      <c r="V1168">
        <f t="shared" si="151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44"/>
        <v>1.6316666666666667E-2</v>
      </c>
      <c r="P1169" s="9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0">
        <f t="shared" si="148"/>
        <v>41863.734895833331</v>
      </c>
      <c r="T1169" s="10">
        <f t="shared" si="149"/>
        <v>41894.734895833331</v>
      </c>
      <c r="U1169" t="str">
        <f t="shared" si="150"/>
        <v>Aug</v>
      </c>
      <c r="V1169">
        <f t="shared" si="151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44"/>
        <v>5.6666666666666664E-2</v>
      </c>
      <c r="P1170" s="9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0">
        <f t="shared" si="148"/>
        <v>42605.053993055553</v>
      </c>
      <c r="T1170" s="10">
        <f t="shared" si="149"/>
        <v>42635.053993055553</v>
      </c>
      <c r="U1170" t="str">
        <f t="shared" si="150"/>
        <v>Aug</v>
      </c>
      <c r="V1170">
        <f t="shared" si="151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44"/>
        <v>1.6999999999999999E-3</v>
      </c>
      <c r="P1171" s="9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0">
        <f t="shared" si="148"/>
        <v>42027.353738425925</v>
      </c>
      <c r="T1171" s="10">
        <f t="shared" si="149"/>
        <v>42057.353738425925</v>
      </c>
      <c r="U1171" t="str">
        <f t="shared" si="150"/>
        <v>Jan</v>
      </c>
      <c r="V1171">
        <f t="shared" si="151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44"/>
        <v>4.0000000000000001E-3</v>
      </c>
      <c r="P1172" s="9">
        <f t="shared" si="145"/>
        <v>50</v>
      </c>
      <c r="Q1172" t="str">
        <f t="shared" si="146"/>
        <v>food</v>
      </c>
      <c r="R1172" t="str">
        <f t="shared" si="147"/>
        <v>food trucks</v>
      </c>
      <c r="S1172" s="10">
        <f t="shared" si="148"/>
        <v>42124.893182870372</v>
      </c>
      <c r="T1172" s="10">
        <f t="shared" si="149"/>
        <v>42154.893182870372</v>
      </c>
      <c r="U1172" t="str">
        <f t="shared" si="150"/>
        <v>Apr</v>
      </c>
      <c r="V1172">
        <f t="shared" si="151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44"/>
        <v>1E-3</v>
      </c>
      <c r="P1173" s="9">
        <f t="shared" si="145"/>
        <v>25</v>
      </c>
      <c r="Q1173" t="str">
        <f t="shared" si="146"/>
        <v>food</v>
      </c>
      <c r="R1173" t="str">
        <f t="shared" si="147"/>
        <v>food trucks</v>
      </c>
      <c r="S1173" s="10">
        <f t="shared" si="148"/>
        <v>41938.804710648146</v>
      </c>
      <c r="T1173" s="10">
        <f t="shared" si="149"/>
        <v>41956.846377314811</v>
      </c>
      <c r="U1173" t="str">
        <f t="shared" si="150"/>
        <v>Oct</v>
      </c>
      <c r="V1173">
        <f t="shared" si="151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44"/>
        <v>0</v>
      </c>
      <c r="P1174" s="9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0">
        <f t="shared" si="148"/>
        <v>41841.682314814818</v>
      </c>
      <c r="T1174" s="10">
        <f t="shared" si="149"/>
        <v>41871.682314814818</v>
      </c>
      <c r="U1174" t="str">
        <f t="shared" si="150"/>
        <v>Jul</v>
      </c>
      <c r="V1174">
        <f t="shared" si="151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44"/>
        <v>2.4000000000000001E-4</v>
      </c>
      <c r="P1175" s="9">
        <f t="shared" si="145"/>
        <v>30</v>
      </c>
      <c r="Q1175" t="str">
        <f t="shared" si="146"/>
        <v>food</v>
      </c>
      <c r="R1175" t="str">
        <f t="shared" si="147"/>
        <v>food trucks</v>
      </c>
      <c r="S1175" s="10">
        <f t="shared" si="148"/>
        <v>42184.185844907406</v>
      </c>
      <c r="T1175" s="10">
        <f t="shared" si="149"/>
        <v>42219.185844907406</v>
      </c>
      <c r="U1175" t="str">
        <f t="shared" si="150"/>
        <v>Jun</v>
      </c>
      <c r="V1175">
        <f t="shared" si="151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44"/>
        <v>5.906666666666667E-2</v>
      </c>
      <c r="P1176" s="9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0">
        <f t="shared" si="148"/>
        <v>42468.84174768519</v>
      </c>
      <c r="T1176" s="10">
        <f t="shared" si="149"/>
        <v>42498.84174768519</v>
      </c>
      <c r="U1176" t="str">
        <f t="shared" si="150"/>
        <v>Apr</v>
      </c>
      <c r="V1176">
        <f t="shared" si="151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44"/>
        <v>2.9250000000000002E-2</v>
      </c>
      <c r="P1177" s="9">
        <f t="shared" si="145"/>
        <v>65</v>
      </c>
      <c r="Q1177" t="str">
        <f t="shared" si="146"/>
        <v>food</v>
      </c>
      <c r="R1177" t="str">
        <f t="shared" si="147"/>
        <v>food trucks</v>
      </c>
      <c r="S1177" s="10">
        <f t="shared" si="148"/>
        <v>42170.728460648148</v>
      </c>
      <c r="T1177" s="10">
        <f t="shared" si="149"/>
        <v>42200.728460648148</v>
      </c>
      <c r="U1177" t="str">
        <f t="shared" si="150"/>
        <v>Jun</v>
      </c>
      <c r="V1177">
        <f t="shared" si="151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44"/>
        <v>5.7142857142857142E-5</v>
      </c>
      <c r="P1178" s="9">
        <f t="shared" si="145"/>
        <v>10</v>
      </c>
      <c r="Q1178" t="str">
        <f t="shared" si="146"/>
        <v>food</v>
      </c>
      <c r="R1178" t="str">
        <f t="shared" si="147"/>
        <v>food trucks</v>
      </c>
      <c r="S1178" s="10">
        <f t="shared" si="148"/>
        <v>42746.019652777773</v>
      </c>
      <c r="T1178" s="10">
        <f t="shared" si="149"/>
        <v>42800.541666666672</v>
      </c>
      <c r="U1178" t="str">
        <f t="shared" si="150"/>
        <v>Jan</v>
      </c>
      <c r="V1178">
        <f t="shared" si="151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44"/>
        <v>0</v>
      </c>
      <c r="P1179" s="9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0">
        <f t="shared" si="148"/>
        <v>41897.660833333335</v>
      </c>
      <c r="T1179" s="10">
        <f t="shared" si="149"/>
        <v>41927.660833333335</v>
      </c>
      <c r="U1179" t="str">
        <f t="shared" si="150"/>
        <v>Sep</v>
      </c>
      <c r="V1179">
        <f t="shared" si="151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44"/>
        <v>6.666666666666667E-5</v>
      </c>
      <c r="P1180" s="9">
        <f t="shared" si="145"/>
        <v>5</v>
      </c>
      <c r="Q1180" t="str">
        <f t="shared" si="146"/>
        <v>food</v>
      </c>
      <c r="R1180" t="str">
        <f t="shared" si="147"/>
        <v>food trucks</v>
      </c>
      <c r="S1180" s="10">
        <f t="shared" si="148"/>
        <v>41837.905694444446</v>
      </c>
      <c r="T1180" s="10">
        <f t="shared" si="149"/>
        <v>41867.905694444446</v>
      </c>
      <c r="U1180" t="str">
        <f t="shared" si="150"/>
        <v>Jul</v>
      </c>
      <c r="V1180">
        <f t="shared" si="151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44"/>
        <v>5.3333333333333337E-2</v>
      </c>
      <c r="P1181" s="9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0">
        <f t="shared" si="148"/>
        <v>42275.720219907409</v>
      </c>
      <c r="T1181" s="10">
        <f t="shared" si="149"/>
        <v>42305.720219907409</v>
      </c>
      <c r="U1181" t="str">
        <f t="shared" si="150"/>
        <v>Sep</v>
      </c>
      <c r="V1181">
        <f t="shared" si="151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44"/>
        <v>0.11749999999999999</v>
      </c>
      <c r="P1182" s="9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0">
        <f t="shared" si="148"/>
        <v>41781.806875000002</v>
      </c>
      <c r="T1182" s="10">
        <f t="shared" si="149"/>
        <v>41818.806875000002</v>
      </c>
      <c r="U1182" t="str">
        <f t="shared" si="150"/>
        <v>May</v>
      </c>
      <c r="V1182">
        <f t="shared" si="151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44"/>
        <v>8.0000000000000007E-5</v>
      </c>
      <c r="P1183" s="9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0">
        <f t="shared" si="148"/>
        <v>42034.339363425926</v>
      </c>
      <c r="T1183" s="10">
        <f t="shared" si="149"/>
        <v>42064.339363425926</v>
      </c>
      <c r="U1183" t="str">
        <f t="shared" si="150"/>
        <v>Jan</v>
      </c>
      <c r="V1183">
        <f t="shared" si="151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44"/>
        <v>4.2000000000000003E-2</v>
      </c>
      <c r="P1184" s="9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0">
        <f t="shared" si="148"/>
        <v>42728.827407407407</v>
      </c>
      <c r="T1184" s="10">
        <f t="shared" si="149"/>
        <v>42747.695833333331</v>
      </c>
      <c r="U1184" t="str">
        <f t="shared" si="150"/>
        <v>Dec</v>
      </c>
      <c r="V1184">
        <f t="shared" si="151"/>
        <v>2016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44"/>
        <v>0.04</v>
      </c>
      <c r="P1185" s="9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0">
        <f t="shared" si="148"/>
        <v>42656.86137731481</v>
      </c>
      <c r="T1185" s="10">
        <f t="shared" si="149"/>
        <v>42676.165972222225</v>
      </c>
      <c r="U1185" t="str">
        <f t="shared" si="150"/>
        <v>Oct</v>
      </c>
      <c r="V1185">
        <f t="shared" si="151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44"/>
        <v>1.0493636363636363</v>
      </c>
      <c r="P1186" s="9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0">
        <f t="shared" si="148"/>
        <v>42741.599664351852</v>
      </c>
      <c r="T1186" s="10">
        <f t="shared" si="149"/>
        <v>42772.599664351852</v>
      </c>
      <c r="U1186" t="str">
        <f t="shared" si="150"/>
        <v>Jan</v>
      </c>
      <c r="V1186">
        <f t="shared" si="151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44"/>
        <v>1.0544</v>
      </c>
      <c r="P1187" s="9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0">
        <f t="shared" si="148"/>
        <v>42130.865150462967</v>
      </c>
      <c r="T1187" s="10">
        <f t="shared" si="149"/>
        <v>42163.166666666672</v>
      </c>
      <c r="U1187" t="str">
        <f t="shared" si="150"/>
        <v>May</v>
      </c>
      <c r="V1187">
        <f t="shared" si="151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44"/>
        <v>1.0673333333333332</v>
      </c>
      <c r="P1188" s="9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0">
        <f t="shared" si="148"/>
        <v>42123.86336805555</v>
      </c>
      <c r="T1188" s="10">
        <f t="shared" si="149"/>
        <v>42156.945833333331</v>
      </c>
      <c r="U1188" t="str">
        <f t="shared" si="150"/>
        <v>Apr</v>
      </c>
      <c r="V1188">
        <f t="shared" si="151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44"/>
        <v>1.0412571428571429</v>
      </c>
      <c r="P1189" s="9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0">
        <f t="shared" si="148"/>
        <v>42109.894942129627</v>
      </c>
      <c r="T1189" s="10">
        <f t="shared" si="149"/>
        <v>42141.75</v>
      </c>
      <c r="U1189" t="str">
        <f t="shared" si="150"/>
        <v>Apr</v>
      </c>
      <c r="V1189">
        <f t="shared" si="151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44"/>
        <v>1.6054999999999999</v>
      </c>
      <c r="P1190" s="9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0">
        <f t="shared" si="148"/>
        <v>42711.700694444444</v>
      </c>
      <c r="T1190" s="10">
        <f t="shared" si="149"/>
        <v>42732.700694444444</v>
      </c>
      <c r="U1190" t="str">
        <f t="shared" si="150"/>
        <v>Dec</v>
      </c>
      <c r="V1190">
        <f t="shared" si="151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44"/>
        <v>1.0777777777777777</v>
      </c>
      <c r="P1191" s="9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0">
        <f t="shared" si="148"/>
        <v>42529.979108796295</v>
      </c>
      <c r="T1191" s="10">
        <f t="shared" si="149"/>
        <v>42550.979108796295</v>
      </c>
      <c r="U1191" t="str">
        <f t="shared" si="150"/>
        <v>Jun</v>
      </c>
      <c r="V1191">
        <f t="shared" si="151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44"/>
        <v>1.35</v>
      </c>
      <c r="P1192" s="9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0">
        <f t="shared" si="148"/>
        <v>41852.665798611109</v>
      </c>
      <c r="T1192" s="10">
        <f t="shared" si="149"/>
        <v>41882.665798611109</v>
      </c>
      <c r="U1192" t="str">
        <f t="shared" si="150"/>
        <v>Aug</v>
      </c>
      <c r="V1192">
        <f t="shared" si="151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44"/>
        <v>1.0907407407407408</v>
      </c>
      <c r="P1193" s="9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0">
        <f t="shared" si="148"/>
        <v>42419.603703703702</v>
      </c>
      <c r="T1193" s="10">
        <f t="shared" si="149"/>
        <v>42449.562037037031</v>
      </c>
      <c r="U1193" t="str">
        <f t="shared" si="150"/>
        <v>Feb</v>
      </c>
      <c r="V1193">
        <f t="shared" si="151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44"/>
        <v>2.9</v>
      </c>
      <c r="P1194" s="9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0">
        <f t="shared" si="148"/>
        <v>42747.506689814814</v>
      </c>
      <c r="T1194" s="10">
        <f t="shared" si="149"/>
        <v>42777.506689814814</v>
      </c>
      <c r="U1194" t="str">
        <f t="shared" si="150"/>
        <v>Jan</v>
      </c>
      <c r="V1194">
        <f t="shared" si="151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44"/>
        <v>1.0395714285714286</v>
      </c>
      <c r="P1195" s="9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0">
        <f t="shared" si="148"/>
        <v>42409.776076388895</v>
      </c>
      <c r="T1195" s="10">
        <f t="shared" si="149"/>
        <v>42469.734409722223</v>
      </c>
      <c r="U1195" t="str">
        <f t="shared" si="150"/>
        <v>Feb</v>
      </c>
      <c r="V1195">
        <f t="shared" si="151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44"/>
        <v>3.2223999999999999</v>
      </c>
      <c r="P1196" s="9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0">
        <f t="shared" si="148"/>
        <v>42072.488182870366</v>
      </c>
      <c r="T1196" s="10">
        <f t="shared" si="149"/>
        <v>42102.488182870366</v>
      </c>
      <c r="U1196" t="str">
        <f t="shared" si="150"/>
        <v>Mar</v>
      </c>
      <c r="V1196">
        <f t="shared" si="151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44"/>
        <v>1.35</v>
      </c>
      <c r="P1197" s="9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0">
        <f t="shared" si="148"/>
        <v>42298.34783564815</v>
      </c>
      <c r="T1197" s="10">
        <f t="shared" si="149"/>
        <v>42358.375</v>
      </c>
      <c r="U1197" t="str">
        <f t="shared" si="150"/>
        <v>Oct</v>
      </c>
      <c r="V1197">
        <f t="shared" si="151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44"/>
        <v>2.6991034482758622</v>
      </c>
      <c r="P1198" s="9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0">
        <f t="shared" si="148"/>
        <v>42326.818738425922</v>
      </c>
      <c r="T1198" s="10">
        <f t="shared" si="149"/>
        <v>42356.818738425922</v>
      </c>
      <c r="U1198" t="str">
        <f t="shared" si="150"/>
        <v>Nov</v>
      </c>
      <c r="V1198">
        <f t="shared" si="151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44"/>
        <v>2.5329333333333333</v>
      </c>
      <c r="P1199" s="9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0">
        <f t="shared" si="148"/>
        <v>42503.66474537037</v>
      </c>
      <c r="T1199" s="10">
        <f t="shared" si="149"/>
        <v>42534.249305555553</v>
      </c>
      <c r="U1199" t="str">
        <f t="shared" si="150"/>
        <v>May</v>
      </c>
      <c r="V1199">
        <f t="shared" si="151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44"/>
        <v>2.6059999999999999</v>
      </c>
      <c r="P1200" s="9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0">
        <f t="shared" si="148"/>
        <v>42333.619050925925</v>
      </c>
      <c r="T1200" s="10">
        <f t="shared" si="149"/>
        <v>42369.125</v>
      </c>
      <c r="U1200" t="str">
        <f t="shared" si="150"/>
        <v>Nov</v>
      </c>
      <c r="V1200">
        <f t="shared" si="151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44"/>
        <v>1.0131677953348381</v>
      </c>
      <c r="P1201" s="9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0">
        <f t="shared" si="148"/>
        <v>42161.770833333328</v>
      </c>
      <c r="T1201" s="10">
        <f t="shared" si="149"/>
        <v>42193.770833333328</v>
      </c>
      <c r="U1201" t="str">
        <f t="shared" si="150"/>
        <v>Jun</v>
      </c>
      <c r="V1201">
        <f t="shared" si="151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44"/>
        <v>1.2560416666666667</v>
      </c>
      <c r="P1202" s="9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0">
        <f t="shared" si="148"/>
        <v>42089.477500000001</v>
      </c>
      <c r="T1202" s="10">
        <f t="shared" si="149"/>
        <v>42110.477500000001</v>
      </c>
      <c r="U1202" t="str">
        <f t="shared" si="150"/>
        <v>Mar</v>
      </c>
      <c r="V1202">
        <f t="shared" si="151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44"/>
        <v>1.0243783333333334</v>
      </c>
      <c r="P1203" s="9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0">
        <f t="shared" si="148"/>
        <v>42536.60701388889</v>
      </c>
      <c r="T1203" s="10">
        <f t="shared" si="149"/>
        <v>42566.60701388889</v>
      </c>
      <c r="U1203" t="str">
        <f t="shared" si="150"/>
        <v>Jun</v>
      </c>
      <c r="V1203">
        <f t="shared" si="151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44"/>
        <v>1.99244</v>
      </c>
      <c r="P1204" s="9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0">
        <f t="shared" si="148"/>
        <v>42152.288819444439</v>
      </c>
      <c r="T1204" s="10">
        <f t="shared" si="149"/>
        <v>42182.288819444439</v>
      </c>
      <c r="U1204" t="str">
        <f t="shared" si="150"/>
        <v>May</v>
      </c>
      <c r="V1204">
        <f t="shared" si="151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44"/>
        <v>1.0245398773006136</v>
      </c>
      <c r="P1205" s="9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0">
        <f t="shared" si="148"/>
        <v>42125.614895833336</v>
      </c>
      <c r="T1205" s="10">
        <f t="shared" si="149"/>
        <v>42155.614895833336</v>
      </c>
      <c r="U1205" t="str">
        <f t="shared" si="150"/>
        <v>May</v>
      </c>
      <c r="V1205">
        <f t="shared" si="151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44"/>
        <v>1.0294615384615384</v>
      </c>
      <c r="P1206" s="9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0">
        <f t="shared" si="148"/>
        <v>42297.748067129629</v>
      </c>
      <c r="T1206" s="10">
        <f t="shared" si="149"/>
        <v>42342.208333333328</v>
      </c>
      <c r="U1206" t="str">
        <f t="shared" si="150"/>
        <v>Oct</v>
      </c>
      <c r="V1206">
        <f t="shared" si="151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44"/>
        <v>1.0086153846153847</v>
      </c>
      <c r="P1207" s="9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0">
        <f t="shared" si="148"/>
        <v>42138.506377314814</v>
      </c>
      <c r="T1207" s="10">
        <f t="shared" si="149"/>
        <v>42168.506377314814</v>
      </c>
      <c r="U1207" t="str">
        <f t="shared" si="150"/>
        <v>May</v>
      </c>
      <c r="V1207">
        <f t="shared" si="151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44"/>
        <v>1.1499999999999999</v>
      </c>
      <c r="P1208" s="9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0">
        <f t="shared" si="148"/>
        <v>42772.776076388895</v>
      </c>
      <c r="T1208" s="10">
        <f t="shared" si="149"/>
        <v>42805.561805555553</v>
      </c>
      <c r="U1208" t="str">
        <f t="shared" si="150"/>
        <v>Feb</v>
      </c>
      <c r="V1208">
        <f t="shared" si="151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44"/>
        <v>1.0416766467065868</v>
      </c>
      <c r="P1209" s="9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0">
        <f t="shared" si="148"/>
        <v>42430.430243055554</v>
      </c>
      <c r="T1209" s="10">
        <f t="shared" si="149"/>
        <v>42460.416666666672</v>
      </c>
      <c r="U1209" t="str">
        <f t="shared" si="150"/>
        <v>Mar</v>
      </c>
      <c r="V1209">
        <f t="shared" si="151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44"/>
        <v>1.5529999999999999</v>
      </c>
      <c r="P1210" s="9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0">
        <f t="shared" si="148"/>
        <v>42423.709074074075</v>
      </c>
      <c r="T1210" s="10">
        <f t="shared" si="149"/>
        <v>42453.667407407411</v>
      </c>
      <c r="U1210" t="str">
        <f t="shared" si="150"/>
        <v>Feb</v>
      </c>
      <c r="V1210">
        <f t="shared" si="151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44"/>
        <v>1.06</v>
      </c>
      <c r="P1211" s="9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0">
        <f t="shared" si="148"/>
        <v>42761.846122685187</v>
      </c>
      <c r="T1211" s="10">
        <f t="shared" si="149"/>
        <v>42791.846122685187</v>
      </c>
      <c r="U1211" t="str">
        <f t="shared" si="150"/>
        <v>Jan</v>
      </c>
      <c r="V1211">
        <f t="shared" si="151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44"/>
        <v>2.5431499999999998</v>
      </c>
      <c r="P1212" s="9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0">
        <f t="shared" si="148"/>
        <v>42132.941805555558</v>
      </c>
      <c r="T1212" s="10">
        <f t="shared" si="149"/>
        <v>42155.875</v>
      </c>
      <c r="U1212" t="str">
        <f t="shared" si="150"/>
        <v>May</v>
      </c>
      <c r="V1212">
        <f t="shared" si="151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44"/>
        <v>1.0109999999999999</v>
      </c>
      <c r="P1213" s="9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0">
        <f t="shared" si="148"/>
        <v>42515.866446759261</v>
      </c>
      <c r="T1213" s="10">
        <f t="shared" si="149"/>
        <v>42530.866446759261</v>
      </c>
      <c r="U1213" t="str">
        <f t="shared" si="150"/>
        <v>May</v>
      </c>
      <c r="V1213">
        <f t="shared" si="151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44"/>
        <v>1.2904</v>
      </c>
      <c r="P1214" s="9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0">
        <f t="shared" si="148"/>
        <v>42318.950173611112</v>
      </c>
      <c r="T1214" s="10">
        <f t="shared" si="149"/>
        <v>42335.041666666672</v>
      </c>
      <c r="U1214" t="str">
        <f t="shared" si="150"/>
        <v>Nov</v>
      </c>
      <c r="V1214">
        <f t="shared" si="151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44"/>
        <v>1.0223076923076924</v>
      </c>
      <c r="P1215" s="9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0">
        <f t="shared" si="148"/>
        <v>42731.755787037036</v>
      </c>
      <c r="T1215" s="10">
        <f t="shared" si="149"/>
        <v>42766.755787037036</v>
      </c>
      <c r="U1215" t="str">
        <f t="shared" si="150"/>
        <v>Dec</v>
      </c>
      <c r="V1215">
        <f t="shared" si="151"/>
        <v>2016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44"/>
        <v>1.3180000000000001</v>
      </c>
      <c r="P1216" s="9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0">
        <f t="shared" si="148"/>
        <v>42104.840335648143</v>
      </c>
      <c r="T1216" s="10">
        <f t="shared" si="149"/>
        <v>42164.840335648143</v>
      </c>
      <c r="U1216" t="str">
        <f t="shared" si="150"/>
        <v>Apr</v>
      </c>
      <c r="V1216">
        <f t="shared" si="151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44"/>
        <v>7.8608020000000005</v>
      </c>
      <c r="P1217" s="9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0">
        <f t="shared" si="148"/>
        <v>41759.923101851848</v>
      </c>
      <c r="T1217" s="10">
        <f t="shared" si="149"/>
        <v>41789.923101851848</v>
      </c>
      <c r="U1217" t="str">
        <f t="shared" si="150"/>
        <v>Apr</v>
      </c>
      <c r="V1217">
        <f t="shared" si="151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44"/>
        <v>1.4570000000000001</v>
      </c>
      <c r="P1218" s="9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0">
        <f t="shared" si="148"/>
        <v>42247.616400462968</v>
      </c>
      <c r="T1218" s="10">
        <f t="shared" si="149"/>
        <v>42279.960416666669</v>
      </c>
      <c r="U1218" t="str">
        <f t="shared" si="150"/>
        <v>Aug</v>
      </c>
      <c r="V1218">
        <f t="shared" si="151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52">E1219/D1219</f>
        <v>1.026</v>
      </c>
      <c r="P1219" s="9">
        <f t="shared" ref="P1219:P1282" si="153">E1219/L1219</f>
        <v>148.57377049180329</v>
      </c>
      <c r="Q1219" t="str">
        <f t="shared" ref="Q1219:Q1282" si="154">LEFT(N1219,SEARCH( "/",N1219,1)-1)</f>
        <v>photography</v>
      </c>
      <c r="R1219" t="str">
        <f t="shared" ref="R1219:R1282" si="155">RIGHT(N1219,LEN(N1219)-SEARCH("/",N1219,1))</f>
        <v>photobooks</v>
      </c>
      <c r="S1219" s="10">
        <f t="shared" ref="S1219:S1282" si="156">(((J1219/60)/60)/24)+DATE(1970,1,1)</f>
        <v>42535.809490740736</v>
      </c>
      <c r="T1219" s="10">
        <f t="shared" ref="T1219:T1282" si="157">(((I1219/60)/60)/24)+DATE(1970,1,1)</f>
        <v>42565.809490740736</v>
      </c>
      <c r="U1219" t="str">
        <f t="shared" ref="U1219:U1282" si="158">TEXT(MONTH(S1219)*29,"mmm")</f>
        <v>Jun</v>
      </c>
      <c r="V1219">
        <f t="shared" ref="V1219:V1282" si="159">YEAR(S1219)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52"/>
        <v>1.7227777777777777</v>
      </c>
      <c r="P1220" s="9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0">
        <f t="shared" si="156"/>
        <v>42278.662037037036</v>
      </c>
      <c r="T1220" s="10">
        <f t="shared" si="157"/>
        <v>42309.125</v>
      </c>
      <c r="U1220" t="str">
        <f t="shared" si="158"/>
        <v>Oct</v>
      </c>
      <c r="V1220">
        <f t="shared" si="159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52"/>
        <v>1.5916819571865444</v>
      </c>
      <c r="P1221" s="9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0">
        <f t="shared" si="156"/>
        <v>42633.461956018517</v>
      </c>
      <c r="T1221" s="10">
        <f t="shared" si="157"/>
        <v>42663.461956018517</v>
      </c>
      <c r="U1221" t="str">
        <f t="shared" si="158"/>
        <v>Sep</v>
      </c>
      <c r="V1221">
        <f t="shared" si="159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52"/>
        <v>1.0376666666666667</v>
      </c>
      <c r="P1222" s="9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0">
        <f t="shared" si="156"/>
        <v>42211.628611111111</v>
      </c>
      <c r="T1222" s="10">
        <f t="shared" si="157"/>
        <v>42241.628611111111</v>
      </c>
      <c r="U1222" t="str">
        <f t="shared" si="158"/>
        <v>Jul</v>
      </c>
      <c r="V1222">
        <f t="shared" si="159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52"/>
        <v>1.1140954545454547</v>
      </c>
      <c r="P1223" s="9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0">
        <f t="shared" si="156"/>
        <v>42680.47555555556</v>
      </c>
      <c r="T1223" s="10">
        <f t="shared" si="157"/>
        <v>42708</v>
      </c>
      <c r="U1223" t="str">
        <f t="shared" si="158"/>
        <v>Nov</v>
      </c>
      <c r="V1223">
        <f t="shared" si="159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52"/>
        <v>2.80375</v>
      </c>
      <c r="P1224" s="9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0">
        <f t="shared" si="156"/>
        <v>42430.720451388886</v>
      </c>
      <c r="T1224" s="10">
        <f t="shared" si="157"/>
        <v>42461.166666666672</v>
      </c>
      <c r="U1224" t="str">
        <f t="shared" si="158"/>
        <v>Mar</v>
      </c>
      <c r="V1224">
        <f t="shared" si="159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52"/>
        <v>1.1210606060606061</v>
      </c>
      <c r="P1225" s="9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0">
        <f t="shared" si="156"/>
        <v>42654.177187499998</v>
      </c>
      <c r="T1225" s="10">
        <f t="shared" si="157"/>
        <v>42684.218854166669</v>
      </c>
      <c r="U1225" t="str">
        <f t="shared" si="158"/>
        <v>Oct</v>
      </c>
      <c r="V1225">
        <f t="shared" si="159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52"/>
        <v>7.0666666666666669E-2</v>
      </c>
      <c r="P1226" s="9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0">
        <f t="shared" si="156"/>
        <v>41736.549791666665</v>
      </c>
      <c r="T1226" s="10">
        <f t="shared" si="157"/>
        <v>41796.549791666665</v>
      </c>
      <c r="U1226" t="str">
        <f t="shared" si="158"/>
        <v>Apr</v>
      </c>
      <c r="V1226">
        <f t="shared" si="159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52"/>
        <v>4.3999999999999997E-2</v>
      </c>
      <c r="P1227" s="9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0">
        <f t="shared" si="156"/>
        <v>41509.905995370369</v>
      </c>
      <c r="T1227" s="10">
        <f t="shared" si="157"/>
        <v>41569.905995370369</v>
      </c>
      <c r="U1227" t="str">
        <f t="shared" si="158"/>
        <v>Aug</v>
      </c>
      <c r="V1227">
        <f t="shared" si="159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52"/>
        <v>3.8739999999999997E-2</v>
      </c>
      <c r="P1228" s="9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0">
        <f t="shared" si="156"/>
        <v>41715.874780092592</v>
      </c>
      <c r="T1228" s="10">
        <f t="shared" si="157"/>
        <v>41750.041666666664</v>
      </c>
      <c r="U1228" t="str">
        <f t="shared" si="158"/>
        <v>Mar</v>
      </c>
      <c r="V1228">
        <f t="shared" si="159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52"/>
        <v>0</v>
      </c>
      <c r="P1229" s="9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0">
        <f t="shared" si="156"/>
        <v>41827.919166666667</v>
      </c>
      <c r="T1229" s="10">
        <f t="shared" si="157"/>
        <v>41858.291666666664</v>
      </c>
      <c r="U1229" t="str">
        <f t="shared" si="158"/>
        <v>Jul</v>
      </c>
      <c r="V1229">
        <f t="shared" si="159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52"/>
        <v>0.29299999999999998</v>
      </c>
      <c r="P1230" s="9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0">
        <f t="shared" si="156"/>
        <v>40754.729259259257</v>
      </c>
      <c r="T1230" s="10">
        <f t="shared" si="157"/>
        <v>40814.729259259257</v>
      </c>
      <c r="U1230" t="str">
        <f t="shared" si="158"/>
        <v>Jul</v>
      </c>
      <c r="V1230">
        <f t="shared" si="159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52"/>
        <v>9.0909090909090905E-3</v>
      </c>
      <c r="P1231" s="9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0">
        <f t="shared" si="156"/>
        <v>40985.459803240738</v>
      </c>
      <c r="T1231" s="10">
        <f t="shared" si="157"/>
        <v>41015.666666666664</v>
      </c>
      <c r="U1231" t="str">
        <f t="shared" si="158"/>
        <v>Mar</v>
      </c>
      <c r="V1231">
        <f t="shared" si="159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52"/>
        <v>0</v>
      </c>
      <c r="P1232" s="9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0">
        <f t="shared" si="156"/>
        <v>40568.972569444442</v>
      </c>
      <c r="T1232" s="10">
        <f t="shared" si="157"/>
        <v>40598.972569444442</v>
      </c>
      <c r="U1232" t="str">
        <f t="shared" si="158"/>
        <v>Jan</v>
      </c>
      <c r="V1232">
        <f t="shared" si="159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52"/>
        <v>0</v>
      </c>
      <c r="P1233" s="9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0">
        <f t="shared" si="156"/>
        <v>42193.941759259258</v>
      </c>
      <c r="T1233" s="10">
        <f t="shared" si="157"/>
        <v>42244.041666666672</v>
      </c>
      <c r="U1233" t="str">
        <f t="shared" si="158"/>
        <v>Jul</v>
      </c>
      <c r="V1233">
        <f t="shared" si="159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52"/>
        <v>8.0000000000000002E-3</v>
      </c>
      <c r="P1234" s="9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0">
        <f t="shared" si="156"/>
        <v>41506.848032407412</v>
      </c>
      <c r="T1234" s="10">
        <f t="shared" si="157"/>
        <v>41553.848032407412</v>
      </c>
      <c r="U1234" t="str">
        <f t="shared" si="158"/>
        <v>Aug</v>
      </c>
      <c r="V1234">
        <f t="shared" si="159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52"/>
        <v>0.11600000000000001</v>
      </c>
      <c r="P1235" s="9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0">
        <f t="shared" si="156"/>
        <v>40939.948773148149</v>
      </c>
      <c r="T1235" s="10">
        <f t="shared" si="157"/>
        <v>40960.948773148149</v>
      </c>
      <c r="U1235" t="str">
        <f t="shared" si="158"/>
        <v>Jan</v>
      </c>
      <c r="V1235">
        <f t="shared" si="159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52"/>
        <v>0</v>
      </c>
      <c r="P1236" s="9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0">
        <f t="shared" si="156"/>
        <v>42007.788680555561</v>
      </c>
      <c r="T1236" s="10">
        <f t="shared" si="157"/>
        <v>42037.788680555561</v>
      </c>
      <c r="U1236" t="str">
        <f t="shared" si="158"/>
        <v>Jan</v>
      </c>
      <c r="V1236">
        <f t="shared" si="159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52"/>
        <v>2.787363950092912E-2</v>
      </c>
      <c r="P1237" s="9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0">
        <f t="shared" si="156"/>
        <v>41583.135405092595</v>
      </c>
      <c r="T1237" s="10">
        <f t="shared" si="157"/>
        <v>41623.135405092595</v>
      </c>
      <c r="U1237" t="str">
        <f t="shared" si="158"/>
        <v>Nov</v>
      </c>
      <c r="V1237">
        <f t="shared" si="159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52"/>
        <v>0</v>
      </c>
      <c r="P1238" s="9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0">
        <f t="shared" si="156"/>
        <v>41110.680138888885</v>
      </c>
      <c r="T1238" s="10">
        <f t="shared" si="157"/>
        <v>41118.666666666664</v>
      </c>
      <c r="U1238" t="str">
        <f t="shared" si="158"/>
        <v>Jul</v>
      </c>
      <c r="V1238">
        <f t="shared" si="159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52"/>
        <v>0</v>
      </c>
      <c r="P1239" s="9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0">
        <f t="shared" si="156"/>
        <v>41125.283159722225</v>
      </c>
      <c r="T1239" s="10">
        <f t="shared" si="157"/>
        <v>41145.283159722225</v>
      </c>
      <c r="U1239" t="str">
        <f t="shared" si="158"/>
        <v>Aug</v>
      </c>
      <c r="V1239">
        <f t="shared" si="159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52"/>
        <v>0.17799999999999999</v>
      </c>
      <c r="P1240" s="9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0">
        <f t="shared" si="156"/>
        <v>40731.61037037037</v>
      </c>
      <c r="T1240" s="10">
        <f t="shared" si="157"/>
        <v>40761.61037037037</v>
      </c>
      <c r="U1240" t="str">
        <f t="shared" si="158"/>
        <v>Jul</v>
      </c>
      <c r="V1240">
        <f t="shared" si="159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52"/>
        <v>0</v>
      </c>
      <c r="P1241" s="9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0">
        <f t="shared" si="156"/>
        <v>40883.962581018517</v>
      </c>
      <c r="T1241" s="10">
        <f t="shared" si="157"/>
        <v>40913.962581018517</v>
      </c>
      <c r="U1241" t="str">
        <f t="shared" si="158"/>
        <v>Dec</v>
      </c>
      <c r="V1241">
        <f t="shared" si="159"/>
        <v>2011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52"/>
        <v>3.0124999999999999E-2</v>
      </c>
      <c r="P1242" s="9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0">
        <f t="shared" si="156"/>
        <v>41409.040011574078</v>
      </c>
      <c r="T1242" s="10">
        <f t="shared" si="157"/>
        <v>41467.910416666666</v>
      </c>
      <c r="U1242" t="str">
        <f t="shared" si="158"/>
        <v>May</v>
      </c>
      <c r="V1242">
        <f t="shared" si="159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52"/>
        <v>0.50739999999999996</v>
      </c>
      <c r="P1243" s="9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0">
        <f t="shared" si="156"/>
        <v>41923.837731481479</v>
      </c>
      <c r="T1243" s="10">
        <f t="shared" si="157"/>
        <v>41946.249305555553</v>
      </c>
      <c r="U1243" t="str">
        <f t="shared" si="158"/>
        <v>Oct</v>
      </c>
      <c r="V1243">
        <f t="shared" si="159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52"/>
        <v>5.4884742041712408E-3</v>
      </c>
      <c r="P1244" s="9">
        <f t="shared" si="153"/>
        <v>5</v>
      </c>
      <c r="Q1244" t="str">
        <f t="shared" si="154"/>
        <v>music</v>
      </c>
      <c r="R1244" t="str">
        <f t="shared" si="155"/>
        <v>world music</v>
      </c>
      <c r="S1244" s="10">
        <f t="shared" si="156"/>
        <v>40782.165532407409</v>
      </c>
      <c r="T1244" s="10">
        <f t="shared" si="157"/>
        <v>40797.554166666669</v>
      </c>
      <c r="U1244" t="str">
        <f t="shared" si="158"/>
        <v>Aug</v>
      </c>
      <c r="V1244">
        <f t="shared" si="159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52"/>
        <v>0.14091666666666666</v>
      </c>
      <c r="P1245" s="9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0">
        <f t="shared" si="156"/>
        <v>40671.879293981481</v>
      </c>
      <c r="T1245" s="10">
        <f t="shared" si="157"/>
        <v>40732.875</v>
      </c>
      <c r="U1245" t="str">
        <f t="shared" si="158"/>
        <v>May</v>
      </c>
      <c r="V1245">
        <f t="shared" si="159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52"/>
        <v>1.038</v>
      </c>
      <c r="P1246" s="9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0">
        <f t="shared" si="156"/>
        <v>41355.825497685182</v>
      </c>
      <c r="T1246" s="10">
        <f t="shared" si="157"/>
        <v>41386.875</v>
      </c>
      <c r="U1246" t="str">
        <f t="shared" si="158"/>
        <v>Mar</v>
      </c>
      <c r="V1246">
        <f t="shared" si="159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52"/>
        <v>1.2024999999999999</v>
      </c>
      <c r="P1247" s="9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0">
        <f t="shared" si="156"/>
        <v>41774.599930555552</v>
      </c>
      <c r="T1247" s="10">
        <f t="shared" si="157"/>
        <v>41804.599930555552</v>
      </c>
      <c r="U1247" t="str">
        <f t="shared" si="158"/>
        <v>May</v>
      </c>
      <c r="V1247">
        <f t="shared" si="159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52"/>
        <v>1.17</v>
      </c>
      <c r="P1248" s="9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0">
        <f t="shared" si="156"/>
        <v>40838.043391203704</v>
      </c>
      <c r="T1248" s="10">
        <f t="shared" si="157"/>
        <v>40883.085057870368</v>
      </c>
      <c r="U1248" t="str">
        <f t="shared" si="158"/>
        <v>Oct</v>
      </c>
      <c r="V1248">
        <f t="shared" si="159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52"/>
        <v>1.2214285714285715</v>
      </c>
      <c r="P1249" s="9">
        <f t="shared" si="153"/>
        <v>85.5</v>
      </c>
      <c r="Q1249" t="str">
        <f t="shared" si="154"/>
        <v>music</v>
      </c>
      <c r="R1249" t="str">
        <f t="shared" si="155"/>
        <v>rock</v>
      </c>
      <c r="S1249" s="10">
        <f t="shared" si="156"/>
        <v>41370.292303240742</v>
      </c>
      <c r="T1249" s="10">
        <f t="shared" si="157"/>
        <v>41400.292303240742</v>
      </c>
      <c r="U1249" t="str">
        <f t="shared" si="158"/>
        <v>Apr</v>
      </c>
      <c r="V1249">
        <f t="shared" si="159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52"/>
        <v>1.5164</v>
      </c>
      <c r="P1250" s="9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0">
        <f t="shared" si="156"/>
        <v>41767.656863425924</v>
      </c>
      <c r="T1250" s="10">
        <f t="shared" si="157"/>
        <v>41803.290972222225</v>
      </c>
      <c r="U1250" t="str">
        <f t="shared" si="158"/>
        <v>May</v>
      </c>
      <c r="V1250">
        <f t="shared" si="159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52"/>
        <v>1.0444</v>
      </c>
      <c r="P1251" s="9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0">
        <f t="shared" si="156"/>
        <v>41067.74086805556</v>
      </c>
      <c r="T1251" s="10">
        <f t="shared" si="157"/>
        <v>41097.74086805556</v>
      </c>
      <c r="U1251" t="str">
        <f t="shared" si="158"/>
        <v>Jun</v>
      </c>
      <c r="V1251">
        <f t="shared" si="159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52"/>
        <v>2.0015333333333332</v>
      </c>
      <c r="P1252" s="9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0">
        <f t="shared" si="156"/>
        <v>41843.64271990741</v>
      </c>
      <c r="T1252" s="10">
        <f t="shared" si="157"/>
        <v>41888.64271990741</v>
      </c>
      <c r="U1252" t="str">
        <f t="shared" si="158"/>
        <v>Jul</v>
      </c>
      <c r="V1252">
        <f t="shared" si="159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52"/>
        <v>1.018</v>
      </c>
      <c r="P1253" s="9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0">
        <f t="shared" si="156"/>
        <v>40751.814432870371</v>
      </c>
      <c r="T1253" s="10">
        <f t="shared" si="157"/>
        <v>40811.814432870371</v>
      </c>
      <c r="U1253" t="str">
        <f t="shared" si="158"/>
        <v>Jul</v>
      </c>
      <c r="V1253">
        <f t="shared" si="159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52"/>
        <v>1.3765714285714286</v>
      </c>
      <c r="P1254" s="9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0">
        <f t="shared" si="156"/>
        <v>41543.988067129627</v>
      </c>
      <c r="T1254" s="10">
        <f t="shared" si="157"/>
        <v>41571.988067129627</v>
      </c>
      <c r="U1254" t="str">
        <f t="shared" si="158"/>
        <v>Sep</v>
      </c>
      <c r="V1254">
        <f t="shared" si="159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52"/>
        <v>3038.3319999999999</v>
      </c>
      <c r="P1255" s="9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0">
        <f t="shared" si="156"/>
        <v>41855.783645833333</v>
      </c>
      <c r="T1255" s="10">
        <f t="shared" si="157"/>
        <v>41885.783645833333</v>
      </c>
      <c r="U1255" t="str">
        <f t="shared" si="158"/>
        <v>Aug</v>
      </c>
      <c r="V1255">
        <f t="shared" si="159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52"/>
        <v>1.9885074626865671</v>
      </c>
      <c r="P1256" s="9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0">
        <f t="shared" si="156"/>
        <v>40487.621365740742</v>
      </c>
      <c r="T1256" s="10">
        <f t="shared" si="157"/>
        <v>40544.207638888889</v>
      </c>
      <c r="U1256" t="str">
        <f t="shared" si="158"/>
        <v>Nov</v>
      </c>
      <c r="V1256">
        <f t="shared" si="159"/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52"/>
        <v>2.0236666666666667</v>
      </c>
      <c r="P1257" s="9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0">
        <f t="shared" si="156"/>
        <v>41579.845509259263</v>
      </c>
      <c r="T1257" s="10">
        <f t="shared" si="157"/>
        <v>41609.887175925927</v>
      </c>
      <c r="U1257" t="str">
        <f t="shared" si="158"/>
        <v>Nov</v>
      </c>
      <c r="V1257">
        <f t="shared" si="159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52"/>
        <v>1.1796376666666666</v>
      </c>
      <c r="P1258" s="9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0">
        <f t="shared" si="156"/>
        <v>40921.919340277782</v>
      </c>
      <c r="T1258" s="10">
        <f t="shared" si="157"/>
        <v>40951.919340277782</v>
      </c>
      <c r="U1258" t="str">
        <f t="shared" si="158"/>
        <v>Jan</v>
      </c>
      <c r="V1258">
        <f t="shared" si="159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52"/>
        <v>2.9472727272727273</v>
      </c>
      <c r="P1259" s="9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0">
        <f t="shared" si="156"/>
        <v>40587.085532407407</v>
      </c>
      <c r="T1259" s="10">
        <f t="shared" si="157"/>
        <v>40636.043865740743</v>
      </c>
      <c r="U1259" t="str">
        <f t="shared" si="158"/>
        <v>Feb</v>
      </c>
      <c r="V1259">
        <f t="shared" si="159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52"/>
        <v>2.1314633333333335</v>
      </c>
      <c r="P1260" s="9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0">
        <f t="shared" si="156"/>
        <v>41487.611250000002</v>
      </c>
      <c r="T1260" s="10">
        <f t="shared" si="157"/>
        <v>41517.611250000002</v>
      </c>
      <c r="U1260" t="str">
        <f t="shared" si="158"/>
        <v>Aug</v>
      </c>
      <c r="V1260">
        <f t="shared" si="159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52"/>
        <v>1.0424</v>
      </c>
      <c r="P1261" s="9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0">
        <f t="shared" si="156"/>
        <v>41766.970648148148</v>
      </c>
      <c r="T1261" s="10">
        <f t="shared" si="157"/>
        <v>41799.165972222225</v>
      </c>
      <c r="U1261" t="str">
        <f t="shared" si="158"/>
        <v>May</v>
      </c>
      <c r="V1261">
        <f t="shared" si="159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52"/>
        <v>1.1366666666666667</v>
      </c>
      <c r="P1262" s="9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0">
        <f t="shared" si="156"/>
        <v>41666.842824074076</v>
      </c>
      <c r="T1262" s="10">
        <f t="shared" si="157"/>
        <v>41696.842824074076</v>
      </c>
      <c r="U1262" t="str">
        <f t="shared" si="158"/>
        <v>Jan</v>
      </c>
      <c r="V1262">
        <f t="shared" si="159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52"/>
        <v>1.0125</v>
      </c>
      <c r="P1263" s="9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0">
        <f t="shared" si="156"/>
        <v>41638.342905092592</v>
      </c>
      <c r="T1263" s="10">
        <f t="shared" si="157"/>
        <v>41668.342905092592</v>
      </c>
      <c r="U1263" t="str">
        <f t="shared" si="158"/>
        <v>Dec</v>
      </c>
      <c r="V1263">
        <f t="shared" si="159"/>
        <v>2013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52"/>
        <v>1.2541538461538462</v>
      </c>
      <c r="P1264" s="9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0">
        <f t="shared" si="156"/>
        <v>41656.762638888889</v>
      </c>
      <c r="T1264" s="10">
        <f t="shared" si="157"/>
        <v>41686.762638888889</v>
      </c>
      <c r="U1264" t="str">
        <f t="shared" si="158"/>
        <v>Jan</v>
      </c>
      <c r="V1264">
        <f t="shared" si="159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52"/>
        <v>1.19</v>
      </c>
      <c r="P1265" s="9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0">
        <f t="shared" si="156"/>
        <v>41692.084143518521</v>
      </c>
      <c r="T1265" s="10">
        <f t="shared" si="157"/>
        <v>41727.041666666664</v>
      </c>
      <c r="U1265" t="str">
        <f t="shared" si="158"/>
        <v>Feb</v>
      </c>
      <c r="V1265">
        <f t="shared" si="159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52"/>
        <v>1.6646153846153846</v>
      </c>
      <c r="P1266" s="9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0">
        <f t="shared" si="156"/>
        <v>41547.662997685184</v>
      </c>
      <c r="T1266" s="10">
        <f t="shared" si="157"/>
        <v>41576.662997685184</v>
      </c>
      <c r="U1266" t="str">
        <f t="shared" si="158"/>
        <v>Sep</v>
      </c>
      <c r="V1266">
        <f t="shared" si="159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52"/>
        <v>1.1914771428571429</v>
      </c>
      <c r="P1267" s="9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0">
        <f t="shared" si="156"/>
        <v>40465.655266203699</v>
      </c>
      <c r="T1267" s="10">
        <f t="shared" si="157"/>
        <v>40512.655266203699</v>
      </c>
      <c r="U1267" t="str">
        <f t="shared" si="158"/>
        <v>Oct</v>
      </c>
      <c r="V1267">
        <f t="shared" si="159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52"/>
        <v>1.0047368421052632</v>
      </c>
      <c r="P1268" s="9">
        <f t="shared" si="153"/>
        <v>190.9</v>
      </c>
      <c r="Q1268" t="str">
        <f t="shared" si="154"/>
        <v>music</v>
      </c>
      <c r="R1268" t="str">
        <f t="shared" si="155"/>
        <v>rock</v>
      </c>
      <c r="S1268" s="10">
        <f t="shared" si="156"/>
        <v>41620.87667824074</v>
      </c>
      <c r="T1268" s="10">
        <f t="shared" si="157"/>
        <v>41650.87667824074</v>
      </c>
      <c r="U1268" t="str">
        <f t="shared" si="158"/>
        <v>Dec</v>
      </c>
      <c r="V1268">
        <f t="shared" si="159"/>
        <v>2013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52"/>
        <v>1.018</v>
      </c>
      <c r="P1269" s="9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0">
        <f t="shared" si="156"/>
        <v>41449.585162037038</v>
      </c>
      <c r="T1269" s="10">
        <f t="shared" si="157"/>
        <v>41479.585162037038</v>
      </c>
      <c r="U1269" t="str">
        <f t="shared" si="158"/>
        <v>Jun</v>
      </c>
      <c r="V1269">
        <f t="shared" si="159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52"/>
        <v>1.1666666666666667</v>
      </c>
      <c r="P1270" s="9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0">
        <f t="shared" si="156"/>
        <v>41507.845451388886</v>
      </c>
      <c r="T1270" s="10">
        <f t="shared" si="157"/>
        <v>41537.845451388886</v>
      </c>
      <c r="U1270" t="str">
        <f t="shared" si="158"/>
        <v>Aug</v>
      </c>
      <c r="V1270">
        <f t="shared" si="159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52"/>
        <v>1.0864893617021276</v>
      </c>
      <c r="P1271" s="9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0">
        <f t="shared" si="156"/>
        <v>42445.823055555549</v>
      </c>
      <c r="T1271" s="10">
        <f t="shared" si="157"/>
        <v>42476</v>
      </c>
      <c r="U1271" t="str">
        <f t="shared" si="158"/>
        <v>Mar</v>
      </c>
      <c r="V1271">
        <f t="shared" si="159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52"/>
        <v>1.1472</v>
      </c>
      <c r="P1272" s="9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0">
        <f t="shared" si="156"/>
        <v>40933.856967592597</v>
      </c>
      <c r="T1272" s="10">
        <f t="shared" si="157"/>
        <v>40993.815300925926</v>
      </c>
      <c r="U1272" t="str">
        <f t="shared" si="158"/>
        <v>Jan</v>
      </c>
      <c r="V1272">
        <f t="shared" si="159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52"/>
        <v>1.018</v>
      </c>
      <c r="P1273" s="9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0">
        <f t="shared" si="156"/>
        <v>41561.683553240742</v>
      </c>
      <c r="T1273" s="10">
        <f t="shared" si="157"/>
        <v>41591.725219907406</v>
      </c>
      <c r="U1273" t="str">
        <f t="shared" si="158"/>
        <v>Oct</v>
      </c>
      <c r="V1273">
        <f t="shared" si="159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52"/>
        <v>1.06</v>
      </c>
      <c r="P1274" s="9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0">
        <f t="shared" si="156"/>
        <v>40274.745127314818</v>
      </c>
      <c r="T1274" s="10">
        <f t="shared" si="157"/>
        <v>40344.166666666664</v>
      </c>
      <c r="U1274" t="str">
        <f t="shared" si="158"/>
        <v>Apr</v>
      </c>
      <c r="V1274">
        <f t="shared" si="159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52"/>
        <v>1.0349999999999999</v>
      </c>
      <c r="P1275" s="9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0">
        <f t="shared" si="156"/>
        <v>41852.730219907404</v>
      </c>
      <c r="T1275" s="10">
        <f t="shared" si="157"/>
        <v>41882.730219907404</v>
      </c>
      <c r="U1275" t="str">
        <f t="shared" si="158"/>
        <v>Aug</v>
      </c>
      <c r="V1275">
        <f t="shared" si="159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52"/>
        <v>1.5497535999999998</v>
      </c>
      <c r="P1276" s="9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0">
        <f t="shared" si="156"/>
        <v>41116.690104166664</v>
      </c>
      <c r="T1276" s="10">
        <f t="shared" si="157"/>
        <v>41151.690104166664</v>
      </c>
      <c r="U1276" t="str">
        <f t="shared" si="158"/>
        <v>Jul</v>
      </c>
      <c r="V1276">
        <f t="shared" si="159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52"/>
        <v>1.6214066666666667</v>
      </c>
      <c r="P1277" s="9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0">
        <f t="shared" si="156"/>
        <v>41458.867905092593</v>
      </c>
      <c r="T1277" s="10">
        <f t="shared" si="157"/>
        <v>41493.867905092593</v>
      </c>
      <c r="U1277" t="str">
        <f t="shared" si="158"/>
        <v>Jul</v>
      </c>
      <c r="V1277">
        <f t="shared" si="159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52"/>
        <v>1.0442100000000001</v>
      </c>
      <c r="P1278" s="9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0">
        <f t="shared" si="156"/>
        <v>40007.704247685186</v>
      </c>
      <c r="T1278" s="10">
        <f t="shared" si="157"/>
        <v>40057.166666666664</v>
      </c>
      <c r="U1278" t="str">
        <f t="shared" si="158"/>
        <v>Jul</v>
      </c>
      <c r="V1278">
        <f t="shared" si="159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52"/>
        <v>1.0612433333333333</v>
      </c>
      <c r="P1279" s="9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0">
        <f t="shared" si="156"/>
        <v>41121.561886574076</v>
      </c>
      <c r="T1279" s="10">
        <f t="shared" si="157"/>
        <v>41156.561886574076</v>
      </c>
      <c r="U1279" t="str">
        <f t="shared" si="158"/>
        <v>Jul</v>
      </c>
      <c r="V1279">
        <f t="shared" si="159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52"/>
        <v>1.5493846153846154</v>
      </c>
      <c r="P1280" s="9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0">
        <f t="shared" si="156"/>
        <v>41786.555162037039</v>
      </c>
      <c r="T1280" s="10">
        <f t="shared" si="157"/>
        <v>41815.083333333336</v>
      </c>
      <c r="U1280" t="str">
        <f t="shared" si="158"/>
        <v>May</v>
      </c>
      <c r="V1280">
        <f t="shared" si="159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52"/>
        <v>1.1077157238734421</v>
      </c>
      <c r="P1281" s="9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0">
        <f t="shared" si="156"/>
        <v>41682.099189814813</v>
      </c>
      <c r="T1281" s="10">
        <f t="shared" si="157"/>
        <v>41722.057523148149</v>
      </c>
      <c r="U1281" t="str">
        <f t="shared" si="158"/>
        <v>Feb</v>
      </c>
      <c r="V1281">
        <f t="shared" si="159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52"/>
        <v>1.1091186666666666</v>
      </c>
      <c r="P1282" s="9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0">
        <f t="shared" si="156"/>
        <v>40513.757569444446</v>
      </c>
      <c r="T1282" s="10">
        <f t="shared" si="157"/>
        <v>40603.757569444446</v>
      </c>
      <c r="U1282" t="str">
        <f t="shared" si="158"/>
        <v>Dec</v>
      </c>
      <c r="V1282">
        <f t="shared" si="159"/>
        <v>2010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60">E1283/D1283</f>
        <v>1.1071428571428572</v>
      </c>
      <c r="P1283" s="9">
        <f t="shared" ref="P1283:P1346" si="161">E1283/L1283</f>
        <v>104.72972972972973</v>
      </c>
      <c r="Q1283" t="str">
        <f t="shared" ref="Q1283:Q1346" si="162">LEFT(N1283,SEARCH( "/",N1283,1)-1)</f>
        <v>music</v>
      </c>
      <c r="R1283" t="str">
        <f t="shared" ref="R1283:R1346" si="163">RIGHT(N1283,LEN(N1283)-SEARCH("/",N1283,1))</f>
        <v>rock</v>
      </c>
      <c r="S1283" s="10">
        <f t="shared" ref="S1283:S1346" si="164">(((J1283/60)/60)/24)+DATE(1970,1,1)</f>
        <v>41463.743472222224</v>
      </c>
      <c r="T1283" s="10">
        <f t="shared" ref="T1283:T1346" si="165">(((I1283/60)/60)/24)+DATE(1970,1,1)</f>
        <v>41483.743472222224</v>
      </c>
      <c r="U1283" t="str">
        <f t="shared" ref="U1283:U1346" si="166">TEXT(MONTH(S1283)*29,"mmm")</f>
        <v>Jul</v>
      </c>
      <c r="V1283">
        <f t="shared" ref="V1283:V1346" si="167">YEAR(S1283)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60"/>
        <v>1.2361333333333333</v>
      </c>
      <c r="P1284" s="9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0">
        <f t="shared" si="164"/>
        <v>41586.475173611114</v>
      </c>
      <c r="T1284" s="10">
        <f t="shared" si="165"/>
        <v>41617.207638888889</v>
      </c>
      <c r="U1284" t="str">
        <f t="shared" si="166"/>
        <v>Nov</v>
      </c>
      <c r="V1284">
        <f t="shared" si="167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60"/>
        <v>2.1105</v>
      </c>
      <c r="P1285" s="9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0">
        <f t="shared" si="164"/>
        <v>41320.717465277776</v>
      </c>
      <c r="T1285" s="10">
        <f t="shared" si="165"/>
        <v>41344.166666666664</v>
      </c>
      <c r="U1285" t="str">
        <f t="shared" si="166"/>
        <v>Feb</v>
      </c>
      <c r="V1285">
        <f t="shared" si="167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60"/>
        <v>1.01</v>
      </c>
      <c r="P1286" s="9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0">
        <f t="shared" si="164"/>
        <v>42712.23474537037</v>
      </c>
      <c r="T1286" s="10">
        <f t="shared" si="165"/>
        <v>42735.707638888889</v>
      </c>
      <c r="U1286" t="str">
        <f t="shared" si="166"/>
        <v>Dec</v>
      </c>
      <c r="V1286">
        <f t="shared" si="167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60"/>
        <v>1.0165</v>
      </c>
      <c r="P1287" s="9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0">
        <f t="shared" si="164"/>
        <v>42160.583043981482</v>
      </c>
      <c r="T1287" s="10">
        <f t="shared" si="165"/>
        <v>42175.583043981482</v>
      </c>
      <c r="U1287" t="str">
        <f t="shared" si="166"/>
        <v>Jun</v>
      </c>
      <c r="V1287">
        <f t="shared" si="167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60"/>
        <v>1.0833333333333333</v>
      </c>
      <c r="P1288" s="9">
        <f t="shared" si="161"/>
        <v>81.25</v>
      </c>
      <c r="Q1288" t="str">
        <f t="shared" si="162"/>
        <v>theater</v>
      </c>
      <c r="R1288" t="str">
        <f t="shared" si="163"/>
        <v>plays</v>
      </c>
      <c r="S1288" s="10">
        <f t="shared" si="164"/>
        <v>42039.384571759263</v>
      </c>
      <c r="T1288" s="10">
        <f t="shared" si="165"/>
        <v>42052.583333333328</v>
      </c>
      <c r="U1288" t="str">
        <f t="shared" si="166"/>
        <v>Feb</v>
      </c>
      <c r="V1288">
        <f t="shared" si="167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60"/>
        <v>2.42</v>
      </c>
      <c r="P1289" s="9">
        <f t="shared" si="161"/>
        <v>24.2</v>
      </c>
      <c r="Q1289" t="str">
        <f t="shared" si="162"/>
        <v>theater</v>
      </c>
      <c r="R1289" t="str">
        <f t="shared" si="163"/>
        <v>plays</v>
      </c>
      <c r="S1289" s="10">
        <f t="shared" si="164"/>
        <v>42107.621018518519</v>
      </c>
      <c r="T1289" s="10">
        <f t="shared" si="165"/>
        <v>42167.621018518519</v>
      </c>
      <c r="U1289" t="str">
        <f t="shared" si="166"/>
        <v>Apr</v>
      </c>
      <c r="V1289">
        <f t="shared" si="167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60"/>
        <v>1.0044999999999999</v>
      </c>
      <c r="P1290" s="9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0">
        <f t="shared" si="164"/>
        <v>42561.154664351852</v>
      </c>
      <c r="T1290" s="10">
        <f t="shared" si="165"/>
        <v>42592.166666666672</v>
      </c>
      <c r="U1290" t="str">
        <f t="shared" si="166"/>
        <v>Jul</v>
      </c>
      <c r="V1290">
        <f t="shared" si="167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60"/>
        <v>1.2506666666666666</v>
      </c>
      <c r="P1291" s="9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0">
        <f t="shared" si="164"/>
        <v>42709.134780092587</v>
      </c>
      <c r="T1291" s="10">
        <f t="shared" si="165"/>
        <v>42739.134780092587</v>
      </c>
      <c r="U1291" t="str">
        <f t="shared" si="166"/>
        <v>Dec</v>
      </c>
      <c r="V1291">
        <f t="shared" si="167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60"/>
        <v>1.0857142857142856</v>
      </c>
      <c r="P1292" s="9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0">
        <f t="shared" si="164"/>
        <v>42086.614942129629</v>
      </c>
      <c r="T1292" s="10">
        <f t="shared" si="165"/>
        <v>42117.290972222225</v>
      </c>
      <c r="U1292" t="str">
        <f t="shared" si="166"/>
        <v>Mar</v>
      </c>
      <c r="V1292">
        <f t="shared" si="167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60"/>
        <v>1.4570000000000001</v>
      </c>
      <c r="P1293" s="9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0">
        <f t="shared" si="164"/>
        <v>42064.652673611112</v>
      </c>
      <c r="T1293" s="10">
        <f t="shared" si="165"/>
        <v>42101.291666666672</v>
      </c>
      <c r="U1293" t="str">
        <f t="shared" si="166"/>
        <v>Mar</v>
      </c>
      <c r="V1293">
        <f t="shared" si="167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60"/>
        <v>1.1000000000000001</v>
      </c>
      <c r="P1294" s="9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0">
        <f t="shared" si="164"/>
        <v>42256.764212962968</v>
      </c>
      <c r="T1294" s="10">
        <f t="shared" si="165"/>
        <v>42283.957638888889</v>
      </c>
      <c r="U1294" t="str">
        <f t="shared" si="166"/>
        <v>Sep</v>
      </c>
      <c r="V1294">
        <f t="shared" si="167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60"/>
        <v>1.0223333333333333</v>
      </c>
      <c r="P1295" s="9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0">
        <f t="shared" si="164"/>
        <v>42292.701053240744</v>
      </c>
      <c r="T1295" s="10">
        <f t="shared" si="165"/>
        <v>42322.742719907401</v>
      </c>
      <c r="U1295" t="str">
        <f t="shared" si="166"/>
        <v>Oct</v>
      </c>
      <c r="V1295">
        <f t="shared" si="167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60"/>
        <v>1.22</v>
      </c>
      <c r="P1296" s="9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0">
        <f t="shared" si="164"/>
        <v>42278.453668981485</v>
      </c>
      <c r="T1296" s="10">
        <f t="shared" si="165"/>
        <v>42296.458333333328</v>
      </c>
      <c r="U1296" t="str">
        <f t="shared" si="166"/>
        <v>Oct</v>
      </c>
      <c r="V1296">
        <f t="shared" si="167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60"/>
        <v>1.0196000000000001</v>
      </c>
      <c r="P1297" s="9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0">
        <f t="shared" si="164"/>
        <v>42184.572881944448</v>
      </c>
      <c r="T1297" s="10">
        <f t="shared" si="165"/>
        <v>42214.708333333328</v>
      </c>
      <c r="U1297" t="str">
        <f t="shared" si="166"/>
        <v>Jun</v>
      </c>
      <c r="V1297">
        <f t="shared" si="167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60"/>
        <v>1.411764705882353</v>
      </c>
      <c r="P1298" s="9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0">
        <f t="shared" si="164"/>
        <v>42423.050613425927</v>
      </c>
      <c r="T1298" s="10">
        <f t="shared" si="165"/>
        <v>42443.008946759262</v>
      </c>
      <c r="U1298" t="str">
        <f t="shared" si="166"/>
        <v>Feb</v>
      </c>
      <c r="V1298">
        <f t="shared" si="167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60"/>
        <v>1.0952500000000001</v>
      </c>
      <c r="P1299" s="9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0">
        <f t="shared" si="164"/>
        <v>42461.747199074074</v>
      </c>
      <c r="T1299" s="10">
        <f t="shared" si="165"/>
        <v>42491.747199074074</v>
      </c>
      <c r="U1299" t="str">
        <f t="shared" si="166"/>
        <v>Apr</v>
      </c>
      <c r="V1299">
        <f t="shared" si="167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60"/>
        <v>1.0465</v>
      </c>
      <c r="P1300" s="9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0">
        <f t="shared" si="164"/>
        <v>42458.680925925932</v>
      </c>
      <c r="T1300" s="10">
        <f t="shared" si="165"/>
        <v>42488.680925925932</v>
      </c>
      <c r="U1300" t="str">
        <f t="shared" si="166"/>
        <v>Mar</v>
      </c>
      <c r="V1300">
        <f t="shared" si="167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60"/>
        <v>1.24</v>
      </c>
      <c r="P1301" s="9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0">
        <f t="shared" si="164"/>
        <v>42169.814340277779</v>
      </c>
      <c r="T1301" s="10">
        <f t="shared" si="165"/>
        <v>42199.814340277779</v>
      </c>
      <c r="U1301" t="str">
        <f t="shared" si="166"/>
        <v>Jun</v>
      </c>
      <c r="V1301">
        <f t="shared" si="167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60"/>
        <v>1.35</v>
      </c>
      <c r="P1302" s="9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0">
        <f t="shared" si="164"/>
        <v>42483.675208333334</v>
      </c>
      <c r="T1302" s="10">
        <f t="shared" si="165"/>
        <v>42522.789583333331</v>
      </c>
      <c r="U1302" t="str">
        <f t="shared" si="166"/>
        <v>Apr</v>
      </c>
      <c r="V1302">
        <f t="shared" si="167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60"/>
        <v>1.0275000000000001</v>
      </c>
      <c r="P1303" s="9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0">
        <f t="shared" si="164"/>
        <v>42195.749745370369</v>
      </c>
      <c r="T1303" s="10">
        <f t="shared" si="165"/>
        <v>42206.125</v>
      </c>
      <c r="U1303" t="str">
        <f t="shared" si="166"/>
        <v>Jul</v>
      </c>
      <c r="V1303">
        <f t="shared" si="167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60"/>
        <v>1</v>
      </c>
      <c r="P1304" s="9">
        <f t="shared" si="161"/>
        <v>50</v>
      </c>
      <c r="Q1304" t="str">
        <f t="shared" si="162"/>
        <v>theater</v>
      </c>
      <c r="R1304" t="str">
        <f t="shared" si="163"/>
        <v>plays</v>
      </c>
      <c r="S1304" s="10">
        <f t="shared" si="164"/>
        <v>42675.057997685188</v>
      </c>
      <c r="T1304" s="10">
        <f t="shared" si="165"/>
        <v>42705.099664351852</v>
      </c>
      <c r="U1304" t="str">
        <f t="shared" si="166"/>
        <v>Nov</v>
      </c>
      <c r="V1304">
        <f t="shared" si="167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60"/>
        <v>1.3026085714285716</v>
      </c>
      <c r="P1305" s="9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0">
        <f t="shared" si="164"/>
        <v>42566.441203703704</v>
      </c>
      <c r="T1305" s="10">
        <f t="shared" si="165"/>
        <v>42582.458333333328</v>
      </c>
      <c r="U1305" t="str">
        <f t="shared" si="166"/>
        <v>Jul</v>
      </c>
      <c r="V1305">
        <f t="shared" si="167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60"/>
        <v>0.39627499999999999</v>
      </c>
      <c r="P1306" s="9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0">
        <f t="shared" si="164"/>
        <v>42747.194502314815</v>
      </c>
      <c r="T1306" s="10">
        <f t="shared" si="165"/>
        <v>42807.152835648143</v>
      </c>
      <c r="U1306" t="str">
        <f t="shared" si="166"/>
        <v>Jan</v>
      </c>
      <c r="V1306">
        <f t="shared" si="167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60"/>
        <v>0.25976666666666665</v>
      </c>
      <c r="P1307" s="9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0">
        <f t="shared" si="164"/>
        <v>42543.665601851855</v>
      </c>
      <c r="T1307" s="10">
        <f t="shared" si="165"/>
        <v>42572.729166666672</v>
      </c>
      <c r="U1307" t="str">
        <f t="shared" si="166"/>
        <v>Jun</v>
      </c>
      <c r="V1307">
        <f t="shared" si="167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60"/>
        <v>0.65246363636363636</v>
      </c>
      <c r="P1308" s="9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0">
        <f t="shared" si="164"/>
        <v>41947.457569444443</v>
      </c>
      <c r="T1308" s="10">
        <f t="shared" si="165"/>
        <v>41977.457569444443</v>
      </c>
      <c r="U1308" t="str">
        <f t="shared" si="166"/>
        <v>Nov</v>
      </c>
      <c r="V1308">
        <f t="shared" si="167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60"/>
        <v>0.11514000000000001</v>
      </c>
      <c r="P1309" s="9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0">
        <f t="shared" si="164"/>
        <v>42387.503229166665</v>
      </c>
      <c r="T1309" s="10">
        <f t="shared" si="165"/>
        <v>42417.503229166665</v>
      </c>
      <c r="U1309" t="str">
        <f t="shared" si="166"/>
        <v>Jan</v>
      </c>
      <c r="V1309">
        <f t="shared" si="167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60"/>
        <v>0.11360000000000001</v>
      </c>
      <c r="P1310" s="9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0">
        <f t="shared" si="164"/>
        <v>42611.613564814819</v>
      </c>
      <c r="T1310" s="10">
        <f t="shared" si="165"/>
        <v>42651.613564814819</v>
      </c>
      <c r="U1310" t="str">
        <f t="shared" si="166"/>
        <v>Aug</v>
      </c>
      <c r="V1310">
        <f t="shared" si="167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60"/>
        <v>1.1199130434782609</v>
      </c>
      <c r="P1311" s="9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0">
        <f t="shared" si="164"/>
        <v>42257.882731481484</v>
      </c>
      <c r="T1311" s="10">
        <f t="shared" si="165"/>
        <v>42292.882731481484</v>
      </c>
      <c r="U1311" t="str">
        <f t="shared" si="166"/>
        <v>Sep</v>
      </c>
      <c r="V1311">
        <f t="shared" si="167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60"/>
        <v>0.155</v>
      </c>
      <c r="P1312" s="9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0">
        <f t="shared" si="164"/>
        <v>42556.667245370365</v>
      </c>
      <c r="T1312" s="10">
        <f t="shared" si="165"/>
        <v>42601.667245370365</v>
      </c>
      <c r="U1312" t="str">
        <f t="shared" si="166"/>
        <v>Jul</v>
      </c>
      <c r="V1312">
        <f t="shared" si="167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60"/>
        <v>0.32028000000000001</v>
      </c>
      <c r="P1313" s="9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0">
        <f t="shared" si="164"/>
        <v>42669.802303240736</v>
      </c>
      <c r="T1313" s="10">
        <f t="shared" si="165"/>
        <v>42704.843969907408</v>
      </c>
      <c r="U1313" t="str">
        <f t="shared" si="166"/>
        <v>Oct</v>
      </c>
      <c r="V1313">
        <f t="shared" si="167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60"/>
        <v>6.0869565217391303E-3</v>
      </c>
      <c r="P1314" s="9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0">
        <f t="shared" si="164"/>
        <v>42082.702800925923</v>
      </c>
      <c r="T1314" s="10">
        <f t="shared" si="165"/>
        <v>42112.702800925923</v>
      </c>
      <c r="U1314" t="str">
        <f t="shared" si="166"/>
        <v>Mar</v>
      </c>
      <c r="V1314">
        <f t="shared" si="167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60"/>
        <v>0.31114999999999998</v>
      </c>
      <c r="P1315" s="9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0">
        <f t="shared" si="164"/>
        <v>42402.709652777776</v>
      </c>
      <c r="T1315" s="10">
        <f t="shared" si="165"/>
        <v>42432.709652777776</v>
      </c>
      <c r="U1315" t="str">
        <f t="shared" si="166"/>
        <v>Feb</v>
      </c>
      <c r="V1315">
        <f t="shared" si="167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60"/>
        <v>1.1266666666666666E-2</v>
      </c>
      <c r="P1316" s="9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0">
        <f t="shared" si="164"/>
        <v>42604.669675925921</v>
      </c>
      <c r="T1316" s="10">
        <f t="shared" si="165"/>
        <v>42664.669675925921</v>
      </c>
      <c r="U1316" t="str">
        <f t="shared" si="166"/>
        <v>Aug</v>
      </c>
      <c r="V1316">
        <f t="shared" si="167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60"/>
        <v>0.40404000000000001</v>
      </c>
      <c r="P1317" s="9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0">
        <f t="shared" si="164"/>
        <v>42278.498240740737</v>
      </c>
      <c r="T1317" s="10">
        <f t="shared" si="165"/>
        <v>42314.041666666672</v>
      </c>
      <c r="U1317" t="str">
        <f t="shared" si="166"/>
        <v>Oct</v>
      </c>
      <c r="V1317">
        <f t="shared" si="167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60"/>
        <v>1.3333333333333333E-5</v>
      </c>
      <c r="P1318" s="9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0">
        <f t="shared" si="164"/>
        <v>42393.961909722217</v>
      </c>
      <c r="T1318" s="10">
        <f t="shared" si="165"/>
        <v>42428.961909722217</v>
      </c>
      <c r="U1318" t="str">
        <f t="shared" si="166"/>
        <v>Jan</v>
      </c>
      <c r="V1318">
        <f t="shared" si="167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60"/>
        <v>5.7334999999999997E-2</v>
      </c>
      <c r="P1319" s="9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0">
        <f t="shared" si="164"/>
        <v>42520.235486111109</v>
      </c>
      <c r="T1319" s="10">
        <f t="shared" si="165"/>
        <v>42572.583333333328</v>
      </c>
      <c r="U1319" t="str">
        <f t="shared" si="166"/>
        <v>May</v>
      </c>
      <c r="V1319">
        <f t="shared" si="167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60"/>
        <v>0.15325</v>
      </c>
      <c r="P1320" s="9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0">
        <f t="shared" si="164"/>
        <v>41985.043657407412</v>
      </c>
      <c r="T1320" s="10">
        <f t="shared" si="165"/>
        <v>42015.043657407412</v>
      </c>
      <c r="U1320" t="str">
        <f t="shared" si="166"/>
        <v>Dec</v>
      </c>
      <c r="V1320">
        <f t="shared" si="167"/>
        <v>2014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60"/>
        <v>0.15103448275862069</v>
      </c>
      <c r="P1321" s="9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0">
        <f t="shared" si="164"/>
        <v>41816.812094907407</v>
      </c>
      <c r="T1321" s="10">
        <f t="shared" si="165"/>
        <v>41831.666666666664</v>
      </c>
      <c r="U1321" t="str">
        <f t="shared" si="166"/>
        <v>Jun</v>
      </c>
      <c r="V1321">
        <f t="shared" si="167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60"/>
        <v>5.0299999999999997E-3</v>
      </c>
      <c r="P1322" s="9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0">
        <f t="shared" si="164"/>
        <v>42705.690347222218</v>
      </c>
      <c r="T1322" s="10">
        <f t="shared" si="165"/>
        <v>42734.958333333328</v>
      </c>
      <c r="U1322" t="str">
        <f t="shared" si="166"/>
        <v>Dec</v>
      </c>
      <c r="V1322">
        <f t="shared" si="167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60"/>
        <v>1.3028138528138528E-2</v>
      </c>
      <c r="P1323" s="9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0">
        <f t="shared" si="164"/>
        <v>42697.74927083333</v>
      </c>
      <c r="T1323" s="10">
        <f t="shared" si="165"/>
        <v>42727.74927083333</v>
      </c>
      <c r="U1323" t="str">
        <f t="shared" si="166"/>
        <v>Nov</v>
      </c>
      <c r="V1323">
        <f t="shared" si="167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60"/>
        <v>3.0285714285714286E-3</v>
      </c>
      <c r="P1324" s="9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0">
        <f t="shared" si="164"/>
        <v>42115.656539351854</v>
      </c>
      <c r="T1324" s="10">
        <f t="shared" si="165"/>
        <v>42145.656539351854</v>
      </c>
      <c r="U1324" t="str">
        <f t="shared" si="166"/>
        <v>Apr</v>
      </c>
      <c r="V1324">
        <f t="shared" si="167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60"/>
        <v>8.8800000000000004E-2</v>
      </c>
      <c r="P1325" s="9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0">
        <f t="shared" si="164"/>
        <v>42451.698449074072</v>
      </c>
      <c r="T1325" s="10">
        <f t="shared" si="165"/>
        <v>42486.288194444445</v>
      </c>
      <c r="U1325" t="str">
        <f t="shared" si="166"/>
        <v>Mar</v>
      </c>
      <c r="V1325">
        <f t="shared" si="167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60"/>
        <v>9.8400000000000001E-2</v>
      </c>
      <c r="P1326" s="9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0">
        <f t="shared" si="164"/>
        <v>42626.633703703701</v>
      </c>
      <c r="T1326" s="10">
        <f t="shared" si="165"/>
        <v>42656.633703703701</v>
      </c>
      <c r="U1326" t="str">
        <f t="shared" si="166"/>
        <v>Sep</v>
      </c>
      <c r="V1326">
        <f t="shared" si="167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60"/>
        <v>2.4299999999999999E-2</v>
      </c>
      <c r="P1327" s="9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0">
        <f t="shared" si="164"/>
        <v>42704.086053240739</v>
      </c>
      <c r="T1327" s="10">
        <f t="shared" si="165"/>
        <v>42734.086053240739</v>
      </c>
      <c r="U1327" t="str">
        <f t="shared" si="166"/>
        <v>Nov</v>
      </c>
      <c r="V1327">
        <f t="shared" si="167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60"/>
        <v>1.1299999999999999E-2</v>
      </c>
      <c r="P1328" s="9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0">
        <f t="shared" si="164"/>
        <v>41974.791990740734</v>
      </c>
      <c r="T1328" s="10">
        <f t="shared" si="165"/>
        <v>42019.791990740734</v>
      </c>
      <c r="U1328" t="str">
        <f t="shared" si="166"/>
        <v>Dec</v>
      </c>
      <c r="V1328">
        <f t="shared" si="167"/>
        <v>2014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60"/>
        <v>3.5520833333333335E-2</v>
      </c>
      <c r="P1329" s="9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0">
        <f t="shared" si="164"/>
        <v>42123.678645833337</v>
      </c>
      <c r="T1329" s="10">
        <f t="shared" si="165"/>
        <v>42153.678645833337</v>
      </c>
      <c r="U1329" t="str">
        <f t="shared" si="166"/>
        <v>Apr</v>
      </c>
      <c r="V1329">
        <f t="shared" si="167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60"/>
        <v>2.3306666666666667E-2</v>
      </c>
      <c r="P1330" s="9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0">
        <f t="shared" si="164"/>
        <v>42612.642754629633</v>
      </c>
      <c r="T1330" s="10">
        <f t="shared" si="165"/>
        <v>42657.642754629633</v>
      </c>
      <c r="U1330" t="str">
        <f t="shared" si="166"/>
        <v>Aug</v>
      </c>
      <c r="V1330">
        <f t="shared" si="167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60"/>
        <v>8.1600000000000006E-3</v>
      </c>
      <c r="P1331" s="9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0">
        <f t="shared" si="164"/>
        <v>41935.221585648149</v>
      </c>
      <c r="T1331" s="10">
        <f t="shared" si="165"/>
        <v>41975.263252314813</v>
      </c>
      <c r="U1331" t="str">
        <f t="shared" si="166"/>
        <v>Oct</v>
      </c>
      <c r="V1331">
        <f t="shared" si="167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60"/>
        <v>0.22494285714285714</v>
      </c>
      <c r="P1332" s="9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0">
        <f t="shared" si="164"/>
        <v>42522.276724537034</v>
      </c>
      <c r="T1332" s="10">
        <f t="shared" si="165"/>
        <v>42553.166666666672</v>
      </c>
      <c r="U1332" t="str">
        <f t="shared" si="166"/>
        <v>Jun</v>
      </c>
      <c r="V1332">
        <f t="shared" si="167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60"/>
        <v>1.3668E-2</v>
      </c>
      <c r="P1333" s="9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0">
        <f t="shared" si="164"/>
        <v>42569.50409722222</v>
      </c>
      <c r="T1333" s="10">
        <f t="shared" si="165"/>
        <v>42599.50409722222</v>
      </c>
      <c r="U1333" t="str">
        <f t="shared" si="166"/>
        <v>Jul</v>
      </c>
      <c r="V1333">
        <f t="shared" si="167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60"/>
        <v>0</v>
      </c>
      <c r="P1334" s="9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0">
        <f t="shared" si="164"/>
        <v>42732.060277777782</v>
      </c>
      <c r="T1334" s="10">
        <f t="shared" si="165"/>
        <v>42762.060277777782</v>
      </c>
      <c r="U1334" t="str">
        <f t="shared" si="166"/>
        <v>Dec</v>
      </c>
      <c r="V1334">
        <f t="shared" si="167"/>
        <v>2016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60"/>
        <v>0</v>
      </c>
      <c r="P1335" s="9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0">
        <f t="shared" si="164"/>
        <v>41806.106770833336</v>
      </c>
      <c r="T1335" s="10">
        <f t="shared" si="165"/>
        <v>41836.106770833336</v>
      </c>
      <c r="U1335" t="str">
        <f t="shared" si="166"/>
        <v>Jun</v>
      </c>
      <c r="V1335">
        <f t="shared" si="167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60"/>
        <v>0.10754135338345865</v>
      </c>
      <c r="P1336" s="9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0">
        <f t="shared" si="164"/>
        <v>42410.774155092593</v>
      </c>
      <c r="T1336" s="10">
        <f t="shared" si="165"/>
        <v>42440.774155092593</v>
      </c>
      <c r="U1336" t="str">
        <f t="shared" si="166"/>
        <v>Feb</v>
      </c>
      <c r="V1336">
        <f t="shared" si="167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60"/>
        <v>0.1976</v>
      </c>
      <c r="P1337" s="9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0">
        <f t="shared" si="164"/>
        <v>42313.936365740738</v>
      </c>
      <c r="T1337" s="10">
        <f t="shared" si="165"/>
        <v>42343.936365740738</v>
      </c>
      <c r="U1337" t="str">
        <f t="shared" si="166"/>
        <v>Nov</v>
      </c>
      <c r="V1337">
        <f t="shared" si="167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60"/>
        <v>0.84946999999999995</v>
      </c>
      <c r="P1338" s="9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0">
        <f t="shared" si="164"/>
        <v>41955.863750000004</v>
      </c>
      <c r="T1338" s="10">
        <f t="shared" si="165"/>
        <v>41990.863750000004</v>
      </c>
      <c r="U1338" t="str">
        <f t="shared" si="166"/>
        <v>Nov</v>
      </c>
      <c r="V1338">
        <f t="shared" si="167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60"/>
        <v>0.49381999999999998</v>
      </c>
      <c r="P1339" s="9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0">
        <f t="shared" si="164"/>
        <v>42767.577303240745</v>
      </c>
      <c r="T1339" s="10">
        <f t="shared" si="165"/>
        <v>42797.577303240745</v>
      </c>
      <c r="U1339" t="str">
        <f t="shared" si="166"/>
        <v>Feb</v>
      </c>
      <c r="V1339">
        <f t="shared" si="167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60"/>
        <v>3.3033333333333331E-2</v>
      </c>
      <c r="P1340" s="9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0">
        <f t="shared" si="164"/>
        <v>42188.803622685184</v>
      </c>
      <c r="T1340" s="10">
        <f t="shared" si="165"/>
        <v>42218.803622685184</v>
      </c>
      <c r="U1340" t="str">
        <f t="shared" si="166"/>
        <v>Jul</v>
      </c>
      <c r="V1340">
        <f t="shared" si="167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60"/>
        <v>6.6339999999999996E-2</v>
      </c>
      <c r="P1341" s="9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0">
        <f t="shared" si="164"/>
        <v>41936.647164351853</v>
      </c>
      <c r="T1341" s="10">
        <f t="shared" si="165"/>
        <v>41981.688831018517</v>
      </c>
      <c r="U1341" t="str">
        <f t="shared" si="166"/>
        <v>Oct</v>
      </c>
      <c r="V1341">
        <f t="shared" si="167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60"/>
        <v>0</v>
      </c>
      <c r="P1342" s="9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0">
        <f t="shared" si="164"/>
        <v>41836.595520833333</v>
      </c>
      <c r="T1342" s="10">
        <f t="shared" si="165"/>
        <v>41866.595520833333</v>
      </c>
      <c r="U1342" t="str">
        <f t="shared" si="166"/>
        <v>Jul</v>
      </c>
      <c r="V1342">
        <f t="shared" si="167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60"/>
        <v>0.7036</v>
      </c>
      <c r="P1343" s="9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0">
        <f t="shared" si="164"/>
        <v>42612.624039351853</v>
      </c>
      <c r="T1343" s="10">
        <f t="shared" si="165"/>
        <v>42644.624039351853</v>
      </c>
      <c r="U1343" t="str">
        <f t="shared" si="166"/>
        <v>Aug</v>
      </c>
      <c r="V1343">
        <f t="shared" si="167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60"/>
        <v>2E-3</v>
      </c>
      <c r="P1344" s="9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0">
        <f t="shared" si="164"/>
        <v>42172.816423611104</v>
      </c>
      <c r="T1344" s="10">
        <f t="shared" si="165"/>
        <v>42202.816423611104</v>
      </c>
      <c r="U1344" t="str">
        <f t="shared" si="166"/>
        <v>Jun</v>
      </c>
      <c r="V1344">
        <f t="shared" si="167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60"/>
        <v>1.02298</v>
      </c>
      <c r="P1345" s="9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0">
        <f t="shared" si="164"/>
        <v>42542.526423611111</v>
      </c>
      <c r="T1345" s="10">
        <f t="shared" si="165"/>
        <v>42601.165972222225</v>
      </c>
      <c r="U1345" t="str">
        <f t="shared" si="166"/>
        <v>Jun</v>
      </c>
      <c r="V1345">
        <f t="shared" si="167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60"/>
        <v>3.7773333333333334</v>
      </c>
      <c r="P1346" s="9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0">
        <f t="shared" si="164"/>
        <v>42522.789803240739</v>
      </c>
      <c r="T1346" s="10">
        <f t="shared" si="165"/>
        <v>42551.789803240739</v>
      </c>
      <c r="U1346" t="str">
        <f t="shared" si="166"/>
        <v>Jun</v>
      </c>
      <c r="V1346">
        <f t="shared" si="167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68">E1347/D1347</f>
        <v>1.25</v>
      </c>
      <c r="P1347" s="9">
        <f t="shared" ref="P1347:P1410" si="169">E1347/L1347</f>
        <v>53.571428571428569</v>
      </c>
      <c r="Q1347" t="str">
        <f t="shared" ref="Q1347:Q1410" si="170">LEFT(N1347,SEARCH( "/",N1347,1)-1)</f>
        <v>publishing</v>
      </c>
      <c r="R1347" t="str">
        <f t="shared" ref="R1347:R1410" si="171">RIGHT(N1347,LEN(N1347)-SEARCH("/",N1347,1))</f>
        <v>nonfiction</v>
      </c>
      <c r="S1347" s="10">
        <f t="shared" ref="S1347:S1410" si="172">(((J1347/60)/60)/24)+DATE(1970,1,1)</f>
        <v>41799.814340277779</v>
      </c>
      <c r="T1347" s="10">
        <f t="shared" ref="T1347:T1410" si="173">(((I1347/60)/60)/24)+DATE(1970,1,1)</f>
        <v>41834.814340277779</v>
      </c>
      <c r="U1347" t="str">
        <f t="shared" ref="U1347:U1410" si="174">TEXT(MONTH(S1347)*29,"mmm")</f>
        <v>Jun</v>
      </c>
      <c r="V1347">
        <f t="shared" ref="V1347:V1410" si="175">YEAR(S1347)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68"/>
        <v>1.473265306122449</v>
      </c>
      <c r="P1348" s="9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0">
        <f t="shared" si="172"/>
        <v>41422.075821759259</v>
      </c>
      <c r="T1348" s="10">
        <f t="shared" si="173"/>
        <v>41452.075821759259</v>
      </c>
      <c r="U1348" t="str">
        <f t="shared" si="174"/>
        <v>May</v>
      </c>
      <c r="V1348">
        <f t="shared" si="175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68"/>
        <v>1.022</v>
      </c>
      <c r="P1349" s="9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0">
        <f t="shared" si="172"/>
        <v>42040.638020833328</v>
      </c>
      <c r="T1349" s="10">
        <f t="shared" si="173"/>
        <v>42070.638020833328</v>
      </c>
      <c r="U1349" t="str">
        <f t="shared" si="174"/>
        <v>Feb</v>
      </c>
      <c r="V1349">
        <f t="shared" si="175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68"/>
        <v>1.018723404255319</v>
      </c>
      <c r="P1350" s="9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0">
        <f t="shared" si="172"/>
        <v>41963.506168981476</v>
      </c>
      <c r="T1350" s="10">
        <f t="shared" si="173"/>
        <v>41991.506168981476</v>
      </c>
      <c r="U1350" t="str">
        <f t="shared" si="174"/>
        <v>Nov</v>
      </c>
      <c r="V1350">
        <f t="shared" si="175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68"/>
        <v>2.0419999999999998</v>
      </c>
      <c r="P1351" s="9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0">
        <f t="shared" si="172"/>
        <v>42317.33258101852</v>
      </c>
      <c r="T1351" s="10">
        <f t="shared" si="173"/>
        <v>42354.290972222225</v>
      </c>
      <c r="U1351" t="str">
        <f t="shared" si="174"/>
        <v>Nov</v>
      </c>
      <c r="V1351">
        <f t="shared" si="175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68"/>
        <v>1.0405</v>
      </c>
      <c r="P1352" s="9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0">
        <f t="shared" si="172"/>
        <v>42334.013124999998</v>
      </c>
      <c r="T1352" s="10">
        <f t="shared" si="173"/>
        <v>42364.013124999998</v>
      </c>
      <c r="U1352" t="str">
        <f t="shared" si="174"/>
        <v>Nov</v>
      </c>
      <c r="V1352">
        <f t="shared" si="175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68"/>
        <v>1.0126500000000001</v>
      </c>
      <c r="P1353" s="9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0">
        <f t="shared" si="172"/>
        <v>42382.74009259259</v>
      </c>
      <c r="T1353" s="10">
        <f t="shared" si="173"/>
        <v>42412.74009259259</v>
      </c>
      <c r="U1353" t="str">
        <f t="shared" si="174"/>
        <v>Jan</v>
      </c>
      <c r="V1353">
        <f t="shared" si="175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68"/>
        <v>1.3613999999999999</v>
      </c>
      <c r="P1354" s="9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0">
        <f t="shared" si="172"/>
        <v>42200.578310185185</v>
      </c>
      <c r="T1354" s="10">
        <f t="shared" si="173"/>
        <v>42252.165972222225</v>
      </c>
      <c r="U1354" t="str">
        <f t="shared" si="174"/>
        <v>Jul</v>
      </c>
      <c r="V1354">
        <f t="shared" si="175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68"/>
        <v>1.3360000000000001</v>
      </c>
      <c r="P1355" s="9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0">
        <f t="shared" si="172"/>
        <v>41309.11791666667</v>
      </c>
      <c r="T1355" s="10">
        <f t="shared" si="173"/>
        <v>41344</v>
      </c>
      <c r="U1355" t="str">
        <f t="shared" si="174"/>
        <v>Feb</v>
      </c>
      <c r="V1355">
        <f t="shared" si="175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68"/>
        <v>1.3025</v>
      </c>
      <c r="P1356" s="9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0">
        <f t="shared" si="172"/>
        <v>42502.807627314818</v>
      </c>
      <c r="T1356" s="10">
        <f t="shared" si="173"/>
        <v>42532.807627314818</v>
      </c>
      <c r="U1356" t="str">
        <f t="shared" si="174"/>
        <v>May</v>
      </c>
      <c r="V1356">
        <f t="shared" si="175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68"/>
        <v>1.2267999999999999</v>
      </c>
      <c r="P1357" s="9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0">
        <f t="shared" si="172"/>
        <v>41213.254687499997</v>
      </c>
      <c r="T1357" s="10">
        <f t="shared" si="173"/>
        <v>41243.416666666664</v>
      </c>
      <c r="U1357" t="str">
        <f t="shared" si="174"/>
        <v>Oct</v>
      </c>
      <c r="V1357">
        <f t="shared" si="175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68"/>
        <v>1.8281058823529412</v>
      </c>
      <c r="P1358" s="9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0">
        <f t="shared" si="172"/>
        <v>41430.038888888892</v>
      </c>
      <c r="T1358" s="10">
        <f t="shared" si="173"/>
        <v>41460.038888888892</v>
      </c>
      <c r="U1358" t="str">
        <f t="shared" si="174"/>
        <v>Jun</v>
      </c>
      <c r="V1358">
        <f t="shared" si="175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68"/>
        <v>1.2529999999999999</v>
      </c>
      <c r="P1359" s="9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0">
        <f t="shared" si="172"/>
        <v>41304.962233796294</v>
      </c>
      <c r="T1359" s="10">
        <f t="shared" si="173"/>
        <v>41334.249305555553</v>
      </c>
      <c r="U1359" t="str">
        <f t="shared" si="174"/>
        <v>Jan</v>
      </c>
      <c r="V1359">
        <f t="shared" si="175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68"/>
        <v>1.1166666666666667</v>
      </c>
      <c r="P1360" s="9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0">
        <f t="shared" si="172"/>
        <v>40689.570868055554</v>
      </c>
      <c r="T1360" s="10">
        <f t="shared" si="173"/>
        <v>40719.570868055554</v>
      </c>
      <c r="U1360" t="str">
        <f t="shared" si="174"/>
        <v>May</v>
      </c>
      <c r="V1360">
        <f t="shared" si="175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68"/>
        <v>1.1575757575757575</v>
      </c>
      <c r="P1361" s="9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0">
        <f t="shared" si="172"/>
        <v>40668.814699074072</v>
      </c>
      <c r="T1361" s="10">
        <f t="shared" si="173"/>
        <v>40730.814699074072</v>
      </c>
      <c r="U1361" t="str">
        <f t="shared" si="174"/>
        <v>May</v>
      </c>
      <c r="V1361">
        <f t="shared" si="175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68"/>
        <v>1.732</v>
      </c>
      <c r="P1362" s="9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0">
        <f t="shared" si="172"/>
        <v>41095.900694444441</v>
      </c>
      <c r="T1362" s="10">
        <f t="shared" si="173"/>
        <v>41123.900694444441</v>
      </c>
      <c r="U1362" t="str">
        <f t="shared" si="174"/>
        <v>Jul</v>
      </c>
      <c r="V1362">
        <f t="shared" si="175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68"/>
        <v>1.2598333333333334</v>
      </c>
      <c r="P1363" s="9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0">
        <f t="shared" si="172"/>
        <v>41781.717268518521</v>
      </c>
      <c r="T1363" s="10">
        <f t="shared" si="173"/>
        <v>41811.717268518521</v>
      </c>
      <c r="U1363" t="str">
        <f t="shared" si="174"/>
        <v>May</v>
      </c>
      <c r="V1363">
        <f t="shared" si="175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68"/>
        <v>1.091</v>
      </c>
      <c r="P1364" s="9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0">
        <f t="shared" si="172"/>
        <v>41464.934386574074</v>
      </c>
      <c r="T1364" s="10">
        <f t="shared" si="173"/>
        <v>41524.934386574074</v>
      </c>
      <c r="U1364" t="str">
        <f t="shared" si="174"/>
        <v>Jul</v>
      </c>
      <c r="V1364">
        <f t="shared" si="175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68"/>
        <v>1</v>
      </c>
      <c r="P1365" s="9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0">
        <f t="shared" si="172"/>
        <v>42396.8440625</v>
      </c>
      <c r="T1365" s="10">
        <f t="shared" si="173"/>
        <v>42415.332638888889</v>
      </c>
      <c r="U1365" t="str">
        <f t="shared" si="174"/>
        <v>Jan</v>
      </c>
      <c r="V1365">
        <f t="shared" si="175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68"/>
        <v>1.1864285714285714</v>
      </c>
      <c r="P1366" s="9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0">
        <f t="shared" si="172"/>
        <v>41951.695671296293</v>
      </c>
      <c r="T1366" s="10">
        <f t="shared" si="173"/>
        <v>42011.6956712963</v>
      </c>
      <c r="U1366" t="str">
        <f t="shared" si="174"/>
        <v>Nov</v>
      </c>
      <c r="V1366">
        <f t="shared" si="175"/>
        <v>2014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68"/>
        <v>1.0026666666666666</v>
      </c>
      <c r="P1367" s="9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0">
        <f t="shared" si="172"/>
        <v>42049.733240740738</v>
      </c>
      <c r="T1367" s="10">
        <f t="shared" si="173"/>
        <v>42079.691574074073</v>
      </c>
      <c r="U1367" t="str">
        <f t="shared" si="174"/>
        <v>Feb</v>
      </c>
      <c r="V1367">
        <f t="shared" si="175"/>
        <v>2015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68"/>
        <v>1.2648920000000001</v>
      </c>
      <c r="P1368" s="9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0">
        <f t="shared" si="172"/>
        <v>41924.996099537035</v>
      </c>
      <c r="T1368" s="10">
        <f t="shared" si="173"/>
        <v>41970.037766203706</v>
      </c>
      <c r="U1368" t="str">
        <f t="shared" si="174"/>
        <v>Oct</v>
      </c>
      <c r="V1368">
        <f t="shared" si="175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68"/>
        <v>1.1426000000000001</v>
      </c>
      <c r="P1369" s="9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0">
        <f t="shared" si="172"/>
        <v>42292.002893518518</v>
      </c>
      <c r="T1369" s="10">
        <f t="shared" si="173"/>
        <v>42322.044560185182</v>
      </c>
      <c r="U1369" t="str">
        <f t="shared" si="174"/>
        <v>Oct</v>
      </c>
      <c r="V1369">
        <f t="shared" si="175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68"/>
        <v>1.107</v>
      </c>
      <c r="P1370" s="9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0">
        <f t="shared" si="172"/>
        <v>42146.190902777773</v>
      </c>
      <c r="T1370" s="10">
        <f t="shared" si="173"/>
        <v>42170.190902777773</v>
      </c>
      <c r="U1370" t="str">
        <f t="shared" si="174"/>
        <v>May</v>
      </c>
      <c r="V1370">
        <f t="shared" si="175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68"/>
        <v>1.0534805315203954</v>
      </c>
      <c r="P1371" s="9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0">
        <f t="shared" si="172"/>
        <v>41710.594282407408</v>
      </c>
      <c r="T1371" s="10">
        <f t="shared" si="173"/>
        <v>41740.594282407408</v>
      </c>
      <c r="U1371" t="str">
        <f t="shared" si="174"/>
        <v>Mar</v>
      </c>
      <c r="V1371">
        <f t="shared" si="175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68"/>
        <v>1.0366666666666666</v>
      </c>
      <c r="P1372" s="9">
        <f t="shared" si="169"/>
        <v>77.75</v>
      </c>
      <c r="Q1372" t="str">
        <f t="shared" si="170"/>
        <v>music</v>
      </c>
      <c r="R1372" t="str">
        <f t="shared" si="171"/>
        <v>rock</v>
      </c>
      <c r="S1372" s="10">
        <f t="shared" si="172"/>
        <v>41548.00335648148</v>
      </c>
      <c r="T1372" s="10">
        <f t="shared" si="173"/>
        <v>41563.00335648148</v>
      </c>
      <c r="U1372" t="str">
        <f t="shared" si="174"/>
        <v>Oct</v>
      </c>
      <c r="V1372">
        <f t="shared" si="175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68"/>
        <v>1.0708672667523933</v>
      </c>
      <c r="P1373" s="9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0">
        <f t="shared" si="172"/>
        <v>42101.758587962962</v>
      </c>
      <c r="T1373" s="10">
        <f t="shared" si="173"/>
        <v>42131.758587962962</v>
      </c>
      <c r="U1373" t="str">
        <f t="shared" si="174"/>
        <v>Apr</v>
      </c>
      <c r="V1373">
        <f t="shared" si="175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68"/>
        <v>1.24</v>
      </c>
      <c r="P1374" s="9">
        <f t="shared" si="169"/>
        <v>38.75</v>
      </c>
      <c r="Q1374" t="str">
        <f t="shared" si="170"/>
        <v>music</v>
      </c>
      <c r="R1374" t="str">
        <f t="shared" si="171"/>
        <v>rock</v>
      </c>
      <c r="S1374" s="10">
        <f t="shared" si="172"/>
        <v>41072.739953703705</v>
      </c>
      <c r="T1374" s="10">
        <f t="shared" si="173"/>
        <v>41102.739953703705</v>
      </c>
      <c r="U1374" t="str">
        <f t="shared" si="174"/>
        <v>Jun</v>
      </c>
      <c r="V1374">
        <f t="shared" si="175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68"/>
        <v>1.0501</v>
      </c>
      <c r="P1375" s="9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0">
        <f t="shared" si="172"/>
        <v>42704.95177083333</v>
      </c>
      <c r="T1375" s="10">
        <f t="shared" si="173"/>
        <v>42734.95177083333</v>
      </c>
      <c r="U1375" t="str">
        <f t="shared" si="174"/>
        <v>Nov</v>
      </c>
      <c r="V1375">
        <f t="shared" si="175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68"/>
        <v>1.8946666666666667</v>
      </c>
      <c r="P1376" s="9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0">
        <f t="shared" si="172"/>
        <v>42424.161898148144</v>
      </c>
      <c r="T1376" s="10">
        <f t="shared" si="173"/>
        <v>42454.12023148148</v>
      </c>
      <c r="U1376" t="str">
        <f t="shared" si="174"/>
        <v>Feb</v>
      </c>
      <c r="V1376">
        <f t="shared" si="175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68"/>
        <v>1.7132499999999999</v>
      </c>
      <c r="P1377" s="9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0">
        <f t="shared" si="172"/>
        <v>42720.066192129627</v>
      </c>
      <c r="T1377" s="10">
        <f t="shared" si="173"/>
        <v>42750.066192129627</v>
      </c>
      <c r="U1377" t="str">
        <f t="shared" si="174"/>
        <v>Dec</v>
      </c>
      <c r="V1377">
        <f t="shared" si="175"/>
        <v>2016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68"/>
        <v>2.5248648648648651</v>
      </c>
      <c r="P1378" s="9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0">
        <f t="shared" si="172"/>
        <v>42677.669050925921</v>
      </c>
      <c r="T1378" s="10">
        <f t="shared" si="173"/>
        <v>42707.710717592592</v>
      </c>
      <c r="U1378" t="str">
        <f t="shared" si="174"/>
        <v>Nov</v>
      </c>
      <c r="V1378">
        <f t="shared" si="175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68"/>
        <v>1.1615384615384616</v>
      </c>
      <c r="P1379" s="9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0">
        <f t="shared" si="172"/>
        <v>42747.219560185185</v>
      </c>
      <c r="T1379" s="10">
        <f t="shared" si="173"/>
        <v>42769.174305555556</v>
      </c>
      <c r="U1379" t="str">
        <f t="shared" si="174"/>
        <v>Jan</v>
      </c>
      <c r="V1379">
        <f t="shared" si="175"/>
        <v>2017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68"/>
        <v>2.0335000000000001</v>
      </c>
      <c r="P1380" s="9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0">
        <f t="shared" si="172"/>
        <v>42568.759374999994</v>
      </c>
      <c r="T1380" s="10">
        <f t="shared" si="173"/>
        <v>42583.759374999994</v>
      </c>
      <c r="U1380" t="str">
        <f t="shared" si="174"/>
        <v>Jul</v>
      </c>
      <c r="V1380">
        <f t="shared" si="175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68"/>
        <v>1.1160000000000001</v>
      </c>
      <c r="P1381" s="9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0">
        <f t="shared" si="172"/>
        <v>42130.491620370376</v>
      </c>
      <c r="T1381" s="10">
        <f t="shared" si="173"/>
        <v>42160.491620370376</v>
      </c>
      <c r="U1381" t="str">
        <f t="shared" si="174"/>
        <v>May</v>
      </c>
      <c r="V1381">
        <f t="shared" si="175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68"/>
        <v>4.24</v>
      </c>
      <c r="P1382" s="9">
        <f t="shared" si="169"/>
        <v>21.2</v>
      </c>
      <c r="Q1382" t="str">
        <f t="shared" si="170"/>
        <v>music</v>
      </c>
      <c r="R1382" t="str">
        <f t="shared" si="171"/>
        <v>rock</v>
      </c>
      <c r="S1382" s="10">
        <f t="shared" si="172"/>
        <v>42141.762800925921</v>
      </c>
      <c r="T1382" s="10">
        <f t="shared" si="173"/>
        <v>42164.083333333328</v>
      </c>
      <c r="U1382" t="str">
        <f t="shared" si="174"/>
        <v>May</v>
      </c>
      <c r="V1382">
        <f t="shared" si="175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68"/>
        <v>1.071</v>
      </c>
      <c r="P1383" s="9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0">
        <f t="shared" si="172"/>
        <v>42703.214409722219</v>
      </c>
      <c r="T1383" s="10">
        <f t="shared" si="173"/>
        <v>42733.214409722219</v>
      </c>
      <c r="U1383" t="str">
        <f t="shared" si="174"/>
        <v>Nov</v>
      </c>
      <c r="V1383">
        <f t="shared" si="175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68"/>
        <v>1.043625</v>
      </c>
      <c r="P1384" s="9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0">
        <f t="shared" si="172"/>
        <v>41370.800185185188</v>
      </c>
      <c r="T1384" s="10">
        <f t="shared" si="173"/>
        <v>41400.800185185188</v>
      </c>
      <c r="U1384" t="str">
        <f t="shared" si="174"/>
        <v>Apr</v>
      </c>
      <c r="V1384">
        <f t="shared" si="175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68"/>
        <v>2.124090909090909</v>
      </c>
      <c r="P1385" s="9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0">
        <f t="shared" si="172"/>
        <v>42707.074976851851</v>
      </c>
      <c r="T1385" s="10">
        <f t="shared" si="173"/>
        <v>42727.074976851851</v>
      </c>
      <c r="U1385" t="str">
        <f t="shared" si="174"/>
        <v>Dec</v>
      </c>
      <c r="V1385">
        <f t="shared" si="175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68"/>
        <v>1.2408571428571429</v>
      </c>
      <c r="P1386" s="9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0">
        <f t="shared" si="172"/>
        <v>42160.735208333332</v>
      </c>
      <c r="T1386" s="10">
        <f t="shared" si="173"/>
        <v>42190.735208333332</v>
      </c>
      <c r="U1386" t="str">
        <f t="shared" si="174"/>
        <v>Jun</v>
      </c>
      <c r="V1386">
        <f t="shared" si="175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68"/>
        <v>1.10406125</v>
      </c>
      <c r="P1387" s="9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0">
        <f t="shared" si="172"/>
        <v>42433.688900462963</v>
      </c>
      <c r="T1387" s="10">
        <f t="shared" si="173"/>
        <v>42489.507638888885</v>
      </c>
      <c r="U1387" t="str">
        <f t="shared" si="174"/>
        <v>Mar</v>
      </c>
      <c r="V1387">
        <f t="shared" si="175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68"/>
        <v>2.1875</v>
      </c>
      <c r="P1388" s="9">
        <f t="shared" si="169"/>
        <v>62.5</v>
      </c>
      <c r="Q1388" t="str">
        <f t="shared" si="170"/>
        <v>music</v>
      </c>
      <c r="R1388" t="str">
        <f t="shared" si="171"/>
        <v>rock</v>
      </c>
      <c r="S1388" s="10">
        <f t="shared" si="172"/>
        <v>42184.646863425922</v>
      </c>
      <c r="T1388" s="10">
        <f t="shared" si="173"/>
        <v>42214.646863425922</v>
      </c>
      <c r="U1388" t="str">
        <f t="shared" si="174"/>
        <v>Jun</v>
      </c>
      <c r="V1388">
        <f t="shared" si="175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68"/>
        <v>1.36625</v>
      </c>
      <c r="P1389" s="9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0">
        <f t="shared" si="172"/>
        <v>42126.92123842593</v>
      </c>
      <c r="T1389" s="10">
        <f t="shared" si="173"/>
        <v>42158.1875</v>
      </c>
      <c r="U1389" t="str">
        <f t="shared" si="174"/>
        <v>May</v>
      </c>
      <c r="V1389">
        <f t="shared" si="175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68"/>
        <v>1.348074</v>
      </c>
      <c r="P1390" s="9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0">
        <f t="shared" si="172"/>
        <v>42634.614780092597</v>
      </c>
      <c r="T1390" s="10">
        <f t="shared" si="173"/>
        <v>42660.676388888889</v>
      </c>
      <c r="U1390" t="str">
        <f t="shared" si="174"/>
        <v>Sep</v>
      </c>
      <c r="V1390">
        <f t="shared" si="175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68"/>
        <v>1.454</v>
      </c>
      <c r="P1391" s="9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0">
        <f t="shared" si="172"/>
        <v>42565.480983796297</v>
      </c>
      <c r="T1391" s="10">
        <f t="shared" si="173"/>
        <v>42595.480983796297</v>
      </c>
      <c r="U1391" t="str">
        <f t="shared" si="174"/>
        <v>Jul</v>
      </c>
      <c r="V1391">
        <f t="shared" si="175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68"/>
        <v>1.0910714285714285</v>
      </c>
      <c r="P1392" s="9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0">
        <f t="shared" si="172"/>
        <v>42087.803310185183</v>
      </c>
      <c r="T1392" s="10">
        <f t="shared" si="173"/>
        <v>42121.716666666667</v>
      </c>
      <c r="U1392" t="str">
        <f t="shared" si="174"/>
        <v>Mar</v>
      </c>
      <c r="V1392">
        <f t="shared" si="175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68"/>
        <v>1.1020000000000001</v>
      </c>
      <c r="P1393" s="9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0">
        <f t="shared" si="172"/>
        <v>42193.650671296295</v>
      </c>
      <c r="T1393" s="10">
        <f t="shared" si="173"/>
        <v>42238.207638888889</v>
      </c>
      <c r="U1393" t="str">
        <f t="shared" si="174"/>
        <v>Jul</v>
      </c>
      <c r="V1393">
        <f t="shared" si="175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68"/>
        <v>1.1364000000000001</v>
      </c>
      <c r="P1394" s="9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0">
        <f t="shared" si="172"/>
        <v>42401.154930555553</v>
      </c>
      <c r="T1394" s="10">
        <f t="shared" si="173"/>
        <v>42432.154930555553</v>
      </c>
      <c r="U1394" t="str">
        <f t="shared" si="174"/>
        <v>Feb</v>
      </c>
      <c r="V1394">
        <f t="shared" si="175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68"/>
        <v>1.0235000000000001</v>
      </c>
      <c r="P1395" s="9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0">
        <f t="shared" si="172"/>
        <v>42553.681979166664</v>
      </c>
      <c r="T1395" s="10">
        <f t="shared" si="173"/>
        <v>42583.681979166664</v>
      </c>
      <c r="U1395" t="str">
        <f t="shared" si="174"/>
        <v>Jul</v>
      </c>
      <c r="V1395">
        <f t="shared" si="175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68"/>
        <v>1.2213333333333334</v>
      </c>
      <c r="P1396" s="9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0">
        <f t="shared" si="172"/>
        <v>42752.144976851851</v>
      </c>
      <c r="T1396" s="10">
        <f t="shared" si="173"/>
        <v>42795.125</v>
      </c>
      <c r="U1396" t="str">
        <f t="shared" si="174"/>
        <v>Jan</v>
      </c>
      <c r="V1396">
        <f t="shared" si="175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68"/>
        <v>1.1188571428571428</v>
      </c>
      <c r="P1397" s="9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0">
        <f t="shared" si="172"/>
        <v>42719.90834490741</v>
      </c>
      <c r="T1397" s="10">
        <f t="shared" si="173"/>
        <v>42749.90834490741</v>
      </c>
      <c r="U1397" t="str">
        <f t="shared" si="174"/>
        <v>Dec</v>
      </c>
      <c r="V1397">
        <f t="shared" si="175"/>
        <v>2016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68"/>
        <v>1.073</v>
      </c>
      <c r="P1398" s="9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0">
        <f t="shared" si="172"/>
        <v>42018.99863425926</v>
      </c>
      <c r="T1398" s="10">
        <f t="shared" si="173"/>
        <v>42048.99863425926</v>
      </c>
      <c r="U1398" t="str">
        <f t="shared" si="174"/>
        <v>Jan</v>
      </c>
      <c r="V1398">
        <f t="shared" si="175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68"/>
        <v>1.1385000000000001</v>
      </c>
      <c r="P1399" s="9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0">
        <f t="shared" si="172"/>
        <v>42640.917939814812</v>
      </c>
      <c r="T1399" s="10">
        <f t="shared" si="173"/>
        <v>42670.888194444444</v>
      </c>
      <c r="U1399" t="str">
        <f t="shared" si="174"/>
        <v>Sep</v>
      </c>
      <c r="V1399">
        <f t="shared" si="175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68"/>
        <v>1.0968181818181819</v>
      </c>
      <c r="P1400" s="9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0">
        <f t="shared" si="172"/>
        <v>42526.874236111107</v>
      </c>
      <c r="T1400" s="10">
        <f t="shared" si="173"/>
        <v>42556.874236111107</v>
      </c>
      <c r="U1400" t="str">
        <f t="shared" si="174"/>
        <v>Jun</v>
      </c>
      <c r="V1400">
        <f t="shared" si="175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68"/>
        <v>1.2614444444444444</v>
      </c>
      <c r="P1401" s="9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0">
        <f t="shared" si="172"/>
        <v>41889.004317129627</v>
      </c>
      <c r="T1401" s="10">
        <f t="shared" si="173"/>
        <v>41919.004317129627</v>
      </c>
      <c r="U1401" t="str">
        <f t="shared" si="174"/>
        <v>Sep</v>
      </c>
      <c r="V1401">
        <f t="shared" si="175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68"/>
        <v>1.6742857142857144</v>
      </c>
      <c r="P1402" s="9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0">
        <f t="shared" si="172"/>
        <v>42498.341122685189</v>
      </c>
      <c r="T1402" s="10">
        <f t="shared" si="173"/>
        <v>42533.229166666672</v>
      </c>
      <c r="U1402" t="str">
        <f t="shared" si="174"/>
        <v>May</v>
      </c>
      <c r="V1402">
        <f t="shared" si="175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68"/>
        <v>4.9652000000000003</v>
      </c>
      <c r="P1403" s="9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0">
        <f t="shared" si="172"/>
        <v>41399.99622685185</v>
      </c>
      <c r="T1403" s="10">
        <f t="shared" si="173"/>
        <v>41420.99622685185</v>
      </c>
      <c r="U1403" t="str">
        <f t="shared" si="174"/>
        <v>May</v>
      </c>
      <c r="V1403">
        <f t="shared" si="175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68"/>
        <v>1.0915999999999999</v>
      </c>
      <c r="P1404" s="9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0">
        <f t="shared" si="172"/>
        <v>42065.053368055553</v>
      </c>
      <c r="T1404" s="10">
        <f t="shared" si="173"/>
        <v>42125.011701388896</v>
      </c>
      <c r="U1404" t="str">
        <f t="shared" si="174"/>
        <v>Mar</v>
      </c>
      <c r="V1404">
        <f t="shared" si="175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68"/>
        <v>1.0257499999999999</v>
      </c>
      <c r="P1405" s="9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0">
        <f t="shared" si="172"/>
        <v>41451.062905092593</v>
      </c>
      <c r="T1405" s="10">
        <f t="shared" si="173"/>
        <v>41481.062905092593</v>
      </c>
      <c r="U1405" t="str">
        <f t="shared" si="174"/>
        <v>Jun</v>
      </c>
      <c r="V1405">
        <f t="shared" si="175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68"/>
        <v>1.6620689655172414E-2</v>
      </c>
      <c r="P1406" s="9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0">
        <f t="shared" si="172"/>
        <v>42032.510243055556</v>
      </c>
      <c r="T1406" s="10">
        <f t="shared" si="173"/>
        <v>42057.510243055556</v>
      </c>
      <c r="U1406" t="str">
        <f t="shared" si="174"/>
        <v>Jan</v>
      </c>
      <c r="V1406">
        <f t="shared" si="175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68"/>
        <v>4.1999999999999997E-3</v>
      </c>
      <c r="P1407" s="9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0">
        <f t="shared" si="172"/>
        <v>41941.680567129632</v>
      </c>
      <c r="T1407" s="10">
        <f t="shared" si="173"/>
        <v>41971.722233796296</v>
      </c>
      <c r="U1407" t="str">
        <f t="shared" si="174"/>
        <v>Oct</v>
      </c>
      <c r="V1407">
        <f t="shared" si="175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68"/>
        <v>1.25E-3</v>
      </c>
      <c r="P1408" s="9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0">
        <f t="shared" si="172"/>
        <v>42297.432951388888</v>
      </c>
      <c r="T1408" s="10">
        <f t="shared" si="173"/>
        <v>42350.416666666672</v>
      </c>
      <c r="U1408" t="str">
        <f t="shared" si="174"/>
        <v>Oct</v>
      </c>
      <c r="V1408">
        <f t="shared" si="175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68"/>
        <v>5.0000000000000001E-3</v>
      </c>
      <c r="P1409" s="9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0">
        <f t="shared" si="172"/>
        <v>41838.536782407406</v>
      </c>
      <c r="T1409" s="10">
        <f t="shared" si="173"/>
        <v>41863.536782407406</v>
      </c>
      <c r="U1409" t="str">
        <f t="shared" si="174"/>
        <v>Jul</v>
      </c>
      <c r="V1409">
        <f t="shared" si="175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68"/>
        <v>7.1999999999999995E-2</v>
      </c>
      <c r="P1410" s="9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0">
        <f t="shared" si="172"/>
        <v>42291.872175925921</v>
      </c>
      <c r="T1410" s="10">
        <f t="shared" si="173"/>
        <v>42321.913842592592</v>
      </c>
      <c r="U1410" t="str">
        <f t="shared" si="174"/>
        <v>Oct</v>
      </c>
      <c r="V1410">
        <f t="shared" si="175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76">E1411/D1411</f>
        <v>0</v>
      </c>
      <c r="P1411" s="9" t="e">
        <f t="shared" ref="P1411:P1474" si="177">E1411/L1411</f>
        <v>#DIV/0!</v>
      </c>
      <c r="Q1411" t="str">
        <f t="shared" ref="Q1411:Q1474" si="178">LEFT(N1411,SEARCH( "/",N1411,1)-1)</f>
        <v>publishing</v>
      </c>
      <c r="R1411" t="str">
        <f t="shared" ref="R1411:R1474" si="179">RIGHT(N1411,LEN(N1411)-SEARCH("/",N1411,1))</f>
        <v>translations</v>
      </c>
      <c r="S1411" s="10">
        <f t="shared" ref="S1411:S1474" si="180">(((J1411/60)/60)/24)+DATE(1970,1,1)</f>
        <v>41945.133506944447</v>
      </c>
      <c r="T1411" s="10">
        <f t="shared" ref="T1411:T1474" si="181">(((I1411/60)/60)/24)+DATE(1970,1,1)</f>
        <v>42005.175173611111</v>
      </c>
      <c r="U1411" t="str">
        <f t="shared" ref="U1411:U1474" si="182">TEXT(MONTH(S1411)*29,"mmm")</f>
        <v>Nov</v>
      </c>
      <c r="V1411">
        <f t="shared" ref="V1411:V1474" si="183">YEAR(S1411)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76"/>
        <v>1.6666666666666666E-4</v>
      </c>
      <c r="P1412" s="9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0">
        <f t="shared" si="180"/>
        <v>42479.318518518514</v>
      </c>
      <c r="T1412" s="10">
        <f t="shared" si="181"/>
        <v>42524.318518518514</v>
      </c>
      <c r="U1412" t="str">
        <f t="shared" si="182"/>
        <v>Apr</v>
      </c>
      <c r="V1412">
        <f t="shared" si="183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76"/>
        <v>2.3333333333333335E-3</v>
      </c>
      <c r="P1413" s="9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0">
        <f t="shared" si="180"/>
        <v>42013.059027777781</v>
      </c>
      <c r="T1413" s="10">
        <f t="shared" si="181"/>
        <v>42041.059027777781</v>
      </c>
      <c r="U1413" t="str">
        <f t="shared" si="182"/>
        <v>Jan</v>
      </c>
      <c r="V1413">
        <f t="shared" si="183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76"/>
        <v>4.5714285714285714E-2</v>
      </c>
      <c r="P1414" s="9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0">
        <f t="shared" si="180"/>
        <v>41947.063645833332</v>
      </c>
      <c r="T1414" s="10">
        <f t="shared" si="181"/>
        <v>41977.063645833332</v>
      </c>
      <c r="U1414" t="str">
        <f t="shared" si="182"/>
        <v>Nov</v>
      </c>
      <c r="V1414">
        <f t="shared" si="183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76"/>
        <v>0.05</v>
      </c>
      <c r="P1415" s="9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0">
        <f t="shared" si="180"/>
        <v>42360.437152777777</v>
      </c>
      <c r="T1415" s="10">
        <f t="shared" si="181"/>
        <v>42420.437152777777</v>
      </c>
      <c r="U1415" t="str">
        <f t="shared" si="182"/>
        <v>Dec</v>
      </c>
      <c r="V1415">
        <f t="shared" si="183"/>
        <v>2015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76"/>
        <v>2E-3</v>
      </c>
      <c r="P1416" s="9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0">
        <f t="shared" si="180"/>
        <v>42708.25309027778</v>
      </c>
      <c r="T1416" s="10">
        <f t="shared" si="181"/>
        <v>42738.25309027778</v>
      </c>
      <c r="U1416" t="str">
        <f t="shared" si="182"/>
        <v>Dec</v>
      </c>
      <c r="V1416">
        <f t="shared" si="183"/>
        <v>2016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76"/>
        <v>0.18181818181818182</v>
      </c>
      <c r="P1417" s="9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0">
        <f t="shared" si="180"/>
        <v>42192.675821759258</v>
      </c>
      <c r="T1417" s="10">
        <f t="shared" si="181"/>
        <v>42232.675821759258</v>
      </c>
      <c r="U1417" t="str">
        <f t="shared" si="182"/>
        <v>Jul</v>
      </c>
      <c r="V1417">
        <f t="shared" si="183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76"/>
        <v>0</v>
      </c>
      <c r="P1418" s="9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0">
        <f t="shared" si="180"/>
        <v>42299.926145833335</v>
      </c>
      <c r="T1418" s="10">
        <f t="shared" si="181"/>
        <v>42329.967812499999</v>
      </c>
      <c r="U1418" t="str">
        <f t="shared" si="182"/>
        <v>Oct</v>
      </c>
      <c r="V1418">
        <f t="shared" si="183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76"/>
        <v>1.2222222222222223E-2</v>
      </c>
      <c r="P1419" s="9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0">
        <f t="shared" si="180"/>
        <v>42232.15016203704</v>
      </c>
      <c r="T1419" s="10">
        <f t="shared" si="181"/>
        <v>42262.465972222228</v>
      </c>
      <c r="U1419" t="str">
        <f t="shared" si="182"/>
        <v>Aug</v>
      </c>
      <c r="V1419">
        <f t="shared" si="183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76"/>
        <v>2E-3</v>
      </c>
      <c r="P1420" s="9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0">
        <f t="shared" si="180"/>
        <v>42395.456412037034</v>
      </c>
      <c r="T1420" s="10">
        <f t="shared" si="181"/>
        <v>42425.456412037034</v>
      </c>
      <c r="U1420" t="str">
        <f t="shared" si="182"/>
        <v>Jan</v>
      </c>
      <c r="V1420">
        <f t="shared" si="183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76"/>
        <v>7.0634920634920634E-2</v>
      </c>
      <c r="P1421" s="9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0">
        <f t="shared" si="180"/>
        <v>42622.456238425926</v>
      </c>
      <c r="T1421" s="10">
        <f t="shared" si="181"/>
        <v>42652.456238425926</v>
      </c>
      <c r="U1421" t="str">
        <f t="shared" si="182"/>
        <v>Sep</v>
      </c>
      <c r="V1421">
        <f t="shared" si="183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76"/>
        <v>2.7272727272727271E-2</v>
      </c>
      <c r="P1422" s="9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0">
        <f t="shared" si="180"/>
        <v>42524.667662037042</v>
      </c>
      <c r="T1422" s="10">
        <f t="shared" si="181"/>
        <v>42549.667662037042</v>
      </c>
      <c r="U1422" t="str">
        <f t="shared" si="182"/>
        <v>Jun</v>
      </c>
      <c r="V1422">
        <f t="shared" si="183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76"/>
        <v>1E-3</v>
      </c>
      <c r="P1423" s="9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0">
        <f t="shared" si="180"/>
        <v>42013.915613425925</v>
      </c>
      <c r="T1423" s="10">
        <f t="shared" si="181"/>
        <v>42043.915613425925</v>
      </c>
      <c r="U1423" t="str">
        <f t="shared" si="182"/>
        <v>Jan</v>
      </c>
      <c r="V1423">
        <f t="shared" si="183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76"/>
        <v>1.0399999999999999E-3</v>
      </c>
      <c r="P1424" s="9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0">
        <f t="shared" si="180"/>
        <v>42604.239629629628</v>
      </c>
      <c r="T1424" s="10">
        <f t="shared" si="181"/>
        <v>42634.239629629628</v>
      </c>
      <c r="U1424" t="str">
        <f t="shared" si="182"/>
        <v>Aug</v>
      </c>
      <c r="V1424">
        <f t="shared" si="183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76"/>
        <v>3.3333333333333335E-3</v>
      </c>
      <c r="P1425" s="9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0">
        <f t="shared" si="180"/>
        <v>42340.360312500001</v>
      </c>
      <c r="T1425" s="10">
        <f t="shared" si="181"/>
        <v>42370.360312500001</v>
      </c>
      <c r="U1425" t="str">
        <f t="shared" si="182"/>
        <v>Dec</v>
      </c>
      <c r="V1425">
        <f t="shared" si="183"/>
        <v>2015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76"/>
        <v>0.2036</v>
      </c>
      <c r="P1426" s="9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0">
        <f t="shared" si="180"/>
        <v>42676.717615740738</v>
      </c>
      <c r="T1426" s="10">
        <f t="shared" si="181"/>
        <v>42689.759282407409</v>
      </c>
      <c r="U1426" t="str">
        <f t="shared" si="182"/>
        <v>Nov</v>
      </c>
      <c r="V1426">
        <f t="shared" si="183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76"/>
        <v>0</v>
      </c>
      <c r="P1427" s="9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0">
        <f t="shared" si="180"/>
        <v>42093.131469907406</v>
      </c>
      <c r="T1427" s="10">
        <f t="shared" si="181"/>
        <v>42123.131469907406</v>
      </c>
      <c r="U1427" t="str">
        <f t="shared" si="182"/>
        <v>Mar</v>
      </c>
      <c r="V1427">
        <f t="shared" si="183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76"/>
        <v>0</v>
      </c>
      <c r="P1428" s="9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0">
        <f t="shared" si="180"/>
        <v>42180.390277777777</v>
      </c>
      <c r="T1428" s="10">
        <f t="shared" si="181"/>
        <v>42240.390277777777</v>
      </c>
      <c r="U1428" t="str">
        <f t="shared" si="182"/>
        <v>Jun</v>
      </c>
      <c r="V1428">
        <f t="shared" si="183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76"/>
        <v>8.3799999999999999E-2</v>
      </c>
      <c r="P1429" s="9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0">
        <f t="shared" si="180"/>
        <v>42601.851678240739</v>
      </c>
      <c r="T1429" s="10">
        <f t="shared" si="181"/>
        <v>42631.851678240739</v>
      </c>
      <c r="U1429" t="str">
        <f t="shared" si="182"/>
        <v>Aug</v>
      </c>
      <c r="V1429">
        <f t="shared" si="183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76"/>
        <v>4.4999999999999998E-2</v>
      </c>
      <c r="P1430" s="9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0">
        <f t="shared" si="180"/>
        <v>42432.379826388889</v>
      </c>
      <c r="T1430" s="10">
        <f t="shared" si="181"/>
        <v>42462.338159722218</v>
      </c>
      <c r="U1430" t="str">
        <f t="shared" si="182"/>
        <v>Mar</v>
      </c>
      <c r="V1430">
        <f t="shared" si="183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76"/>
        <v>0</v>
      </c>
      <c r="P1431" s="9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0">
        <f t="shared" si="180"/>
        <v>42074.060671296291</v>
      </c>
      <c r="T1431" s="10">
        <f t="shared" si="181"/>
        <v>42104.060671296291</v>
      </c>
      <c r="U1431" t="str">
        <f t="shared" si="182"/>
        <v>Mar</v>
      </c>
      <c r="V1431">
        <f t="shared" si="183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76"/>
        <v>8.0600000000000005E-2</v>
      </c>
      <c r="P1432" s="9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0">
        <f t="shared" si="180"/>
        <v>41961.813518518517</v>
      </c>
      <c r="T1432" s="10">
        <f t="shared" si="181"/>
        <v>41992.813518518517</v>
      </c>
      <c r="U1432" t="str">
        <f t="shared" si="182"/>
        <v>Nov</v>
      </c>
      <c r="V1432">
        <f t="shared" si="183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76"/>
        <v>0.31947058823529412</v>
      </c>
      <c r="P1433" s="9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0">
        <f t="shared" si="180"/>
        <v>42304.210833333331</v>
      </c>
      <c r="T1433" s="10">
        <f t="shared" si="181"/>
        <v>42334.252500000002</v>
      </c>
      <c r="U1433" t="str">
        <f t="shared" si="182"/>
        <v>Oct</v>
      </c>
      <c r="V1433">
        <f t="shared" si="183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76"/>
        <v>0</v>
      </c>
      <c r="P1434" s="9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0">
        <f t="shared" si="180"/>
        <v>42175.780416666668</v>
      </c>
      <c r="T1434" s="10">
        <f t="shared" si="181"/>
        <v>42205.780416666668</v>
      </c>
      <c r="U1434" t="str">
        <f t="shared" si="182"/>
        <v>Jun</v>
      </c>
      <c r="V1434">
        <f t="shared" si="183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76"/>
        <v>6.7083333333333328E-2</v>
      </c>
      <c r="P1435" s="9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0">
        <f t="shared" si="180"/>
        <v>42673.625868055555</v>
      </c>
      <c r="T1435" s="10">
        <f t="shared" si="181"/>
        <v>42714.458333333328</v>
      </c>
      <c r="U1435" t="str">
        <f t="shared" si="182"/>
        <v>Oct</v>
      </c>
      <c r="V1435">
        <f t="shared" si="183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76"/>
        <v>9.987804878048781E-2</v>
      </c>
      <c r="P1436" s="9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0">
        <f t="shared" si="180"/>
        <v>42142.767106481479</v>
      </c>
      <c r="T1436" s="10">
        <f t="shared" si="181"/>
        <v>42163.625</v>
      </c>
      <c r="U1436" t="str">
        <f t="shared" si="182"/>
        <v>May</v>
      </c>
      <c r="V1436">
        <f t="shared" si="183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76"/>
        <v>1E-3</v>
      </c>
      <c r="P1437" s="9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0">
        <f t="shared" si="180"/>
        <v>42258.780324074076</v>
      </c>
      <c r="T1437" s="10">
        <f t="shared" si="181"/>
        <v>42288.780324074076</v>
      </c>
      <c r="U1437" t="str">
        <f t="shared" si="182"/>
        <v>Sep</v>
      </c>
      <c r="V1437">
        <f t="shared" si="183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76"/>
        <v>7.7000000000000002E-3</v>
      </c>
      <c r="P1438" s="9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0">
        <f t="shared" si="180"/>
        <v>42391.35019675926</v>
      </c>
      <c r="T1438" s="10">
        <f t="shared" si="181"/>
        <v>42421.35019675926</v>
      </c>
      <c r="U1438" t="str">
        <f t="shared" si="182"/>
        <v>Jan</v>
      </c>
      <c r="V1438">
        <f t="shared" si="183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76"/>
        <v>0.26900000000000002</v>
      </c>
      <c r="P1439" s="9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0">
        <f t="shared" si="180"/>
        <v>41796.531701388885</v>
      </c>
      <c r="T1439" s="10">
        <f t="shared" si="181"/>
        <v>41833.207638888889</v>
      </c>
      <c r="U1439" t="str">
        <f t="shared" si="182"/>
        <v>Jun</v>
      </c>
      <c r="V1439">
        <f t="shared" si="183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76"/>
        <v>0.03</v>
      </c>
      <c r="P1440" s="9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0">
        <f t="shared" si="180"/>
        <v>42457.871516203704</v>
      </c>
      <c r="T1440" s="10">
        <f t="shared" si="181"/>
        <v>42487.579861111109</v>
      </c>
      <c r="U1440" t="str">
        <f t="shared" si="182"/>
        <v>Mar</v>
      </c>
      <c r="V1440">
        <f t="shared" si="183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76"/>
        <v>6.6055045871559637E-2</v>
      </c>
      <c r="P1441" s="9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0">
        <f t="shared" si="180"/>
        <v>42040.829872685179</v>
      </c>
      <c r="T1441" s="10">
        <f t="shared" si="181"/>
        <v>42070.829872685179</v>
      </c>
      <c r="U1441" t="str">
        <f t="shared" si="182"/>
        <v>Feb</v>
      </c>
      <c r="V1441">
        <f t="shared" si="183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76"/>
        <v>7.6923076923076926E-5</v>
      </c>
      <c r="P1442" s="9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0">
        <f t="shared" si="180"/>
        <v>42486.748414351852</v>
      </c>
      <c r="T1442" s="10">
        <f t="shared" si="181"/>
        <v>42516.748414351852</v>
      </c>
      <c r="U1442" t="str">
        <f t="shared" si="182"/>
        <v>Apr</v>
      </c>
      <c r="V1442">
        <f t="shared" si="183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76"/>
        <v>1.1222222222222222E-2</v>
      </c>
      <c r="P1443" s="9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0">
        <f t="shared" si="180"/>
        <v>42198.765844907408</v>
      </c>
      <c r="T1443" s="10">
        <f t="shared" si="181"/>
        <v>42258.765844907408</v>
      </c>
      <c r="U1443" t="str">
        <f t="shared" si="182"/>
        <v>Jul</v>
      </c>
      <c r="V1443">
        <f t="shared" si="183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76"/>
        <v>0</v>
      </c>
      <c r="P1444" s="9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0">
        <f t="shared" si="180"/>
        <v>42485.64534722222</v>
      </c>
      <c r="T1444" s="10">
        <f t="shared" si="181"/>
        <v>42515.64534722222</v>
      </c>
      <c r="U1444" t="str">
        <f t="shared" si="182"/>
        <v>Apr</v>
      </c>
      <c r="V1444">
        <f t="shared" si="183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76"/>
        <v>0</v>
      </c>
      <c r="P1445" s="9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0">
        <f t="shared" si="180"/>
        <v>42707.926030092596</v>
      </c>
      <c r="T1445" s="10">
        <f t="shared" si="181"/>
        <v>42737.926030092596</v>
      </c>
      <c r="U1445" t="str">
        <f t="shared" si="182"/>
        <v>Dec</v>
      </c>
      <c r="V1445">
        <f t="shared" si="183"/>
        <v>2016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76"/>
        <v>0</v>
      </c>
      <c r="P1446" s="9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0">
        <f t="shared" si="180"/>
        <v>42199.873402777783</v>
      </c>
      <c r="T1446" s="10">
        <f t="shared" si="181"/>
        <v>42259.873402777783</v>
      </c>
      <c r="U1446" t="str">
        <f t="shared" si="182"/>
        <v>Jul</v>
      </c>
      <c r="V1446">
        <f t="shared" si="183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76"/>
        <v>0</v>
      </c>
      <c r="P1447" s="9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0">
        <f t="shared" si="180"/>
        <v>42139.542303240742</v>
      </c>
      <c r="T1447" s="10">
        <f t="shared" si="181"/>
        <v>42169.542303240742</v>
      </c>
      <c r="U1447" t="str">
        <f t="shared" si="182"/>
        <v>May</v>
      </c>
      <c r="V1447">
        <f t="shared" si="183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76"/>
        <v>0</v>
      </c>
      <c r="P1448" s="9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0">
        <f t="shared" si="180"/>
        <v>42461.447662037041</v>
      </c>
      <c r="T1448" s="10">
        <f t="shared" si="181"/>
        <v>42481.447662037041</v>
      </c>
      <c r="U1448" t="str">
        <f t="shared" si="182"/>
        <v>Apr</v>
      </c>
      <c r="V1448">
        <f t="shared" si="183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76"/>
        <v>1.4999999999999999E-4</v>
      </c>
      <c r="P1449" s="9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0">
        <f t="shared" si="180"/>
        <v>42529.730717592596</v>
      </c>
      <c r="T1449" s="10">
        <f t="shared" si="181"/>
        <v>42559.730717592596</v>
      </c>
      <c r="U1449" t="str">
        <f t="shared" si="182"/>
        <v>Jun</v>
      </c>
      <c r="V1449">
        <f t="shared" si="183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76"/>
        <v>0</v>
      </c>
      <c r="P1450" s="9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0">
        <f t="shared" si="180"/>
        <v>42115.936550925922</v>
      </c>
      <c r="T1450" s="10">
        <f t="shared" si="181"/>
        <v>42146.225694444445</v>
      </c>
      <c r="U1450" t="str">
        <f t="shared" si="182"/>
        <v>Apr</v>
      </c>
      <c r="V1450">
        <f t="shared" si="183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76"/>
        <v>0</v>
      </c>
      <c r="P1451" s="9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0">
        <f t="shared" si="180"/>
        <v>42086.811400462961</v>
      </c>
      <c r="T1451" s="10">
        <f t="shared" si="181"/>
        <v>42134.811400462961</v>
      </c>
      <c r="U1451" t="str">
        <f t="shared" si="182"/>
        <v>Mar</v>
      </c>
      <c r="V1451">
        <f t="shared" si="183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76"/>
        <v>1.0000000000000001E-5</v>
      </c>
      <c r="P1452" s="9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0">
        <f t="shared" si="180"/>
        <v>42390.171261574069</v>
      </c>
      <c r="T1452" s="10">
        <f t="shared" si="181"/>
        <v>42420.171261574069</v>
      </c>
      <c r="U1452" t="str">
        <f t="shared" si="182"/>
        <v>Jan</v>
      </c>
      <c r="V1452">
        <f t="shared" si="183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76"/>
        <v>1.0554089709762533E-4</v>
      </c>
      <c r="P1453" s="9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0">
        <f t="shared" si="180"/>
        <v>41931.959016203706</v>
      </c>
      <c r="T1453" s="10">
        <f t="shared" si="181"/>
        <v>41962.00068287037</v>
      </c>
      <c r="U1453" t="str">
        <f t="shared" si="182"/>
        <v>Oct</v>
      </c>
      <c r="V1453">
        <f t="shared" si="183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76"/>
        <v>0</v>
      </c>
      <c r="P1454" s="9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0">
        <f t="shared" si="180"/>
        <v>41818.703275462962</v>
      </c>
      <c r="T1454" s="10">
        <f t="shared" si="181"/>
        <v>41848.703275462962</v>
      </c>
      <c r="U1454" t="str">
        <f t="shared" si="182"/>
        <v>Jun</v>
      </c>
      <c r="V1454">
        <f t="shared" si="183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76"/>
        <v>0</v>
      </c>
      <c r="P1455" s="9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0">
        <f t="shared" si="180"/>
        <v>42795.696145833332</v>
      </c>
      <c r="T1455" s="10">
        <f t="shared" si="181"/>
        <v>42840.654479166667</v>
      </c>
      <c r="U1455" t="str">
        <f t="shared" si="182"/>
        <v>Mar</v>
      </c>
      <c r="V1455">
        <f t="shared" si="183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76"/>
        <v>8.5714285714285719E-3</v>
      </c>
      <c r="P1456" s="9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0">
        <f t="shared" si="180"/>
        <v>42463.866666666669</v>
      </c>
      <c r="T1456" s="10">
        <f t="shared" si="181"/>
        <v>42484.915972222225</v>
      </c>
      <c r="U1456" t="str">
        <f t="shared" si="182"/>
        <v>Apr</v>
      </c>
      <c r="V1456">
        <f t="shared" si="183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76"/>
        <v>0.105</v>
      </c>
      <c r="P1457" s="9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0">
        <f t="shared" si="180"/>
        <v>41832.672685185185</v>
      </c>
      <c r="T1457" s="10">
        <f t="shared" si="181"/>
        <v>41887.568749999999</v>
      </c>
      <c r="U1457" t="str">
        <f t="shared" si="182"/>
        <v>Jul</v>
      </c>
      <c r="V1457">
        <f t="shared" si="183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76"/>
        <v>2.9000000000000001E-2</v>
      </c>
      <c r="P1458" s="9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0">
        <f t="shared" si="180"/>
        <v>42708.668576388889</v>
      </c>
      <c r="T1458" s="10">
        <f t="shared" si="181"/>
        <v>42738.668576388889</v>
      </c>
      <c r="U1458" t="str">
        <f t="shared" si="182"/>
        <v>Dec</v>
      </c>
      <c r="V1458">
        <f t="shared" si="183"/>
        <v>2016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76"/>
        <v>0</v>
      </c>
      <c r="P1459" s="9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0">
        <f t="shared" si="180"/>
        <v>42289.89634259259</v>
      </c>
      <c r="T1459" s="10">
        <f t="shared" si="181"/>
        <v>42319.938009259262</v>
      </c>
      <c r="U1459" t="str">
        <f t="shared" si="182"/>
        <v>Oct</v>
      </c>
      <c r="V1459">
        <f t="shared" si="183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76"/>
        <v>0</v>
      </c>
      <c r="P1460" s="9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0">
        <f t="shared" si="180"/>
        <v>41831.705555555556</v>
      </c>
      <c r="T1460" s="10">
        <f t="shared" si="181"/>
        <v>41862.166666666664</v>
      </c>
      <c r="U1460" t="str">
        <f t="shared" si="182"/>
        <v>Jul</v>
      </c>
      <c r="V1460">
        <f t="shared" si="183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76"/>
        <v>0</v>
      </c>
      <c r="P1461" s="9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0">
        <f t="shared" si="180"/>
        <v>42312.204814814817</v>
      </c>
      <c r="T1461" s="10">
        <f t="shared" si="181"/>
        <v>42340.725694444445</v>
      </c>
      <c r="U1461" t="str">
        <f t="shared" si="182"/>
        <v>Nov</v>
      </c>
      <c r="V1461">
        <f t="shared" si="183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76"/>
        <v>0</v>
      </c>
      <c r="P1462" s="9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0">
        <f t="shared" si="180"/>
        <v>41915.896967592591</v>
      </c>
      <c r="T1462" s="10">
        <f t="shared" si="181"/>
        <v>41973.989583333328</v>
      </c>
      <c r="U1462" t="str">
        <f t="shared" si="182"/>
        <v>Oct</v>
      </c>
      <c r="V1462">
        <f t="shared" si="183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76"/>
        <v>1.012446</v>
      </c>
      <c r="P1463" s="9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0">
        <f t="shared" si="180"/>
        <v>41899.645300925928</v>
      </c>
      <c r="T1463" s="10">
        <f t="shared" si="181"/>
        <v>41933</v>
      </c>
      <c r="U1463" t="str">
        <f t="shared" si="182"/>
        <v>Sep</v>
      </c>
      <c r="V1463">
        <f t="shared" si="183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76"/>
        <v>1.085175</v>
      </c>
      <c r="P1464" s="9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0">
        <f t="shared" si="180"/>
        <v>41344.662858796299</v>
      </c>
      <c r="T1464" s="10">
        <f t="shared" si="181"/>
        <v>41374.662858796299</v>
      </c>
      <c r="U1464" t="str">
        <f t="shared" si="182"/>
        <v>Mar</v>
      </c>
      <c r="V1464">
        <f t="shared" si="183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76"/>
        <v>1.4766666666666666</v>
      </c>
      <c r="P1465" s="9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0">
        <f t="shared" si="180"/>
        <v>41326.911319444444</v>
      </c>
      <c r="T1465" s="10">
        <f t="shared" si="181"/>
        <v>41371.869652777779</v>
      </c>
      <c r="U1465" t="str">
        <f t="shared" si="182"/>
        <v>Feb</v>
      </c>
      <c r="V1465">
        <f t="shared" si="183"/>
        <v>2013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76"/>
        <v>1.6319999999999999</v>
      </c>
      <c r="P1466" s="9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0">
        <f t="shared" si="180"/>
        <v>41291.661550925928</v>
      </c>
      <c r="T1466" s="10">
        <f t="shared" si="181"/>
        <v>41321.661550925928</v>
      </c>
      <c r="U1466" t="str">
        <f t="shared" si="182"/>
        <v>Jan</v>
      </c>
      <c r="V1466">
        <f t="shared" si="183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76"/>
        <v>4.5641449999999999</v>
      </c>
      <c r="P1467" s="9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0">
        <f t="shared" si="180"/>
        <v>40959.734398148146</v>
      </c>
      <c r="T1467" s="10">
        <f t="shared" si="181"/>
        <v>40990.125</v>
      </c>
      <c r="U1467" t="str">
        <f t="shared" si="182"/>
        <v>Feb</v>
      </c>
      <c r="V1467">
        <f t="shared" si="183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76"/>
        <v>1.0787731249999999</v>
      </c>
      <c r="P1468" s="9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0">
        <f t="shared" si="180"/>
        <v>42340.172060185185</v>
      </c>
      <c r="T1468" s="10">
        <f t="shared" si="181"/>
        <v>42381.208333333328</v>
      </c>
      <c r="U1468" t="str">
        <f t="shared" si="182"/>
        <v>Dec</v>
      </c>
      <c r="V1468">
        <f t="shared" si="183"/>
        <v>2015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76"/>
        <v>1.1508</v>
      </c>
      <c r="P1469" s="9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0">
        <f t="shared" si="180"/>
        <v>40933.80190972222</v>
      </c>
      <c r="T1469" s="10">
        <f t="shared" si="181"/>
        <v>40993.760243055556</v>
      </c>
      <c r="U1469" t="str">
        <f t="shared" si="182"/>
        <v>Jan</v>
      </c>
      <c r="V1469">
        <f t="shared" si="183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76"/>
        <v>1.0236842105263158</v>
      </c>
      <c r="P1470" s="9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0">
        <f t="shared" si="180"/>
        <v>40646.014456018522</v>
      </c>
      <c r="T1470" s="10">
        <f t="shared" si="181"/>
        <v>40706.014456018522</v>
      </c>
      <c r="U1470" t="str">
        <f t="shared" si="182"/>
        <v>Apr</v>
      </c>
      <c r="V1470">
        <f t="shared" si="183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76"/>
        <v>1.0842485875706214</v>
      </c>
      <c r="P1471" s="9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0">
        <f t="shared" si="180"/>
        <v>41290.598483796297</v>
      </c>
      <c r="T1471" s="10">
        <f t="shared" si="181"/>
        <v>41320.598483796297</v>
      </c>
      <c r="U1471" t="str">
        <f t="shared" si="182"/>
        <v>Jan</v>
      </c>
      <c r="V1471">
        <f t="shared" si="183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76"/>
        <v>1.2513333333333334</v>
      </c>
      <c r="P1472" s="9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0">
        <f t="shared" si="180"/>
        <v>41250.827118055553</v>
      </c>
      <c r="T1472" s="10">
        <f t="shared" si="181"/>
        <v>41271.827118055553</v>
      </c>
      <c r="U1472" t="str">
        <f t="shared" si="182"/>
        <v>Dec</v>
      </c>
      <c r="V1472">
        <f t="shared" si="183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76"/>
        <v>1.03840625</v>
      </c>
      <c r="P1473" s="9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0">
        <f t="shared" si="180"/>
        <v>42073.957569444443</v>
      </c>
      <c r="T1473" s="10">
        <f t="shared" si="181"/>
        <v>42103.957569444443</v>
      </c>
      <c r="U1473" t="str">
        <f t="shared" si="182"/>
        <v>Mar</v>
      </c>
      <c r="V1473">
        <f t="shared" si="183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76"/>
        <v>1.3870400000000001</v>
      </c>
      <c r="P1474" s="9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0">
        <f t="shared" si="180"/>
        <v>41533.542858796296</v>
      </c>
      <c r="T1474" s="10">
        <f t="shared" si="181"/>
        <v>41563.542858796296</v>
      </c>
      <c r="U1474" t="str">
        <f t="shared" si="182"/>
        <v>Sep</v>
      </c>
      <c r="V1474">
        <f t="shared" si="183"/>
        <v>2013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84">E1475/D1475</f>
        <v>1.20516</v>
      </c>
      <c r="P1475" s="9">
        <f t="shared" ref="P1475:P1538" si="185">E1475/L1475</f>
        <v>38.462553191489363</v>
      </c>
      <c r="Q1475" t="str">
        <f t="shared" ref="Q1475:Q1538" si="186">LEFT(N1475,SEARCH( "/",N1475,1)-1)</f>
        <v>publishing</v>
      </c>
      <c r="R1475" t="str">
        <f t="shared" ref="R1475:R1538" si="187">RIGHT(N1475,LEN(N1475)-SEARCH("/",N1475,1))</f>
        <v>radio &amp; podcasts</v>
      </c>
      <c r="S1475" s="10">
        <f t="shared" ref="S1475:S1538" si="188">(((J1475/60)/60)/24)+DATE(1970,1,1)</f>
        <v>40939.979618055557</v>
      </c>
      <c r="T1475" s="10">
        <f t="shared" ref="T1475:T1538" si="189">(((I1475/60)/60)/24)+DATE(1970,1,1)</f>
        <v>40969.979618055557</v>
      </c>
      <c r="U1475" t="str">
        <f t="shared" ref="U1475:U1538" si="190">TEXT(MONTH(S1475)*29,"mmm")</f>
        <v>Jan</v>
      </c>
      <c r="V1475">
        <f t="shared" ref="V1475:V1538" si="191">YEAR(S1475)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84"/>
        <v>1.1226666666666667</v>
      </c>
      <c r="P1476" s="9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0">
        <f t="shared" si="188"/>
        <v>41500.727916666663</v>
      </c>
      <c r="T1476" s="10">
        <f t="shared" si="189"/>
        <v>41530.727916666663</v>
      </c>
      <c r="U1476" t="str">
        <f t="shared" si="190"/>
        <v>Aug</v>
      </c>
      <c r="V1476">
        <f t="shared" si="191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84"/>
        <v>1.8866966666666667</v>
      </c>
      <c r="P1477" s="9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0">
        <f t="shared" si="188"/>
        <v>41960.722951388889</v>
      </c>
      <c r="T1477" s="10">
        <f t="shared" si="189"/>
        <v>41993.207638888889</v>
      </c>
      <c r="U1477" t="str">
        <f t="shared" si="190"/>
        <v>Nov</v>
      </c>
      <c r="V1477">
        <f t="shared" si="191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84"/>
        <v>6.6155466666666669</v>
      </c>
      <c r="P1478" s="9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0">
        <f t="shared" si="188"/>
        <v>40766.041921296295</v>
      </c>
      <c r="T1478" s="10">
        <f t="shared" si="189"/>
        <v>40796.041921296295</v>
      </c>
      <c r="U1478" t="str">
        <f t="shared" si="190"/>
        <v>Aug</v>
      </c>
      <c r="V1478">
        <f t="shared" si="191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84"/>
        <v>1.1131</v>
      </c>
      <c r="P1479" s="9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0">
        <f t="shared" si="188"/>
        <v>40840.615787037037</v>
      </c>
      <c r="T1479" s="10">
        <f t="shared" si="189"/>
        <v>40900.125</v>
      </c>
      <c r="U1479" t="str">
        <f t="shared" si="190"/>
        <v>Oct</v>
      </c>
      <c r="V1479">
        <f t="shared" si="191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84"/>
        <v>11.8161422</v>
      </c>
      <c r="P1480" s="9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0">
        <f t="shared" si="188"/>
        <v>41394.871678240743</v>
      </c>
      <c r="T1480" s="10">
        <f t="shared" si="189"/>
        <v>41408.871678240743</v>
      </c>
      <c r="U1480" t="str">
        <f t="shared" si="190"/>
        <v>Apr</v>
      </c>
      <c r="V1480">
        <f t="shared" si="191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84"/>
        <v>1.37375</v>
      </c>
      <c r="P1481" s="9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0">
        <f t="shared" si="188"/>
        <v>41754.745243055557</v>
      </c>
      <c r="T1481" s="10">
        <f t="shared" si="189"/>
        <v>41769.165972222225</v>
      </c>
      <c r="U1481" t="str">
        <f t="shared" si="190"/>
        <v>Apr</v>
      </c>
      <c r="V1481">
        <f t="shared" si="191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84"/>
        <v>1.170404</v>
      </c>
      <c r="P1482" s="9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0">
        <f t="shared" si="188"/>
        <v>41464.934016203704</v>
      </c>
      <c r="T1482" s="10">
        <f t="shared" si="189"/>
        <v>41481.708333333336</v>
      </c>
      <c r="U1482" t="str">
        <f t="shared" si="190"/>
        <v>Jul</v>
      </c>
      <c r="V1482">
        <f t="shared" si="191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84"/>
        <v>2.1000000000000001E-2</v>
      </c>
      <c r="P1483" s="9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0">
        <f t="shared" si="188"/>
        <v>41550.922974537039</v>
      </c>
      <c r="T1483" s="10">
        <f t="shared" si="189"/>
        <v>41580.922974537039</v>
      </c>
      <c r="U1483" t="str">
        <f t="shared" si="190"/>
        <v>Oct</v>
      </c>
      <c r="V1483">
        <f t="shared" si="191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84"/>
        <v>1E-3</v>
      </c>
      <c r="P1484" s="9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0">
        <f t="shared" si="188"/>
        <v>41136.85805555556</v>
      </c>
      <c r="T1484" s="10">
        <f t="shared" si="189"/>
        <v>41159.32708333333</v>
      </c>
      <c r="U1484" t="str">
        <f t="shared" si="190"/>
        <v>Aug</v>
      </c>
      <c r="V1484">
        <f t="shared" si="191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84"/>
        <v>7.1428571428571426E-3</v>
      </c>
      <c r="P1485" s="9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0">
        <f t="shared" si="188"/>
        <v>42548.192997685182</v>
      </c>
      <c r="T1485" s="10">
        <f t="shared" si="189"/>
        <v>42573.192997685182</v>
      </c>
      <c r="U1485" t="str">
        <f t="shared" si="190"/>
        <v>Jun</v>
      </c>
      <c r="V1485">
        <f t="shared" si="191"/>
        <v>2016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84"/>
        <v>0</v>
      </c>
      <c r="P1486" s="9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0">
        <f t="shared" si="188"/>
        <v>41053.200960648144</v>
      </c>
      <c r="T1486" s="10">
        <f t="shared" si="189"/>
        <v>41111.618750000001</v>
      </c>
      <c r="U1486" t="str">
        <f t="shared" si="190"/>
        <v>May</v>
      </c>
      <c r="V1486">
        <f t="shared" si="191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84"/>
        <v>2.2388059701492536E-2</v>
      </c>
      <c r="P1487" s="9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0">
        <f t="shared" si="188"/>
        <v>42130.795983796299</v>
      </c>
      <c r="T1487" s="10">
        <f t="shared" si="189"/>
        <v>42175.795983796299</v>
      </c>
      <c r="U1487" t="str">
        <f t="shared" si="190"/>
        <v>May</v>
      </c>
      <c r="V1487">
        <f t="shared" si="191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84"/>
        <v>2.3999999999999998E-3</v>
      </c>
      <c r="P1488" s="9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0">
        <f t="shared" si="188"/>
        <v>42032.168530092589</v>
      </c>
      <c r="T1488" s="10">
        <f t="shared" si="189"/>
        <v>42062.168530092589</v>
      </c>
      <c r="U1488" t="str">
        <f t="shared" si="190"/>
        <v>Jan</v>
      </c>
      <c r="V1488">
        <f t="shared" si="191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84"/>
        <v>0</v>
      </c>
      <c r="P1489" s="9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0">
        <f t="shared" si="188"/>
        <v>42554.917488425926</v>
      </c>
      <c r="T1489" s="10">
        <f t="shared" si="189"/>
        <v>42584.917488425926</v>
      </c>
      <c r="U1489" t="str">
        <f t="shared" si="190"/>
        <v>Jul</v>
      </c>
      <c r="V1489">
        <f t="shared" si="191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84"/>
        <v>2.4E-2</v>
      </c>
      <c r="P1490" s="9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0">
        <f t="shared" si="188"/>
        <v>41614.563194444447</v>
      </c>
      <c r="T1490" s="10">
        <f t="shared" si="189"/>
        <v>41644.563194444447</v>
      </c>
      <c r="U1490" t="str">
        <f t="shared" si="190"/>
        <v>Dec</v>
      </c>
      <c r="V1490">
        <f t="shared" si="191"/>
        <v>2013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84"/>
        <v>0</v>
      </c>
      <c r="P1491" s="9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0">
        <f t="shared" si="188"/>
        <v>41198.611712962964</v>
      </c>
      <c r="T1491" s="10">
        <f t="shared" si="189"/>
        <v>41228.653379629628</v>
      </c>
      <c r="U1491" t="str">
        <f t="shared" si="190"/>
        <v>Oct</v>
      </c>
      <c r="V1491">
        <f t="shared" si="191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84"/>
        <v>0.30862068965517242</v>
      </c>
      <c r="P1492" s="9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0">
        <f t="shared" si="188"/>
        <v>41520.561041666668</v>
      </c>
      <c r="T1492" s="10">
        <f t="shared" si="189"/>
        <v>41549.561041666668</v>
      </c>
      <c r="U1492" t="str">
        <f t="shared" si="190"/>
        <v>Sep</v>
      </c>
      <c r="V1492">
        <f t="shared" si="191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84"/>
        <v>8.3333333333333329E-2</v>
      </c>
      <c r="P1493" s="9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0">
        <f t="shared" si="188"/>
        <v>41991.713460648149</v>
      </c>
      <c r="T1493" s="10">
        <f t="shared" si="189"/>
        <v>42050.651388888888</v>
      </c>
      <c r="U1493" t="str">
        <f t="shared" si="190"/>
        <v>Dec</v>
      </c>
      <c r="V1493">
        <f t="shared" si="191"/>
        <v>2014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84"/>
        <v>7.4999999999999997E-3</v>
      </c>
      <c r="P1494" s="9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0">
        <f t="shared" si="188"/>
        <v>40682.884791666671</v>
      </c>
      <c r="T1494" s="10">
        <f t="shared" si="189"/>
        <v>40712.884791666671</v>
      </c>
      <c r="U1494" t="str">
        <f t="shared" si="190"/>
        <v>May</v>
      </c>
      <c r="V1494">
        <f t="shared" si="191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84"/>
        <v>0</v>
      </c>
      <c r="P1495" s="9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0">
        <f t="shared" si="188"/>
        <v>41411.866608796299</v>
      </c>
      <c r="T1495" s="10">
        <f t="shared" si="189"/>
        <v>41441.866608796299</v>
      </c>
      <c r="U1495" t="str">
        <f t="shared" si="190"/>
        <v>May</v>
      </c>
      <c r="V1495">
        <f t="shared" si="191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84"/>
        <v>8.8999999999999996E-2</v>
      </c>
      <c r="P1496" s="9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0">
        <f t="shared" si="188"/>
        <v>42067.722372685181</v>
      </c>
      <c r="T1496" s="10">
        <f t="shared" si="189"/>
        <v>42097.651388888888</v>
      </c>
      <c r="U1496" t="str">
        <f t="shared" si="190"/>
        <v>Mar</v>
      </c>
      <c r="V1496">
        <f t="shared" si="191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84"/>
        <v>0</v>
      </c>
      <c r="P1497" s="9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0">
        <f t="shared" si="188"/>
        <v>40752.789710648147</v>
      </c>
      <c r="T1497" s="10">
        <f t="shared" si="189"/>
        <v>40782.789710648147</v>
      </c>
      <c r="U1497" t="str">
        <f t="shared" si="190"/>
        <v>Jul</v>
      </c>
      <c r="V1497">
        <f t="shared" si="191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84"/>
        <v>0</v>
      </c>
      <c r="P1498" s="9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0">
        <f t="shared" si="188"/>
        <v>41838.475219907406</v>
      </c>
      <c r="T1498" s="10">
        <f t="shared" si="189"/>
        <v>41898.475219907406</v>
      </c>
      <c r="U1498" t="str">
        <f t="shared" si="190"/>
        <v>Jul</v>
      </c>
      <c r="V1498">
        <f t="shared" si="191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84"/>
        <v>6.666666666666667E-5</v>
      </c>
      <c r="P1499" s="9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0">
        <f t="shared" si="188"/>
        <v>41444.64261574074</v>
      </c>
      <c r="T1499" s="10">
        <f t="shared" si="189"/>
        <v>41486.821527777778</v>
      </c>
      <c r="U1499" t="str">
        <f t="shared" si="190"/>
        <v>Jun</v>
      </c>
      <c r="V1499">
        <f t="shared" si="191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84"/>
        <v>1.9E-2</v>
      </c>
      <c r="P1500" s="9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0">
        <f t="shared" si="188"/>
        <v>41840.983541666668</v>
      </c>
      <c r="T1500" s="10">
        <f t="shared" si="189"/>
        <v>41885.983541666668</v>
      </c>
      <c r="U1500" t="str">
        <f t="shared" si="190"/>
        <v>Jul</v>
      </c>
      <c r="V1500">
        <f t="shared" si="191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84"/>
        <v>2.5000000000000001E-3</v>
      </c>
      <c r="P1501" s="9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0">
        <f t="shared" si="188"/>
        <v>42527.007326388892</v>
      </c>
      <c r="T1501" s="10">
        <f t="shared" si="189"/>
        <v>42587.007326388892</v>
      </c>
      <c r="U1501" t="str">
        <f t="shared" si="190"/>
        <v>Jun</v>
      </c>
      <c r="V1501">
        <f t="shared" si="191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84"/>
        <v>0.25035714285714283</v>
      </c>
      <c r="P1502" s="9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0">
        <f t="shared" si="188"/>
        <v>41365.904594907406</v>
      </c>
      <c r="T1502" s="10">
        <f t="shared" si="189"/>
        <v>41395.904594907406</v>
      </c>
      <c r="U1502" t="str">
        <f t="shared" si="190"/>
        <v>Apr</v>
      </c>
      <c r="V1502">
        <f t="shared" si="191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84"/>
        <v>1.6633076923076924</v>
      </c>
      <c r="P1503" s="9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0">
        <f t="shared" si="188"/>
        <v>42163.583599537036</v>
      </c>
      <c r="T1503" s="10">
        <f t="shared" si="189"/>
        <v>42193.583599537036</v>
      </c>
      <c r="U1503" t="str">
        <f t="shared" si="190"/>
        <v>Jun</v>
      </c>
      <c r="V1503">
        <f t="shared" si="191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84"/>
        <v>1.0144545454545455</v>
      </c>
      <c r="P1504" s="9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0">
        <f t="shared" si="188"/>
        <v>42426.542592592596</v>
      </c>
      <c r="T1504" s="10">
        <f t="shared" si="189"/>
        <v>42454.916666666672</v>
      </c>
      <c r="U1504" t="str">
        <f t="shared" si="190"/>
        <v>Feb</v>
      </c>
      <c r="V1504">
        <f t="shared" si="191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84"/>
        <v>1.0789146666666667</v>
      </c>
      <c r="P1505" s="9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0">
        <f t="shared" si="188"/>
        <v>42606.347233796296</v>
      </c>
      <c r="T1505" s="10">
        <f t="shared" si="189"/>
        <v>42666.347233796296</v>
      </c>
      <c r="U1505" t="str">
        <f t="shared" si="190"/>
        <v>Aug</v>
      </c>
      <c r="V1505">
        <f t="shared" si="191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84"/>
        <v>2.7793846153846156</v>
      </c>
      <c r="P1506" s="9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0">
        <f t="shared" si="188"/>
        <v>41772.657685185186</v>
      </c>
      <c r="T1506" s="10">
        <f t="shared" si="189"/>
        <v>41800.356249999997</v>
      </c>
      <c r="U1506" t="str">
        <f t="shared" si="190"/>
        <v>May</v>
      </c>
      <c r="V1506">
        <f t="shared" si="191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84"/>
        <v>1.0358125</v>
      </c>
      <c r="P1507" s="9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0">
        <f t="shared" si="188"/>
        <v>42414.44332175926</v>
      </c>
      <c r="T1507" s="10">
        <f t="shared" si="189"/>
        <v>42451.834027777775</v>
      </c>
      <c r="U1507" t="str">
        <f t="shared" si="190"/>
        <v>Feb</v>
      </c>
      <c r="V1507">
        <f t="shared" si="191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84"/>
        <v>1.1140000000000001</v>
      </c>
      <c r="P1508" s="9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0">
        <f t="shared" si="188"/>
        <v>41814.785925925928</v>
      </c>
      <c r="T1508" s="10">
        <f t="shared" si="189"/>
        <v>41844.785925925928</v>
      </c>
      <c r="U1508" t="str">
        <f t="shared" si="190"/>
        <v>Jun</v>
      </c>
      <c r="V1508">
        <f t="shared" si="191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84"/>
        <v>2.15</v>
      </c>
      <c r="P1509" s="9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0">
        <f t="shared" si="188"/>
        <v>40254.450335648151</v>
      </c>
      <c r="T1509" s="10">
        <f t="shared" si="189"/>
        <v>40313.340277777781</v>
      </c>
      <c r="U1509" t="str">
        <f t="shared" si="190"/>
        <v>Mar</v>
      </c>
      <c r="V1509">
        <f t="shared" si="191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84"/>
        <v>1.1076216216216217</v>
      </c>
      <c r="P1510" s="9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0">
        <f t="shared" si="188"/>
        <v>41786.614363425928</v>
      </c>
      <c r="T1510" s="10">
        <f t="shared" si="189"/>
        <v>41817.614363425928</v>
      </c>
      <c r="U1510" t="str">
        <f t="shared" si="190"/>
        <v>May</v>
      </c>
      <c r="V1510">
        <f t="shared" si="191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84"/>
        <v>1.2364125714285714</v>
      </c>
      <c r="P1511" s="9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0">
        <f t="shared" si="188"/>
        <v>42751.533391203702</v>
      </c>
      <c r="T1511" s="10">
        <f t="shared" si="189"/>
        <v>42780.957638888889</v>
      </c>
      <c r="U1511" t="str">
        <f t="shared" si="190"/>
        <v>Jan</v>
      </c>
      <c r="V1511">
        <f t="shared" si="191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84"/>
        <v>1.0103500000000001</v>
      </c>
      <c r="P1512" s="9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0">
        <f t="shared" si="188"/>
        <v>41809.385162037033</v>
      </c>
      <c r="T1512" s="10">
        <f t="shared" si="189"/>
        <v>41839.385162037033</v>
      </c>
      <c r="U1512" t="str">
        <f t="shared" si="190"/>
        <v>Jun</v>
      </c>
      <c r="V1512">
        <f t="shared" si="191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84"/>
        <v>1.1179285714285714</v>
      </c>
      <c r="P1513" s="9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0">
        <f t="shared" si="188"/>
        <v>42296.583379629628</v>
      </c>
      <c r="T1513" s="10">
        <f t="shared" si="189"/>
        <v>42326.625046296293</v>
      </c>
      <c r="U1513" t="str">
        <f t="shared" si="190"/>
        <v>Oct</v>
      </c>
      <c r="V1513">
        <f t="shared" si="191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84"/>
        <v>5.5877142857142861</v>
      </c>
      <c r="P1514" s="9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0">
        <f t="shared" si="188"/>
        <v>42741.684479166666</v>
      </c>
      <c r="T1514" s="10">
        <f t="shared" si="189"/>
        <v>42771.684479166666</v>
      </c>
      <c r="U1514" t="str">
        <f t="shared" si="190"/>
        <v>Jan</v>
      </c>
      <c r="V1514">
        <f t="shared" si="191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84"/>
        <v>1.5001875</v>
      </c>
      <c r="P1515" s="9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0">
        <f t="shared" si="188"/>
        <v>41806.637337962966</v>
      </c>
      <c r="T1515" s="10">
        <f t="shared" si="189"/>
        <v>41836.637337962966</v>
      </c>
      <c r="U1515" t="str">
        <f t="shared" si="190"/>
        <v>Jun</v>
      </c>
      <c r="V1515">
        <f t="shared" si="191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84"/>
        <v>1.0647599999999999</v>
      </c>
      <c r="P1516" s="9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0">
        <f t="shared" si="188"/>
        <v>42234.597685185188</v>
      </c>
      <c r="T1516" s="10">
        <f t="shared" si="189"/>
        <v>42274.597685185188</v>
      </c>
      <c r="U1516" t="str">
        <f t="shared" si="190"/>
        <v>Aug</v>
      </c>
      <c r="V1516">
        <f t="shared" si="191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84"/>
        <v>1.57189</v>
      </c>
      <c r="P1517" s="9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0">
        <f t="shared" si="188"/>
        <v>42415.253437499996</v>
      </c>
      <c r="T1517" s="10">
        <f t="shared" si="189"/>
        <v>42445.211770833332</v>
      </c>
      <c r="U1517" t="str">
        <f t="shared" si="190"/>
        <v>Feb</v>
      </c>
      <c r="V1517">
        <f t="shared" si="191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84"/>
        <v>1.0865882352941176</v>
      </c>
      <c r="P1518" s="9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0">
        <f t="shared" si="188"/>
        <v>42619.466342592597</v>
      </c>
      <c r="T1518" s="10">
        <f t="shared" si="189"/>
        <v>42649.583333333328</v>
      </c>
      <c r="U1518" t="str">
        <f t="shared" si="190"/>
        <v>Sep</v>
      </c>
      <c r="V1518">
        <f t="shared" si="191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84"/>
        <v>1.6197999999999999</v>
      </c>
      <c r="P1519" s="9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0">
        <f t="shared" si="188"/>
        <v>41948.56658564815</v>
      </c>
      <c r="T1519" s="10">
        <f t="shared" si="189"/>
        <v>41979.25</v>
      </c>
      <c r="U1519" t="str">
        <f t="shared" si="190"/>
        <v>Nov</v>
      </c>
      <c r="V1519">
        <f t="shared" si="191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84"/>
        <v>2.0536666666666665</v>
      </c>
      <c r="P1520" s="9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0">
        <f t="shared" si="188"/>
        <v>41760.8200462963</v>
      </c>
      <c r="T1520" s="10">
        <f t="shared" si="189"/>
        <v>41790.8200462963</v>
      </c>
      <c r="U1520" t="str">
        <f t="shared" si="190"/>
        <v>May</v>
      </c>
      <c r="V1520">
        <f t="shared" si="191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84"/>
        <v>1.033638888888889</v>
      </c>
      <c r="P1521" s="9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0">
        <f t="shared" si="188"/>
        <v>41782.741701388892</v>
      </c>
      <c r="T1521" s="10">
        <f t="shared" si="189"/>
        <v>41810.915972222225</v>
      </c>
      <c r="U1521" t="str">
        <f t="shared" si="190"/>
        <v>May</v>
      </c>
      <c r="V1521">
        <f t="shared" si="191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84"/>
        <v>1.0347222222222223</v>
      </c>
      <c r="P1522" s="9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0">
        <f t="shared" si="188"/>
        <v>41955.857789351852</v>
      </c>
      <c r="T1522" s="10">
        <f t="shared" si="189"/>
        <v>41992.166666666672</v>
      </c>
      <c r="U1522" t="str">
        <f t="shared" si="190"/>
        <v>Nov</v>
      </c>
      <c r="V1522">
        <f t="shared" si="191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84"/>
        <v>1.0681333333333334</v>
      </c>
      <c r="P1523" s="9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0">
        <f t="shared" si="188"/>
        <v>42493.167719907404</v>
      </c>
      <c r="T1523" s="10">
        <f t="shared" si="189"/>
        <v>42528.167719907404</v>
      </c>
      <c r="U1523" t="str">
        <f t="shared" si="190"/>
        <v>May</v>
      </c>
      <c r="V1523">
        <f t="shared" si="191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84"/>
        <v>1.3896574712643677</v>
      </c>
      <c r="P1524" s="9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0">
        <f t="shared" si="188"/>
        <v>41899.830312500002</v>
      </c>
      <c r="T1524" s="10">
        <f t="shared" si="189"/>
        <v>41929.830312500002</v>
      </c>
      <c r="U1524" t="str">
        <f t="shared" si="190"/>
        <v>Sep</v>
      </c>
      <c r="V1524">
        <f t="shared" si="191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84"/>
        <v>1.2484324324324325</v>
      </c>
      <c r="P1525" s="9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0">
        <f t="shared" si="188"/>
        <v>41964.751342592594</v>
      </c>
      <c r="T1525" s="10">
        <f t="shared" si="189"/>
        <v>41996</v>
      </c>
      <c r="U1525" t="str">
        <f t="shared" si="190"/>
        <v>Nov</v>
      </c>
      <c r="V1525">
        <f t="shared" si="191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84"/>
        <v>2.0699999999999998</v>
      </c>
      <c r="P1526" s="9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0">
        <f t="shared" si="188"/>
        <v>42756.501041666663</v>
      </c>
      <c r="T1526" s="10">
        <f t="shared" si="189"/>
        <v>42786.501041666663</v>
      </c>
      <c r="U1526" t="str">
        <f t="shared" si="190"/>
        <v>Jan</v>
      </c>
      <c r="V1526">
        <f t="shared" si="191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84"/>
        <v>1.7400576923076922</v>
      </c>
      <c r="P1527" s="9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0">
        <f t="shared" si="188"/>
        <v>42570.702986111108</v>
      </c>
      <c r="T1527" s="10">
        <f t="shared" si="189"/>
        <v>42600.702986111108</v>
      </c>
      <c r="U1527" t="str">
        <f t="shared" si="190"/>
        <v>Jul</v>
      </c>
      <c r="V1527">
        <f t="shared" si="191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84"/>
        <v>1.2032608695652174</v>
      </c>
      <c r="P1528" s="9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0">
        <f t="shared" si="188"/>
        <v>42339.276006944448</v>
      </c>
      <c r="T1528" s="10">
        <f t="shared" si="189"/>
        <v>42388.276006944448</v>
      </c>
      <c r="U1528" t="str">
        <f t="shared" si="190"/>
        <v>Dec</v>
      </c>
      <c r="V1528">
        <f t="shared" si="191"/>
        <v>2015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84"/>
        <v>1.1044428571428573</v>
      </c>
      <c r="P1529" s="9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0">
        <f t="shared" si="188"/>
        <v>42780.600532407407</v>
      </c>
      <c r="T1529" s="10">
        <f t="shared" si="189"/>
        <v>42808.558865740735</v>
      </c>
      <c r="U1529" t="str">
        <f t="shared" si="190"/>
        <v>Feb</v>
      </c>
      <c r="V1529">
        <f t="shared" si="191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84"/>
        <v>2.8156666666666665</v>
      </c>
      <c r="P1530" s="9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0">
        <f t="shared" si="188"/>
        <v>42736.732893518521</v>
      </c>
      <c r="T1530" s="10">
        <f t="shared" si="189"/>
        <v>42767</v>
      </c>
      <c r="U1530" t="str">
        <f t="shared" si="190"/>
        <v>Jan</v>
      </c>
      <c r="V1530">
        <f t="shared" si="191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84"/>
        <v>1.0067894736842105</v>
      </c>
      <c r="P1531" s="9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0">
        <f t="shared" si="188"/>
        <v>42052.628703703704</v>
      </c>
      <c r="T1531" s="10">
        <f t="shared" si="189"/>
        <v>42082.587037037039</v>
      </c>
      <c r="U1531" t="str">
        <f t="shared" si="190"/>
        <v>Feb</v>
      </c>
      <c r="V1531">
        <f t="shared" si="191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84"/>
        <v>1.3482571428571428</v>
      </c>
      <c r="P1532" s="9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0">
        <f t="shared" si="188"/>
        <v>42275.767303240747</v>
      </c>
      <c r="T1532" s="10">
        <f t="shared" si="189"/>
        <v>42300.767303240747</v>
      </c>
      <c r="U1532" t="str">
        <f t="shared" si="190"/>
        <v>Sep</v>
      </c>
      <c r="V1532">
        <f t="shared" si="191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84"/>
        <v>1.7595744680851064</v>
      </c>
      <c r="P1533" s="9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0">
        <f t="shared" si="188"/>
        <v>41941.802384259259</v>
      </c>
      <c r="T1533" s="10">
        <f t="shared" si="189"/>
        <v>41974.125</v>
      </c>
      <c r="U1533" t="str">
        <f t="shared" si="190"/>
        <v>Oct</v>
      </c>
      <c r="V1533">
        <f t="shared" si="191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84"/>
        <v>4.8402000000000003</v>
      </c>
      <c r="P1534" s="9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0">
        <f t="shared" si="188"/>
        <v>42391.475289351853</v>
      </c>
      <c r="T1534" s="10">
        <f t="shared" si="189"/>
        <v>42415.625</v>
      </c>
      <c r="U1534" t="str">
        <f t="shared" si="190"/>
        <v>Jan</v>
      </c>
      <c r="V1534">
        <f t="shared" si="191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84"/>
        <v>1.4514</v>
      </c>
      <c r="P1535" s="9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0">
        <f t="shared" si="188"/>
        <v>42443.00204861111</v>
      </c>
      <c r="T1535" s="10">
        <f t="shared" si="189"/>
        <v>42492.165972222225</v>
      </c>
      <c r="U1535" t="str">
        <f t="shared" si="190"/>
        <v>Mar</v>
      </c>
      <c r="V1535">
        <f t="shared" si="191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84"/>
        <v>4.1773333333333333</v>
      </c>
      <c r="P1536" s="9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0">
        <f t="shared" si="188"/>
        <v>42221.67432870371</v>
      </c>
      <c r="T1536" s="10">
        <f t="shared" si="189"/>
        <v>42251.67432870371</v>
      </c>
      <c r="U1536" t="str">
        <f t="shared" si="190"/>
        <v>Aug</v>
      </c>
      <c r="V1536">
        <f t="shared" si="191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84"/>
        <v>1.3242499999999999</v>
      </c>
      <c r="P1537" s="9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0">
        <f t="shared" si="188"/>
        <v>42484.829062500001</v>
      </c>
      <c r="T1537" s="10">
        <f t="shared" si="189"/>
        <v>42513.916666666672</v>
      </c>
      <c r="U1537" t="str">
        <f t="shared" si="190"/>
        <v>Apr</v>
      </c>
      <c r="V1537">
        <f t="shared" si="191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84"/>
        <v>2.5030841666666666</v>
      </c>
      <c r="P1538" s="9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0">
        <f t="shared" si="188"/>
        <v>42213.802199074074</v>
      </c>
      <c r="T1538" s="10">
        <f t="shared" si="189"/>
        <v>42243.802199074074</v>
      </c>
      <c r="U1538" t="str">
        <f t="shared" si="190"/>
        <v>Jul</v>
      </c>
      <c r="V1538">
        <f t="shared" si="191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92">E1539/D1539</f>
        <v>1.7989999999999999</v>
      </c>
      <c r="P1539" s="9">
        <f t="shared" ref="P1539:P1602" si="193">E1539/L1539</f>
        <v>96.375</v>
      </c>
      <c r="Q1539" t="str">
        <f t="shared" ref="Q1539:Q1602" si="194">LEFT(N1539,SEARCH( "/",N1539,1)-1)</f>
        <v>photography</v>
      </c>
      <c r="R1539" t="str">
        <f t="shared" ref="R1539:R1602" si="195">RIGHT(N1539,LEN(N1539)-SEARCH("/",N1539,1))</f>
        <v>photobooks</v>
      </c>
      <c r="S1539" s="10">
        <f t="shared" ref="S1539:S1602" si="196">(((J1539/60)/60)/24)+DATE(1970,1,1)</f>
        <v>42552.315127314811</v>
      </c>
      <c r="T1539" s="10">
        <f t="shared" ref="T1539:T1602" si="197">(((I1539/60)/60)/24)+DATE(1970,1,1)</f>
        <v>42588.75</v>
      </c>
      <c r="U1539" t="str">
        <f t="shared" ref="U1539:U1602" si="198">TEXT(MONTH(S1539)*29,"mmm")</f>
        <v>Jul</v>
      </c>
      <c r="V1539">
        <f t="shared" ref="V1539:V1602" si="199">YEAR(S1539)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92"/>
        <v>1.0262857142857142</v>
      </c>
      <c r="P1540" s="9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0">
        <f t="shared" si="196"/>
        <v>41981.782060185185</v>
      </c>
      <c r="T1540" s="10">
        <f t="shared" si="197"/>
        <v>42026.782060185185</v>
      </c>
      <c r="U1540" t="str">
        <f t="shared" si="198"/>
        <v>Dec</v>
      </c>
      <c r="V1540">
        <f t="shared" si="199"/>
        <v>2014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92"/>
        <v>1.359861</v>
      </c>
      <c r="P1541" s="9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0">
        <f t="shared" si="196"/>
        <v>42705.919201388882</v>
      </c>
      <c r="T1541" s="10">
        <f t="shared" si="197"/>
        <v>42738.919201388882</v>
      </c>
      <c r="U1541" t="str">
        <f t="shared" si="198"/>
        <v>Dec</v>
      </c>
      <c r="V1541">
        <f t="shared" si="199"/>
        <v>2016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92"/>
        <v>1.1786666666666668</v>
      </c>
      <c r="P1542" s="9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0">
        <f t="shared" si="196"/>
        <v>41939.00712962963</v>
      </c>
      <c r="T1542" s="10">
        <f t="shared" si="197"/>
        <v>41969.052083333328</v>
      </c>
      <c r="U1542" t="str">
        <f t="shared" si="198"/>
        <v>Oct</v>
      </c>
      <c r="V1542">
        <f t="shared" si="199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92"/>
        <v>3.3333333333333332E-4</v>
      </c>
      <c r="P1543" s="9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0">
        <f t="shared" si="196"/>
        <v>41974.712245370371</v>
      </c>
      <c r="T1543" s="10">
        <f t="shared" si="197"/>
        <v>42004.712245370371</v>
      </c>
      <c r="U1543" t="str">
        <f t="shared" si="198"/>
        <v>Dec</v>
      </c>
      <c r="V1543">
        <f t="shared" si="199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92"/>
        <v>0.04</v>
      </c>
      <c r="P1544" s="9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0">
        <f t="shared" si="196"/>
        <v>42170.996527777781</v>
      </c>
      <c r="T1544" s="10">
        <f t="shared" si="197"/>
        <v>42185.996527777781</v>
      </c>
      <c r="U1544" t="str">
        <f t="shared" si="198"/>
        <v>Jun</v>
      </c>
      <c r="V1544">
        <f t="shared" si="199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92"/>
        <v>4.4444444444444444E-3</v>
      </c>
      <c r="P1545" s="9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0">
        <f t="shared" si="196"/>
        <v>41935.509652777779</v>
      </c>
      <c r="T1545" s="10">
        <f t="shared" si="197"/>
        <v>41965.551319444443</v>
      </c>
      <c r="U1545" t="str">
        <f t="shared" si="198"/>
        <v>Oct</v>
      </c>
      <c r="V1545">
        <f t="shared" si="199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92"/>
        <v>0</v>
      </c>
      <c r="P1546" s="9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0">
        <f t="shared" si="196"/>
        <v>42053.051203703704</v>
      </c>
      <c r="T1546" s="10">
        <f t="shared" si="197"/>
        <v>42095.012499999997</v>
      </c>
      <c r="U1546" t="str">
        <f t="shared" si="198"/>
        <v>Feb</v>
      </c>
      <c r="V1546">
        <f t="shared" si="199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92"/>
        <v>3.3333333333333332E-4</v>
      </c>
      <c r="P1547" s="9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0">
        <f t="shared" si="196"/>
        <v>42031.884652777779</v>
      </c>
      <c r="T1547" s="10">
        <f t="shared" si="197"/>
        <v>42065.886111111111</v>
      </c>
      <c r="U1547" t="str">
        <f t="shared" si="198"/>
        <v>Jan</v>
      </c>
      <c r="V1547">
        <f t="shared" si="199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92"/>
        <v>0.28899999999999998</v>
      </c>
      <c r="P1548" s="9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0">
        <f t="shared" si="196"/>
        <v>41839.212951388887</v>
      </c>
      <c r="T1548" s="10">
        <f t="shared" si="197"/>
        <v>41899.212951388887</v>
      </c>
      <c r="U1548" t="str">
        <f t="shared" si="198"/>
        <v>Jul</v>
      </c>
      <c r="V1548">
        <f t="shared" si="199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92"/>
        <v>0</v>
      </c>
      <c r="P1549" s="9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0">
        <f t="shared" si="196"/>
        <v>42782.426875000005</v>
      </c>
      <c r="T1549" s="10">
        <f t="shared" si="197"/>
        <v>42789.426875000005</v>
      </c>
      <c r="U1549" t="str">
        <f t="shared" si="198"/>
        <v>Feb</v>
      </c>
      <c r="V1549">
        <f t="shared" si="199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92"/>
        <v>8.5714285714285715E-2</v>
      </c>
      <c r="P1550" s="9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0">
        <f t="shared" si="196"/>
        <v>42286.88217592593</v>
      </c>
      <c r="T1550" s="10">
        <f t="shared" si="197"/>
        <v>42316.923842592587</v>
      </c>
      <c r="U1550" t="str">
        <f t="shared" si="198"/>
        <v>Oct</v>
      </c>
      <c r="V1550">
        <f t="shared" si="199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92"/>
        <v>0.34</v>
      </c>
      <c r="P1551" s="9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0">
        <f t="shared" si="196"/>
        <v>42281.136099537034</v>
      </c>
      <c r="T1551" s="10">
        <f t="shared" si="197"/>
        <v>42311.177766203706</v>
      </c>
      <c r="U1551" t="str">
        <f t="shared" si="198"/>
        <v>Oct</v>
      </c>
      <c r="V1551">
        <f t="shared" si="199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92"/>
        <v>0.13466666666666666</v>
      </c>
      <c r="P1552" s="9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0">
        <f t="shared" si="196"/>
        <v>42472.449467592596</v>
      </c>
      <c r="T1552" s="10">
        <f t="shared" si="197"/>
        <v>42502.449467592596</v>
      </c>
      <c r="U1552" t="str">
        <f t="shared" si="198"/>
        <v>Apr</v>
      </c>
      <c r="V1552">
        <f t="shared" si="199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92"/>
        <v>0</v>
      </c>
      <c r="P1553" s="9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0">
        <f t="shared" si="196"/>
        <v>42121.824525462958</v>
      </c>
      <c r="T1553" s="10">
        <f t="shared" si="197"/>
        <v>42151.824525462958</v>
      </c>
      <c r="U1553" t="str">
        <f t="shared" si="198"/>
        <v>Apr</v>
      </c>
      <c r="V1553">
        <f t="shared" si="199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92"/>
        <v>0.49186046511627907</v>
      </c>
      <c r="P1554" s="9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0">
        <f t="shared" si="196"/>
        <v>41892.688750000001</v>
      </c>
      <c r="T1554" s="10">
        <f t="shared" si="197"/>
        <v>41913.165972222225</v>
      </c>
      <c r="U1554" t="str">
        <f t="shared" si="198"/>
        <v>Sep</v>
      </c>
      <c r="V1554">
        <f t="shared" si="199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92"/>
        <v>0</v>
      </c>
      <c r="P1555" s="9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0">
        <f t="shared" si="196"/>
        <v>42219.282951388886</v>
      </c>
      <c r="T1555" s="10">
        <f t="shared" si="197"/>
        <v>42249.282951388886</v>
      </c>
      <c r="U1555" t="str">
        <f t="shared" si="198"/>
        <v>Aug</v>
      </c>
      <c r="V1555">
        <f t="shared" si="199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92"/>
        <v>0</v>
      </c>
      <c r="P1556" s="9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0">
        <f t="shared" si="196"/>
        <v>42188.252199074079</v>
      </c>
      <c r="T1556" s="10">
        <f t="shared" si="197"/>
        <v>42218.252199074079</v>
      </c>
      <c r="U1556" t="str">
        <f t="shared" si="198"/>
        <v>Jul</v>
      </c>
      <c r="V1556">
        <f t="shared" si="199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92"/>
        <v>0</v>
      </c>
      <c r="P1557" s="9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0">
        <f t="shared" si="196"/>
        <v>42241.613796296297</v>
      </c>
      <c r="T1557" s="10">
        <f t="shared" si="197"/>
        <v>42264.708333333328</v>
      </c>
      <c r="U1557" t="str">
        <f t="shared" si="198"/>
        <v>Aug</v>
      </c>
      <c r="V1557">
        <f t="shared" si="199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92"/>
        <v>0.45133333333333331</v>
      </c>
      <c r="P1558" s="9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0">
        <f t="shared" si="196"/>
        <v>42525.153055555551</v>
      </c>
      <c r="T1558" s="10">
        <f t="shared" si="197"/>
        <v>42555.153055555551</v>
      </c>
      <c r="U1558" t="str">
        <f t="shared" si="198"/>
        <v>Jun</v>
      </c>
      <c r="V1558">
        <f t="shared" si="199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92"/>
        <v>0.04</v>
      </c>
      <c r="P1559" s="9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0">
        <f t="shared" si="196"/>
        <v>41871.65315972222</v>
      </c>
      <c r="T1559" s="10">
        <f t="shared" si="197"/>
        <v>41902.65315972222</v>
      </c>
      <c r="U1559" t="str">
        <f t="shared" si="198"/>
        <v>Aug</v>
      </c>
      <c r="V1559">
        <f t="shared" si="199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92"/>
        <v>4.6666666666666669E-2</v>
      </c>
      <c r="P1560" s="9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0">
        <f t="shared" si="196"/>
        <v>42185.397673611107</v>
      </c>
      <c r="T1560" s="10">
        <f t="shared" si="197"/>
        <v>42244.508333333331</v>
      </c>
      <c r="U1560" t="str">
        <f t="shared" si="198"/>
        <v>Jun</v>
      </c>
      <c r="V1560">
        <f t="shared" si="199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92"/>
        <v>3.3333333333333335E-3</v>
      </c>
      <c r="P1561" s="9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0">
        <f t="shared" si="196"/>
        <v>42108.05322916666</v>
      </c>
      <c r="T1561" s="10">
        <f t="shared" si="197"/>
        <v>42123.05322916666</v>
      </c>
      <c r="U1561" t="str">
        <f t="shared" si="198"/>
        <v>Apr</v>
      </c>
      <c r="V1561">
        <f t="shared" si="199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92"/>
        <v>3.7600000000000001E-2</v>
      </c>
      <c r="P1562" s="9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0">
        <f t="shared" si="196"/>
        <v>41936.020752314813</v>
      </c>
      <c r="T1562" s="10">
        <f t="shared" si="197"/>
        <v>41956.062418981484</v>
      </c>
      <c r="U1562" t="str">
        <f t="shared" si="198"/>
        <v>Oct</v>
      </c>
      <c r="V1562">
        <f t="shared" si="199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92"/>
        <v>6.7000000000000002E-3</v>
      </c>
      <c r="P1563" s="9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0">
        <f t="shared" si="196"/>
        <v>41555.041701388887</v>
      </c>
      <c r="T1563" s="10">
        <f t="shared" si="197"/>
        <v>41585.083368055559</v>
      </c>
      <c r="U1563" t="str">
        <f t="shared" si="198"/>
        <v>Oct</v>
      </c>
      <c r="V1563">
        <f t="shared" si="199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92"/>
        <v>0</v>
      </c>
      <c r="P1564" s="9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0">
        <f t="shared" si="196"/>
        <v>40079.566157407404</v>
      </c>
      <c r="T1564" s="10">
        <f t="shared" si="197"/>
        <v>40149.034722222219</v>
      </c>
      <c r="U1564" t="str">
        <f t="shared" si="198"/>
        <v>Sep</v>
      </c>
      <c r="V1564">
        <f t="shared" si="199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92"/>
        <v>1.4166666666666666E-2</v>
      </c>
      <c r="P1565" s="9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0">
        <f t="shared" si="196"/>
        <v>41652.742488425924</v>
      </c>
      <c r="T1565" s="10">
        <f t="shared" si="197"/>
        <v>41712.700821759259</v>
      </c>
      <c r="U1565" t="str">
        <f t="shared" si="198"/>
        <v>Jan</v>
      </c>
      <c r="V1565">
        <f t="shared" si="199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92"/>
        <v>1E-3</v>
      </c>
      <c r="P1566" s="9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0">
        <f t="shared" si="196"/>
        <v>42121.367002314815</v>
      </c>
      <c r="T1566" s="10">
        <f t="shared" si="197"/>
        <v>42152.836805555555</v>
      </c>
      <c r="U1566" t="str">
        <f t="shared" si="198"/>
        <v>Apr</v>
      </c>
      <c r="V1566">
        <f t="shared" si="199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92"/>
        <v>2.5000000000000001E-2</v>
      </c>
      <c r="P1567" s="9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0">
        <f t="shared" si="196"/>
        <v>40672.729872685188</v>
      </c>
      <c r="T1567" s="10">
        <f t="shared" si="197"/>
        <v>40702.729872685188</v>
      </c>
      <c r="U1567" t="str">
        <f t="shared" si="198"/>
        <v>May</v>
      </c>
      <c r="V1567">
        <f t="shared" si="199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92"/>
        <v>0.21249999999999999</v>
      </c>
      <c r="P1568" s="9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0">
        <f t="shared" si="196"/>
        <v>42549.916712962964</v>
      </c>
      <c r="T1568" s="10">
        <f t="shared" si="197"/>
        <v>42578.916666666672</v>
      </c>
      <c r="U1568" t="str">
        <f t="shared" si="198"/>
        <v>Jun</v>
      </c>
      <c r="V1568">
        <f t="shared" si="199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92"/>
        <v>4.1176470588235294E-2</v>
      </c>
      <c r="P1569" s="9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0">
        <f t="shared" si="196"/>
        <v>41671.936863425923</v>
      </c>
      <c r="T1569" s="10">
        <f t="shared" si="197"/>
        <v>41687</v>
      </c>
      <c r="U1569" t="str">
        <f t="shared" si="198"/>
        <v>Feb</v>
      </c>
      <c r="V1569">
        <f t="shared" si="199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92"/>
        <v>0.13639999999999999</v>
      </c>
      <c r="P1570" s="9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0">
        <f t="shared" si="196"/>
        <v>41962.062326388885</v>
      </c>
      <c r="T1570" s="10">
        <f t="shared" si="197"/>
        <v>41997.062326388885</v>
      </c>
      <c r="U1570" t="str">
        <f t="shared" si="198"/>
        <v>Nov</v>
      </c>
      <c r="V1570">
        <f t="shared" si="199"/>
        <v>2014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92"/>
        <v>0</v>
      </c>
      <c r="P1571" s="9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0">
        <f t="shared" si="196"/>
        <v>41389.679560185185</v>
      </c>
      <c r="T1571" s="10">
        <f t="shared" si="197"/>
        <v>41419.679560185185</v>
      </c>
      <c r="U1571" t="str">
        <f t="shared" si="198"/>
        <v>Apr</v>
      </c>
      <c r="V1571">
        <f t="shared" si="199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92"/>
        <v>0.41399999999999998</v>
      </c>
      <c r="P1572" s="9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0">
        <f t="shared" si="196"/>
        <v>42438.813449074078</v>
      </c>
      <c r="T1572" s="10">
        <f t="shared" si="197"/>
        <v>42468.771782407406</v>
      </c>
      <c r="U1572" t="str">
        <f t="shared" si="198"/>
        <v>Mar</v>
      </c>
      <c r="V1572">
        <f t="shared" si="199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92"/>
        <v>6.6115702479338841E-3</v>
      </c>
      <c r="P1573" s="9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0">
        <f t="shared" si="196"/>
        <v>42144.769479166673</v>
      </c>
      <c r="T1573" s="10">
        <f t="shared" si="197"/>
        <v>42174.769479166673</v>
      </c>
      <c r="U1573" t="str">
        <f t="shared" si="198"/>
        <v>May</v>
      </c>
      <c r="V1573">
        <f t="shared" si="199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92"/>
        <v>0.05</v>
      </c>
      <c r="P1574" s="9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0">
        <f t="shared" si="196"/>
        <v>42404.033090277779</v>
      </c>
      <c r="T1574" s="10">
        <f t="shared" si="197"/>
        <v>42428.999305555553</v>
      </c>
      <c r="U1574" t="str">
        <f t="shared" si="198"/>
        <v>Feb</v>
      </c>
      <c r="V1574">
        <f t="shared" si="199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92"/>
        <v>2.4777777777777777E-2</v>
      </c>
      <c r="P1575" s="9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0">
        <f t="shared" si="196"/>
        <v>42786.000023148154</v>
      </c>
      <c r="T1575" s="10">
        <f t="shared" si="197"/>
        <v>42826.165972222225</v>
      </c>
      <c r="U1575" t="str">
        <f t="shared" si="198"/>
        <v>Feb</v>
      </c>
      <c r="V1575">
        <f t="shared" si="199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92"/>
        <v>5.0599999999999999E-2</v>
      </c>
      <c r="P1576" s="9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0">
        <f t="shared" si="196"/>
        <v>42017.927418981482</v>
      </c>
      <c r="T1576" s="10">
        <f t="shared" si="197"/>
        <v>42052.927418981482</v>
      </c>
      <c r="U1576" t="str">
        <f t="shared" si="198"/>
        <v>Jan</v>
      </c>
      <c r="V1576">
        <f t="shared" si="199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92"/>
        <v>0.2291</v>
      </c>
      <c r="P1577" s="9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0">
        <f t="shared" si="196"/>
        <v>41799.524259259262</v>
      </c>
      <c r="T1577" s="10">
        <f t="shared" si="197"/>
        <v>41829.524259259262</v>
      </c>
      <c r="U1577" t="str">
        <f t="shared" si="198"/>
        <v>Jun</v>
      </c>
      <c r="V1577">
        <f t="shared" si="199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92"/>
        <v>0.13</v>
      </c>
      <c r="P1578" s="9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0">
        <f t="shared" si="196"/>
        <v>42140.879259259258</v>
      </c>
      <c r="T1578" s="10">
        <f t="shared" si="197"/>
        <v>42185.879259259258</v>
      </c>
      <c r="U1578" t="str">
        <f t="shared" si="198"/>
        <v>May</v>
      </c>
      <c r="V1578">
        <f t="shared" si="199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92"/>
        <v>5.4999999999999997E-3</v>
      </c>
      <c r="P1579" s="9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0">
        <f t="shared" si="196"/>
        <v>41054.847777777781</v>
      </c>
      <c r="T1579" s="10">
        <f t="shared" si="197"/>
        <v>41114.847777777781</v>
      </c>
      <c r="U1579" t="str">
        <f t="shared" si="198"/>
        <v>May</v>
      </c>
      <c r="V1579">
        <f t="shared" si="199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92"/>
        <v>0.10806536636794939</v>
      </c>
      <c r="P1580" s="9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0">
        <f t="shared" si="196"/>
        <v>40399.065868055557</v>
      </c>
      <c r="T1580" s="10">
        <f t="shared" si="197"/>
        <v>40423.083333333336</v>
      </c>
      <c r="U1580" t="str">
        <f t="shared" si="198"/>
        <v>Aug</v>
      </c>
      <c r="V1580">
        <f t="shared" si="199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92"/>
        <v>8.4008400840084006E-3</v>
      </c>
      <c r="P1581" s="9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0">
        <f t="shared" si="196"/>
        <v>41481.996423611112</v>
      </c>
      <c r="T1581" s="10">
        <f t="shared" si="197"/>
        <v>41514.996423611112</v>
      </c>
      <c r="U1581" t="str">
        <f t="shared" si="198"/>
        <v>Jul</v>
      </c>
      <c r="V1581">
        <f t="shared" si="199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92"/>
        <v>0</v>
      </c>
      <c r="P1582" s="9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0">
        <f t="shared" si="196"/>
        <v>40990.050069444449</v>
      </c>
      <c r="T1582" s="10">
        <f t="shared" si="197"/>
        <v>41050.050069444449</v>
      </c>
      <c r="U1582" t="str">
        <f t="shared" si="198"/>
        <v>Mar</v>
      </c>
      <c r="V1582">
        <f t="shared" si="199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92"/>
        <v>5.0000000000000001E-3</v>
      </c>
      <c r="P1583" s="9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0">
        <f t="shared" si="196"/>
        <v>42325.448958333334</v>
      </c>
      <c r="T1583" s="10">
        <f t="shared" si="197"/>
        <v>42357.448958333334</v>
      </c>
      <c r="U1583" t="str">
        <f t="shared" si="198"/>
        <v>Nov</v>
      </c>
      <c r="V1583">
        <f t="shared" si="199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92"/>
        <v>9.2999999999999999E-2</v>
      </c>
      <c r="P1584" s="9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0">
        <f t="shared" si="196"/>
        <v>42246.789965277778</v>
      </c>
      <c r="T1584" s="10">
        <f t="shared" si="197"/>
        <v>42303.888888888891</v>
      </c>
      <c r="U1584" t="str">
        <f t="shared" si="198"/>
        <v>Aug</v>
      </c>
      <c r="V1584">
        <f t="shared" si="199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92"/>
        <v>7.5000000000000002E-4</v>
      </c>
      <c r="P1585" s="9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0">
        <f t="shared" si="196"/>
        <v>41877.904988425929</v>
      </c>
      <c r="T1585" s="10">
        <f t="shared" si="197"/>
        <v>41907.904988425929</v>
      </c>
      <c r="U1585" t="str">
        <f t="shared" si="198"/>
        <v>Aug</v>
      </c>
      <c r="V1585">
        <f t="shared" si="199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92"/>
        <v>0</v>
      </c>
      <c r="P1586" s="9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0">
        <f t="shared" si="196"/>
        <v>41779.649317129632</v>
      </c>
      <c r="T1586" s="10">
        <f t="shared" si="197"/>
        <v>41789.649317129632</v>
      </c>
      <c r="U1586" t="str">
        <f t="shared" si="198"/>
        <v>May</v>
      </c>
      <c r="V1586">
        <f t="shared" si="199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92"/>
        <v>0.79</v>
      </c>
      <c r="P1587" s="9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0">
        <f t="shared" si="196"/>
        <v>42707.895462962959</v>
      </c>
      <c r="T1587" s="10">
        <f t="shared" si="197"/>
        <v>42729.458333333328</v>
      </c>
      <c r="U1587" t="str">
        <f t="shared" si="198"/>
        <v>Dec</v>
      </c>
      <c r="V1587">
        <f t="shared" si="199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92"/>
        <v>0</v>
      </c>
      <c r="P1588" s="9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0">
        <f t="shared" si="196"/>
        <v>42069.104421296302</v>
      </c>
      <c r="T1588" s="10">
        <f t="shared" si="197"/>
        <v>42099.062754629631</v>
      </c>
      <c r="U1588" t="str">
        <f t="shared" si="198"/>
        <v>Mar</v>
      </c>
      <c r="V1588">
        <f t="shared" si="199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92"/>
        <v>1.3333333333333334E-4</v>
      </c>
      <c r="P1589" s="9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0">
        <f t="shared" si="196"/>
        <v>41956.950983796298</v>
      </c>
      <c r="T1589" s="10">
        <f t="shared" si="197"/>
        <v>41986.950983796298</v>
      </c>
      <c r="U1589" t="str">
        <f t="shared" si="198"/>
        <v>Nov</v>
      </c>
      <c r="V1589">
        <f t="shared" si="199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92"/>
        <v>0</v>
      </c>
      <c r="P1590" s="9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0">
        <f t="shared" si="196"/>
        <v>42005.24998842593</v>
      </c>
      <c r="T1590" s="10">
        <f t="shared" si="197"/>
        <v>42035.841666666667</v>
      </c>
      <c r="U1590" t="str">
        <f t="shared" si="198"/>
        <v>Jan</v>
      </c>
      <c r="V1590">
        <f t="shared" si="199"/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92"/>
        <v>0</v>
      </c>
      <c r="P1591" s="9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0">
        <f t="shared" si="196"/>
        <v>42256.984791666662</v>
      </c>
      <c r="T1591" s="10">
        <f t="shared" si="197"/>
        <v>42286.984791666662</v>
      </c>
      <c r="U1591" t="str">
        <f t="shared" si="198"/>
        <v>Sep</v>
      </c>
      <c r="V1591">
        <f t="shared" si="199"/>
        <v>2015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92"/>
        <v>1.7000000000000001E-2</v>
      </c>
      <c r="P1592" s="9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0">
        <f t="shared" si="196"/>
        <v>42240.857222222221</v>
      </c>
      <c r="T1592" s="10">
        <f t="shared" si="197"/>
        <v>42270.857222222221</v>
      </c>
      <c r="U1592" t="str">
        <f t="shared" si="198"/>
        <v>Aug</v>
      </c>
      <c r="V1592">
        <f t="shared" si="199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92"/>
        <v>0.29228571428571426</v>
      </c>
      <c r="P1593" s="9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0">
        <f t="shared" si="196"/>
        <v>42433.726168981477</v>
      </c>
      <c r="T1593" s="10">
        <f t="shared" si="197"/>
        <v>42463.68450231482</v>
      </c>
      <c r="U1593" t="str">
        <f t="shared" si="198"/>
        <v>Mar</v>
      </c>
      <c r="V1593">
        <f t="shared" si="199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92"/>
        <v>0</v>
      </c>
      <c r="P1594" s="9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0">
        <f t="shared" si="196"/>
        <v>42046.072743055556</v>
      </c>
      <c r="T1594" s="10">
        <f t="shared" si="197"/>
        <v>42091.031076388885</v>
      </c>
      <c r="U1594" t="str">
        <f t="shared" si="198"/>
        <v>Feb</v>
      </c>
      <c r="V1594">
        <f t="shared" si="199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92"/>
        <v>1.3636363636363637E-4</v>
      </c>
      <c r="P1595" s="9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0">
        <f t="shared" si="196"/>
        <v>42033.845543981486</v>
      </c>
      <c r="T1595" s="10">
        <f t="shared" si="197"/>
        <v>42063.845543981486</v>
      </c>
      <c r="U1595" t="str">
        <f t="shared" si="198"/>
        <v>Jan</v>
      </c>
      <c r="V1595">
        <f t="shared" si="199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92"/>
        <v>0.20499999999999999</v>
      </c>
      <c r="P1596" s="9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0">
        <f t="shared" si="196"/>
        <v>42445.712754629625</v>
      </c>
      <c r="T1596" s="10">
        <f t="shared" si="197"/>
        <v>42505.681249999994</v>
      </c>
      <c r="U1596" t="str">
        <f t="shared" si="198"/>
        <v>Mar</v>
      </c>
      <c r="V1596">
        <f t="shared" si="199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92"/>
        <v>2.8E-3</v>
      </c>
      <c r="P1597" s="9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0">
        <f t="shared" si="196"/>
        <v>41780.050092592595</v>
      </c>
      <c r="T1597" s="10">
        <f t="shared" si="197"/>
        <v>41808.842361111114</v>
      </c>
      <c r="U1597" t="str">
        <f t="shared" si="198"/>
        <v>May</v>
      </c>
      <c r="V1597">
        <f t="shared" si="199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92"/>
        <v>2.3076923076923078E-2</v>
      </c>
      <c r="P1598" s="9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0">
        <f t="shared" si="196"/>
        <v>41941.430196759262</v>
      </c>
      <c r="T1598" s="10">
        <f t="shared" si="197"/>
        <v>41986.471863425926</v>
      </c>
      <c r="U1598" t="str">
        <f t="shared" si="198"/>
        <v>Oct</v>
      </c>
      <c r="V1598">
        <f t="shared" si="199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92"/>
        <v>0</v>
      </c>
      <c r="P1599" s="9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0">
        <f t="shared" si="196"/>
        <v>42603.354131944448</v>
      </c>
      <c r="T1599" s="10">
        <f t="shared" si="197"/>
        <v>42633.354131944448</v>
      </c>
      <c r="U1599" t="str">
        <f t="shared" si="198"/>
        <v>Aug</v>
      </c>
      <c r="V1599">
        <f t="shared" si="199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92"/>
        <v>1.25E-3</v>
      </c>
      <c r="P1600" s="9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0">
        <f t="shared" si="196"/>
        <v>42151.667337962965</v>
      </c>
      <c r="T1600" s="10">
        <f t="shared" si="197"/>
        <v>42211.667337962965</v>
      </c>
      <c r="U1600" t="str">
        <f t="shared" si="198"/>
        <v>May</v>
      </c>
      <c r="V1600">
        <f t="shared" si="199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92"/>
        <v>0</v>
      </c>
      <c r="P1601" s="9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0">
        <f t="shared" si="196"/>
        <v>42438.53907407407</v>
      </c>
      <c r="T1601" s="10">
        <f t="shared" si="197"/>
        <v>42468.497407407413</v>
      </c>
      <c r="U1601" t="str">
        <f t="shared" si="198"/>
        <v>Mar</v>
      </c>
      <c r="V1601">
        <f t="shared" si="199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92"/>
        <v>7.3400000000000007E-2</v>
      </c>
      <c r="P1602" s="9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0">
        <f t="shared" si="196"/>
        <v>41791.057314814818</v>
      </c>
      <c r="T1602" s="10">
        <f t="shared" si="197"/>
        <v>41835.21597222222</v>
      </c>
      <c r="U1602" t="str">
        <f t="shared" si="198"/>
        <v>Jun</v>
      </c>
      <c r="V1602">
        <f t="shared" si="199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200">E1603/D1603</f>
        <v>1.082492</v>
      </c>
      <c r="P1603" s="9">
        <f t="shared" ref="P1603:P1666" si="201">E1603/L1603</f>
        <v>48.325535714285714</v>
      </c>
      <c r="Q1603" t="str">
        <f t="shared" ref="Q1603:Q1666" si="202">LEFT(N1603,SEARCH( "/",N1603,1)-1)</f>
        <v>music</v>
      </c>
      <c r="R1603" t="str">
        <f t="shared" ref="R1603:R1666" si="203">RIGHT(N1603,LEN(N1603)-SEARCH("/",N1603,1))</f>
        <v>rock</v>
      </c>
      <c r="S1603" s="10">
        <f t="shared" ref="S1603:S1666" si="204">(((J1603/60)/60)/24)+DATE(1970,1,1)</f>
        <v>40638.092974537038</v>
      </c>
      <c r="T1603" s="10">
        <f t="shared" ref="T1603:T1666" si="205">(((I1603/60)/60)/24)+DATE(1970,1,1)</f>
        <v>40668.092974537038</v>
      </c>
      <c r="U1603" t="str">
        <f t="shared" ref="U1603:U1666" si="206">TEXT(MONTH(S1603)*29,"mmm")</f>
        <v>Apr</v>
      </c>
      <c r="V1603">
        <f t="shared" ref="V1603:V1666" si="207">YEAR(S1603)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200"/>
        <v>1.0016666666666667</v>
      </c>
      <c r="P1604" s="9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0">
        <f t="shared" si="204"/>
        <v>40788.297650462962</v>
      </c>
      <c r="T1604" s="10">
        <f t="shared" si="205"/>
        <v>40830.958333333336</v>
      </c>
      <c r="U1604" t="str">
        <f t="shared" si="206"/>
        <v>Sep</v>
      </c>
      <c r="V1604">
        <f t="shared" si="207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200"/>
        <v>1.0003299999999999</v>
      </c>
      <c r="P1605" s="9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0">
        <f t="shared" si="204"/>
        <v>40876.169664351852</v>
      </c>
      <c r="T1605" s="10">
        <f t="shared" si="205"/>
        <v>40936.169664351852</v>
      </c>
      <c r="U1605" t="str">
        <f t="shared" si="206"/>
        <v>Nov</v>
      </c>
      <c r="V1605">
        <f t="shared" si="207"/>
        <v>2011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200"/>
        <v>1.2210714285714286</v>
      </c>
      <c r="P1606" s="9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0">
        <f t="shared" si="204"/>
        <v>40945.845312500001</v>
      </c>
      <c r="T1606" s="10">
        <f t="shared" si="205"/>
        <v>40985.80364583333</v>
      </c>
      <c r="U1606" t="str">
        <f t="shared" si="206"/>
        <v>Feb</v>
      </c>
      <c r="V1606">
        <f t="shared" si="207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200"/>
        <v>1.0069333333333335</v>
      </c>
      <c r="P1607" s="9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0">
        <f t="shared" si="204"/>
        <v>40747.012881944444</v>
      </c>
      <c r="T1607" s="10">
        <f t="shared" si="205"/>
        <v>40756.291666666664</v>
      </c>
      <c r="U1607" t="str">
        <f t="shared" si="206"/>
        <v>Jul</v>
      </c>
      <c r="V1607">
        <f t="shared" si="207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200"/>
        <v>1.01004125</v>
      </c>
      <c r="P1608" s="9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0">
        <f t="shared" si="204"/>
        <v>40536.111550925925</v>
      </c>
      <c r="T1608" s="10">
        <f t="shared" si="205"/>
        <v>40626.069884259261</v>
      </c>
      <c r="U1608" t="str">
        <f t="shared" si="206"/>
        <v>Dec</v>
      </c>
      <c r="V1608">
        <f t="shared" si="207"/>
        <v>2010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200"/>
        <v>1.4511000000000001</v>
      </c>
      <c r="P1609" s="9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0">
        <f t="shared" si="204"/>
        <v>41053.80846064815</v>
      </c>
      <c r="T1609" s="10">
        <f t="shared" si="205"/>
        <v>41074.80846064815</v>
      </c>
      <c r="U1609" t="str">
        <f t="shared" si="206"/>
        <v>May</v>
      </c>
      <c r="V1609">
        <f t="shared" si="207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200"/>
        <v>1.0125</v>
      </c>
      <c r="P1610" s="9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0">
        <f t="shared" si="204"/>
        <v>41607.83085648148</v>
      </c>
      <c r="T1610" s="10">
        <f t="shared" si="205"/>
        <v>41640.226388888892</v>
      </c>
      <c r="U1610" t="str">
        <f t="shared" si="206"/>
        <v>Nov</v>
      </c>
      <c r="V1610">
        <f t="shared" si="207"/>
        <v>2013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200"/>
        <v>1.1833333333333333</v>
      </c>
      <c r="P1611" s="9">
        <f t="shared" si="201"/>
        <v>443.75</v>
      </c>
      <c r="Q1611" t="str">
        <f t="shared" si="202"/>
        <v>music</v>
      </c>
      <c r="R1611" t="str">
        <f t="shared" si="203"/>
        <v>rock</v>
      </c>
      <c r="S1611" s="10">
        <f t="shared" si="204"/>
        <v>40796.001261574071</v>
      </c>
      <c r="T1611" s="10">
        <f t="shared" si="205"/>
        <v>40849.333333333336</v>
      </c>
      <c r="U1611" t="str">
        <f t="shared" si="206"/>
        <v>Sep</v>
      </c>
      <c r="V1611">
        <f t="shared" si="207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200"/>
        <v>2.7185000000000001</v>
      </c>
      <c r="P1612" s="9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0">
        <f t="shared" si="204"/>
        <v>41228.924884259257</v>
      </c>
      <c r="T1612" s="10">
        <f t="shared" si="205"/>
        <v>41258.924884259257</v>
      </c>
      <c r="U1612" t="str">
        <f t="shared" si="206"/>
        <v>Nov</v>
      </c>
      <c r="V1612">
        <f t="shared" si="207"/>
        <v>2012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200"/>
        <v>1.25125</v>
      </c>
      <c r="P1613" s="9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0">
        <f t="shared" si="204"/>
        <v>41409.00037037037</v>
      </c>
      <c r="T1613" s="10">
        <f t="shared" si="205"/>
        <v>41430.00037037037</v>
      </c>
      <c r="U1613" t="str">
        <f t="shared" si="206"/>
        <v>May</v>
      </c>
      <c r="V1613">
        <f t="shared" si="207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200"/>
        <v>1.1000000000000001</v>
      </c>
      <c r="P1614" s="9">
        <f t="shared" si="201"/>
        <v>50</v>
      </c>
      <c r="Q1614" t="str">
        <f t="shared" si="202"/>
        <v>music</v>
      </c>
      <c r="R1614" t="str">
        <f t="shared" si="203"/>
        <v>rock</v>
      </c>
      <c r="S1614" s="10">
        <f t="shared" si="204"/>
        <v>41246.874814814815</v>
      </c>
      <c r="T1614" s="10">
        <f t="shared" si="205"/>
        <v>41276.874814814815</v>
      </c>
      <c r="U1614" t="str">
        <f t="shared" si="206"/>
        <v>Dec</v>
      </c>
      <c r="V1614">
        <f t="shared" si="207"/>
        <v>2012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200"/>
        <v>1.0149999999999999</v>
      </c>
      <c r="P1615" s="9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0">
        <f t="shared" si="204"/>
        <v>41082.069467592592</v>
      </c>
      <c r="T1615" s="10">
        <f t="shared" si="205"/>
        <v>41112.069467592592</v>
      </c>
      <c r="U1615" t="str">
        <f t="shared" si="206"/>
        <v>Jun</v>
      </c>
      <c r="V1615">
        <f t="shared" si="207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200"/>
        <v>1.0269999999999999</v>
      </c>
      <c r="P1616" s="9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0">
        <f t="shared" si="204"/>
        <v>41794.981122685182</v>
      </c>
      <c r="T1616" s="10">
        <f t="shared" si="205"/>
        <v>41854.708333333336</v>
      </c>
      <c r="U1616" t="str">
        <f t="shared" si="206"/>
        <v>Jun</v>
      </c>
      <c r="V1616">
        <f t="shared" si="207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200"/>
        <v>1.1412500000000001</v>
      </c>
      <c r="P1617" s="9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0">
        <f t="shared" si="204"/>
        <v>40845.050879629627</v>
      </c>
      <c r="T1617" s="10">
        <f t="shared" si="205"/>
        <v>40890.092546296299</v>
      </c>
      <c r="U1617" t="str">
        <f t="shared" si="206"/>
        <v>Oct</v>
      </c>
      <c r="V1617">
        <f t="shared" si="207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200"/>
        <v>1.042</v>
      </c>
      <c r="P1618" s="9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0">
        <f t="shared" si="204"/>
        <v>41194.715520833335</v>
      </c>
      <c r="T1618" s="10">
        <f t="shared" si="205"/>
        <v>41235.916666666664</v>
      </c>
      <c r="U1618" t="str">
        <f t="shared" si="206"/>
        <v>Oct</v>
      </c>
      <c r="V1618">
        <f t="shared" si="207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200"/>
        <v>1.4585714285714286</v>
      </c>
      <c r="P1619" s="9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0">
        <f t="shared" si="204"/>
        <v>41546.664212962962</v>
      </c>
      <c r="T1619" s="10">
        <f t="shared" si="205"/>
        <v>41579.791666666664</v>
      </c>
      <c r="U1619" t="str">
        <f t="shared" si="206"/>
        <v>Sep</v>
      </c>
      <c r="V1619">
        <f t="shared" si="207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200"/>
        <v>1.0506666666666666</v>
      </c>
      <c r="P1620" s="9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0">
        <f t="shared" si="204"/>
        <v>41301.654340277775</v>
      </c>
      <c r="T1620" s="10">
        <f t="shared" si="205"/>
        <v>41341.654340277775</v>
      </c>
      <c r="U1620" t="str">
        <f t="shared" si="206"/>
        <v>Jan</v>
      </c>
      <c r="V1620">
        <f t="shared" si="207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200"/>
        <v>1.3333333333333333</v>
      </c>
      <c r="P1621" s="9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0">
        <f t="shared" si="204"/>
        <v>41876.18618055556</v>
      </c>
      <c r="T1621" s="10">
        <f t="shared" si="205"/>
        <v>41897.18618055556</v>
      </c>
      <c r="U1621" t="str">
        <f t="shared" si="206"/>
        <v>Aug</v>
      </c>
      <c r="V1621">
        <f t="shared" si="207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200"/>
        <v>1.1299999999999999</v>
      </c>
      <c r="P1622" s="9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0">
        <f t="shared" si="204"/>
        <v>41321.339583333334</v>
      </c>
      <c r="T1622" s="10">
        <f t="shared" si="205"/>
        <v>41328.339583333334</v>
      </c>
      <c r="U1622" t="str">
        <f t="shared" si="206"/>
        <v>Feb</v>
      </c>
      <c r="V1622">
        <f t="shared" si="207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200"/>
        <v>1.212</v>
      </c>
      <c r="P1623" s="9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0">
        <f t="shared" si="204"/>
        <v>41003.60665509259</v>
      </c>
      <c r="T1623" s="10">
        <f t="shared" si="205"/>
        <v>41057.165972222225</v>
      </c>
      <c r="U1623" t="str">
        <f t="shared" si="206"/>
        <v>Apr</v>
      </c>
      <c r="V1623">
        <f t="shared" si="207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200"/>
        <v>1.0172463768115942</v>
      </c>
      <c r="P1624" s="9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0">
        <f t="shared" si="204"/>
        <v>41950.29483796296</v>
      </c>
      <c r="T1624" s="10">
        <f t="shared" si="205"/>
        <v>41990.332638888889</v>
      </c>
      <c r="U1624" t="str">
        <f t="shared" si="206"/>
        <v>Nov</v>
      </c>
      <c r="V1624">
        <f t="shared" si="207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200"/>
        <v>1.0106666666666666</v>
      </c>
      <c r="P1625" s="9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0">
        <f t="shared" si="204"/>
        <v>41453.688530092593</v>
      </c>
      <c r="T1625" s="10">
        <f t="shared" si="205"/>
        <v>41513.688530092593</v>
      </c>
      <c r="U1625" t="str">
        <f t="shared" si="206"/>
        <v>Jun</v>
      </c>
      <c r="V1625">
        <f t="shared" si="207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200"/>
        <v>1.18</v>
      </c>
      <c r="P1626" s="9">
        <f t="shared" si="201"/>
        <v>47.2</v>
      </c>
      <c r="Q1626" t="str">
        <f t="shared" si="202"/>
        <v>music</v>
      </c>
      <c r="R1626" t="str">
        <f t="shared" si="203"/>
        <v>rock</v>
      </c>
      <c r="S1626" s="10">
        <f t="shared" si="204"/>
        <v>41243.367303240739</v>
      </c>
      <c r="T1626" s="10">
        <f t="shared" si="205"/>
        <v>41283.367303240739</v>
      </c>
      <c r="U1626" t="str">
        <f t="shared" si="206"/>
        <v>Nov</v>
      </c>
      <c r="V1626">
        <f t="shared" si="207"/>
        <v>2012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200"/>
        <v>1.5533333333333332</v>
      </c>
      <c r="P1627" s="9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0">
        <f t="shared" si="204"/>
        <v>41135.699687500004</v>
      </c>
      <c r="T1627" s="10">
        <f t="shared" si="205"/>
        <v>41163.699687500004</v>
      </c>
      <c r="U1627" t="str">
        <f t="shared" si="206"/>
        <v>Aug</v>
      </c>
      <c r="V1627">
        <f t="shared" si="207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200"/>
        <v>1.0118750000000001</v>
      </c>
      <c r="P1628" s="9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0">
        <f t="shared" si="204"/>
        <v>41579.847997685189</v>
      </c>
      <c r="T1628" s="10">
        <f t="shared" si="205"/>
        <v>41609.889664351853</v>
      </c>
      <c r="U1628" t="str">
        <f t="shared" si="206"/>
        <v>Nov</v>
      </c>
      <c r="V1628">
        <f t="shared" si="207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200"/>
        <v>1.17</v>
      </c>
      <c r="P1629" s="9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0">
        <f t="shared" si="204"/>
        <v>41205.707048611112</v>
      </c>
      <c r="T1629" s="10">
        <f t="shared" si="205"/>
        <v>41239.207638888889</v>
      </c>
      <c r="U1629" t="str">
        <f t="shared" si="206"/>
        <v>Oct</v>
      </c>
      <c r="V1629">
        <f t="shared" si="207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200"/>
        <v>1.00925</v>
      </c>
      <c r="P1630" s="9">
        <f t="shared" si="201"/>
        <v>45.875</v>
      </c>
      <c r="Q1630" t="str">
        <f t="shared" si="202"/>
        <v>music</v>
      </c>
      <c r="R1630" t="str">
        <f t="shared" si="203"/>
        <v>rock</v>
      </c>
      <c r="S1630" s="10">
        <f t="shared" si="204"/>
        <v>41774.737060185187</v>
      </c>
      <c r="T1630" s="10">
        <f t="shared" si="205"/>
        <v>41807.737060185187</v>
      </c>
      <c r="U1630" t="str">
        <f t="shared" si="206"/>
        <v>May</v>
      </c>
      <c r="V1630">
        <f t="shared" si="207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200"/>
        <v>1.0366666666666666</v>
      </c>
      <c r="P1631" s="9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0">
        <f t="shared" si="204"/>
        <v>41645.867280092592</v>
      </c>
      <c r="T1631" s="10">
        <f t="shared" si="205"/>
        <v>41690.867280092592</v>
      </c>
      <c r="U1631" t="str">
        <f t="shared" si="206"/>
        <v>Jan</v>
      </c>
      <c r="V1631">
        <f t="shared" si="207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200"/>
        <v>2.6524999999999999</v>
      </c>
      <c r="P1632" s="9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0">
        <f t="shared" si="204"/>
        <v>40939.837673611109</v>
      </c>
      <c r="T1632" s="10">
        <f t="shared" si="205"/>
        <v>40970.290972222225</v>
      </c>
      <c r="U1632" t="str">
        <f t="shared" si="206"/>
        <v>Jan</v>
      </c>
      <c r="V1632">
        <f t="shared" si="207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200"/>
        <v>1.5590999999999999</v>
      </c>
      <c r="P1633" s="9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0">
        <f t="shared" si="204"/>
        <v>41164.859502314815</v>
      </c>
      <c r="T1633" s="10">
        <f t="shared" si="205"/>
        <v>41194.859502314815</v>
      </c>
      <c r="U1633" t="str">
        <f t="shared" si="206"/>
        <v>Sep</v>
      </c>
      <c r="V1633">
        <f t="shared" si="207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200"/>
        <v>1.0162500000000001</v>
      </c>
      <c r="P1634" s="9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0">
        <f t="shared" si="204"/>
        <v>40750.340902777774</v>
      </c>
      <c r="T1634" s="10">
        <f t="shared" si="205"/>
        <v>40810.340902777774</v>
      </c>
      <c r="U1634" t="str">
        <f t="shared" si="206"/>
        <v>Jul</v>
      </c>
      <c r="V1634">
        <f t="shared" si="207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200"/>
        <v>1</v>
      </c>
      <c r="P1635" s="9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0">
        <f t="shared" si="204"/>
        <v>40896.883750000001</v>
      </c>
      <c r="T1635" s="10">
        <f t="shared" si="205"/>
        <v>40924.208333333336</v>
      </c>
      <c r="U1635" t="str">
        <f t="shared" si="206"/>
        <v>Dec</v>
      </c>
      <c r="V1635">
        <f t="shared" si="207"/>
        <v>2011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200"/>
        <v>1.0049999999999999</v>
      </c>
      <c r="P1636" s="9">
        <f t="shared" si="201"/>
        <v>62.8125</v>
      </c>
      <c r="Q1636" t="str">
        <f t="shared" si="202"/>
        <v>music</v>
      </c>
      <c r="R1636" t="str">
        <f t="shared" si="203"/>
        <v>rock</v>
      </c>
      <c r="S1636" s="10">
        <f t="shared" si="204"/>
        <v>40658.189826388887</v>
      </c>
      <c r="T1636" s="10">
        <f t="shared" si="205"/>
        <v>40696.249305555553</v>
      </c>
      <c r="U1636" t="str">
        <f t="shared" si="206"/>
        <v>Apr</v>
      </c>
      <c r="V1636">
        <f t="shared" si="207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200"/>
        <v>1.2529999999999999</v>
      </c>
      <c r="P1637" s="9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0">
        <f t="shared" si="204"/>
        <v>42502.868761574078</v>
      </c>
      <c r="T1637" s="10">
        <f t="shared" si="205"/>
        <v>42562.868761574078</v>
      </c>
      <c r="U1637" t="str">
        <f t="shared" si="206"/>
        <v>May</v>
      </c>
      <c r="V1637">
        <f t="shared" si="207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200"/>
        <v>1.0355555555555556</v>
      </c>
      <c r="P1638" s="9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0">
        <f t="shared" si="204"/>
        <v>40663.08666666667</v>
      </c>
      <c r="T1638" s="10">
        <f t="shared" si="205"/>
        <v>40706.166666666664</v>
      </c>
      <c r="U1638" t="str">
        <f t="shared" si="206"/>
        <v>Apr</v>
      </c>
      <c r="V1638">
        <f t="shared" si="207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200"/>
        <v>1.038</v>
      </c>
      <c r="P1639" s="9">
        <f t="shared" si="201"/>
        <v>34.6</v>
      </c>
      <c r="Q1639" t="str">
        <f t="shared" si="202"/>
        <v>music</v>
      </c>
      <c r="R1639" t="str">
        <f t="shared" si="203"/>
        <v>rock</v>
      </c>
      <c r="S1639" s="10">
        <f t="shared" si="204"/>
        <v>40122.751620370371</v>
      </c>
      <c r="T1639" s="10">
        <f t="shared" si="205"/>
        <v>40178.98541666667</v>
      </c>
      <c r="U1639" t="str">
        <f t="shared" si="206"/>
        <v>Nov</v>
      </c>
      <c r="V1639">
        <f t="shared" si="207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200"/>
        <v>1.05</v>
      </c>
      <c r="P1640" s="9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0">
        <f t="shared" si="204"/>
        <v>41288.68712962963</v>
      </c>
      <c r="T1640" s="10">
        <f t="shared" si="205"/>
        <v>41333.892361111109</v>
      </c>
      <c r="U1640" t="str">
        <f t="shared" si="206"/>
        <v>Jan</v>
      </c>
      <c r="V1640">
        <f t="shared" si="207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200"/>
        <v>1</v>
      </c>
      <c r="P1641" s="9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0">
        <f t="shared" si="204"/>
        <v>40941.652372685188</v>
      </c>
      <c r="T1641" s="10">
        <f t="shared" si="205"/>
        <v>40971.652372685188</v>
      </c>
      <c r="U1641" t="str">
        <f t="shared" si="206"/>
        <v>Feb</v>
      </c>
      <c r="V1641">
        <f t="shared" si="207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200"/>
        <v>1.6986000000000001</v>
      </c>
      <c r="P1642" s="9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0">
        <f t="shared" si="204"/>
        <v>40379.23096064815</v>
      </c>
      <c r="T1642" s="10">
        <f t="shared" si="205"/>
        <v>40393.082638888889</v>
      </c>
      <c r="U1642" t="str">
        <f t="shared" si="206"/>
        <v>Jul</v>
      </c>
      <c r="V1642">
        <f t="shared" si="207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200"/>
        <v>1.014</v>
      </c>
      <c r="P1643" s="9">
        <f t="shared" si="201"/>
        <v>97.5</v>
      </c>
      <c r="Q1643" t="str">
        <f t="shared" si="202"/>
        <v>music</v>
      </c>
      <c r="R1643" t="str">
        <f t="shared" si="203"/>
        <v>pop</v>
      </c>
      <c r="S1643" s="10">
        <f t="shared" si="204"/>
        <v>41962.596574074079</v>
      </c>
      <c r="T1643" s="10">
        <f t="shared" si="205"/>
        <v>41992.596574074079</v>
      </c>
      <c r="U1643" t="str">
        <f t="shared" si="206"/>
        <v>Nov</v>
      </c>
      <c r="V1643">
        <f t="shared" si="207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200"/>
        <v>1</v>
      </c>
      <c r="P1644" s="9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0">
        <f t="shared" si="204"/>
        <v>40688.024618055555</v>
      </c>
      <c r="T1644" s="10">
        <f t="shared" si="205"/>
        <v>40708.024618055555</v>
      </c>
      <c r="U1644" t="str">
        <f t="shared" si="206"/>
        <v>May</v>
      </c>
      <c r="V1644">
        <f t="shared" si="207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200"/>
        <v>1.2470000000000001</v>
      </c>
      <c r="P1645" s="9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0">
        <f t="shared" si="204"/>
        <v>41146.824212962965</v>
      </c>
      <c r="T1645" s="10">
        <f t="shared" si="205"/>
        <v>41176.824212962965</v>
      </c>
      <c r="U1645" t="str">
        <f t="shared" si="206"/>
        <v>Aug</v>
      </c>
      <c r="V1645">
        <f t="shared" si="207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200"/>
        <v>1.095</v>
      </c>
      <c r="P1646" s="9">
        <f t="shared" si="201"/>
        <v>85.546875</v>
      </c>
      <c r="Q1646" t="str">
        <f t="shared" si="202"/>
        <v>music</v>
      </c>
      <c r="R1646" t="str">
        <f t="shared" si="203"/>
        <v>pop</v>
      </c>
      <c r="S1646" s="10">
        <f t="shared" si="204"/>
        <v>41175.05972222222</v>
      </c>
      <c r="T1646" s="10">
        <f t="shared" si="205"/>
        <v>41235.101388888892</v>
      </c>
      <c r="U1646" t="str">
        <f t="shared" si="206"/>
        <v>Sep</v>
      </c>
      <c r="V1646">
        <f t="shared" si="207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200"/>
        <v>1.1080000000000001</v>
      </c>
      <c r="P1647" s="9">
        <f t="shared" si="201"/>
        <v>554</v>
      </c>
      <c r="Q1647" t="str">
        <f t="shared" si="202"/>
        <v>music</v>
      </c>
      <c r="R1647" t="str">
        <f t="shared" si="203"/>
        <v>pop</v>
      </c>
      <c r="S1647" s="10">
        <f t="shared" si="204"/>
        <v>41521.617361111108</v>
      </c>
      <c r="T1647" s="10">
        <f t="shared" si="205"/>
        <v>41535.617361111108</v>
      </c>
      <c r="U1647" t="str">
        <f t="shared" si="206"/>
        <v>Sep</v>
      </c>
      <c r="V1647">
        <f t="shared" si="207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200"/>
        <v>1.1020000000000001</v>
      </c>
      <c r="P1648" s="9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0">
        <f t="shared" si="204"/>
        <v>41833.450266203705</v>
      </c>
      <c r="T1648" s="10">
        <f t="shared" si="205"/>
        <v>41865.757638888892</v>
      </c>
      <c r="U1648" t="str">
        <f t="shared" si="206"/>
        <v>Jul</v>
      </c>
      <c r="V1648">
        <f t="shared" si="207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200"/>
        <v>1.0471999999999999</v>
      </c>
      <c r="P1649" s="9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0">
        <f t="shared" si="204"/>
        <v>41039.409456018519</v>
      </c>
      <c r="T1649" s="10">
        <f t="shared" si="205"/>
        <v>41069.409456018519</v>
      </c>
      <c r="U1649" t="str">
        <f t="shared" si="206"/>
        <v>May</v>
      </c>
      <c r="V1649">
        <f t="shared" si="207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200"/>
        <v>1.2526086956521738</v>
      </c>
      <c r="P1650" s="9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0">
        <f t="shared" si="204"/>
        <v>40592.704652777778</v>
      </c>
      <c r="T1650" s="10">
        <f t="shared" si="205"/>
        <v>40622.662986111114</v>
      </c>
      <c r="U1650" t="str">
        <f t="shared" si="206"/>
        <v>Feb</v>
      </c>
      <c r="V1650">
        <f t="shared" si="207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200"/>
        <v>1.0058763157894737</v>
      </c>
      <c r="P1651" s="9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0">
        <f t="shared" si="204"/>
        <v>41737.684664351851</v>
      </c>
      <c r="T1651" s="10">
        <f t="shared" si="205"/>
        <v>41782.684664351851</v>
      </c>
      <c r="U1651" t="str">
        <f t="shared" si="206"/>
        <v>Apr</v>
      </c>
      <c r="V1651">
        <f t="shared" si="207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200"/>
        <v>1.4155</v>
      </c>
      <c r="P1652" s="9">
        <f t="shared" si="201"/>
        <v>88.46875</v>
      </c>
      <c r="Q1652" t="str">
        <f t="shared" si="202"/>
        <v>music</v>
      </c>
      <c r="R1652" t="str">
        <f t="shared" si="203"/>
        <v>pop</v>
      </c>
      <c r="S1652" s="10">
        <f t="shared" si="204"/>
        <v>41526.435613425929</v>
      </c>
      <c r="T1652" s="10">
        <f t="shared" si="205"/>
        <v>41556.435613425929</v>
      </c>
      <c r="U1652" t="str">
        <f t="shared" si="206"/>
        <v>Sep</v>
      </c>
      <c r="V1652">
        <f t="shared" si="207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200"/>
        <v>1.0075000000000001</v>
      </c>
      <c r="P1653" s="9">
        <f t="shared" si="201"/>
        <v>100.75</v>
      </c>
      <c r="Q1653" t="str">
        <f t="shared" si="202"/>
        <v>music</v>
      </c>
      <c r="R1653" t="str">
        <f t="shared" si="203"/>
        <v>pop</v>
      </c>
      <c r="S1653" s="10">
        <f t="shared" si="204"/>
        <v>40625.900694444441</v>
      </c>
      <c r="T1653" s="10">
        <f t="shared" si="205"/>
        <v>40659.290972222225</v>
      </c>
      <c r="U1653" t="str">
        <f t="shared" si="206"/>
        <v>Mar</v>
      </c>
      <c r="V1653">
        <f t="shared" si="207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200"/>
        <v>1.0066666666666666</v>
      </c>
      <c r="P1654" s="9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0">
        <f t="shared" si="204"/>
        <v>41572.492974537039</v>
      </c>
      <c r="T1654" s="10">
        <f t="shared" si="205"/>
        <v>41602.534641203703</v>
      </c>
      <c r="U1654" t="str">
        <f t="shared" si="206"/>
        <v>Oct</v>
      </c>
      <c r="V1654">
        <f t="shared" si="207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200"/>
        <v>1.7423040000000001</v>
      </c>
      <c r="P1655" s="9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0">
        <f t="shared" si="204"/>
        <v>40626.834444444445</v>
      </c>
      <c r="T1655" s="10">
        <f t="shared" si="205"/>
        <v>40657.834444444445</v>
      </c>
      <c r="U1655" t="str">
        <f t="shared" si="206"/>
        <v>Mar</v>
      </c>
      <c r="V1655">
        <f t="shared" si="207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200"/>
        <v>1.199090909090909</v>
      </c>
      <c r="P1656" s="9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0">
        <f t="shared" si="204"/>
        <v>40987.890740740739</v>
      </c>
      <c r="T1656" s="10">
        <f t="shared" si="205"/>
        <v>41017.890740740739</v>
      </c>
      <c r="U1656" t="str">
        <f t="shared" si="206"/>
        <v>Mar</v>
      </c>
      <c r="V1656">
        <f t="shared" si="207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200"/>
        <v>1.4286666666666668</v>
      </c>
      <c r="P1657" s="9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0">
        <f t="shared" si="204"/>
        <v>40974.791898148149</v>
      </c>
      <c r="T1657" s="10">
        <f t="shared" si="205"/>
        <v>41004.750231481477</v>
      </c>
      <c r="U1657" t="str">
        <f t="shared" si="206"/>
        <v>Mar</v>
      </c>
      <c r="V1657">
        <f t="shared" si="207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200"/>
        <v>1.0033493333333334</v>
      </c>
      <c r="P1658" s="9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0">
        <f t="shared" si="204"/>
        <v>41226.928842592592</v>
      </c>
      <c r="T1658" s="10">
        <f t="shared" si="205"/>
        <v>41256.928842592592</v>
      </c>
      <c r="U1658" t="str">
        <f t="shared" si="206"/>
        <v>Nov</v>
      </c>
      <c r="V1658">
        <f t="shared" si="207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200"/>
        <v>1.0493380000000001</v>
      </c>
      <c r="P1659" s="9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0">
        <f t="shared" si="204"/>
        <v>41023.782037037039</v>
      </c>
      <c r="T1659" s="10">
        <f t="shared" si="205"/>
        <v>41053.782037037039</v>
      </c>
      <c r="U1659" t="str">
        <f t="shared" si="206"/>
        <v>Apr</v>
      </c>
      <c r="V1659">
        <f t="shared" si="207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200"/>
        <v>1.3223333333333334</v>
      </c>
      <c r="P1660" s="9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0">
        <f t="shared" si="204"/>
        <v>41223.22184027778</v>
      </c>
      <c r="T1660" s="10">
        <f t="shared" si="205"/>
        <v>41261.597222222219</v>
      </c>
      <c r="U1660" t="str">
        <f t="shared" si="206"/>
        <v>Nov</v>
      </c>
      <c r="V1660">
        <f t="shared" si="207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200"/>
        <v>1.1279999999999999</v>
      </c>
      <c r="P1661" s="9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0">
        <f t="shared" si="204"/>
        <v>41596.913437499999</v>
      </c>
      <c r="T1661" s="10">
        <f t="shared" si="205"/>
        <v>41625.5</v>
      </c>
      <c r="U1661" t="str">
        <f t="shared" si="206"/>
        <v>Nov</v>
      </c>
      <c r="V1661">
        <f t="shared" si="207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200"/>
        <v>12.5375</v>
      </c>
      <c r="P1662" s="9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0">
        <f t="shared" si="204"/>
        <v>42459.693865740745</v>
      </c>
      <c r="T1662" s="10">
        <f t="shared" si="205"/>
        <v>42490.915972222225</v>
      </c>
      <c r="U1662" t="str">
        <f t="shared" si="206"/>
        <v>Mar</v>
      </c>
      <c r="V1662">
        <f t="shared" si="207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200"/>
        <v>1.0250632911392406</v>
      </c>
      <c r="P1663" s="9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0">
        <f t="shared" si="204"/>
        <v>42343.998043981483</v>
      </c>
      <c r="T1663" s="10">
        <f t="shared" si="205"/>
        <v>42386.875</v>
      </c>
      <c r="U1663" t="str">
        <f t="shared" si="206"/>
        <v>Dec</v>
      </c>
      <c r="V1663">
        <f t="shared" si="207"/>
        <v>2015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200"/>
        <v>1.026375</v>
      </c>
      <c r="P1664" s="9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0">
        <f t="shared" si="204"/>
        <v>40848.198333333334</v>
      </c>
      <c r="T1664" s="10">
        <f t="shared" si="205"/>
        <v>40908.239999999998</v>
      </c>
      <c r="U1664" t="str">
        <f t="shared" si="206"/>
        <v>Nov</v>
      </c>
      <c r="V1664">
        <f t="shared" si="207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200"/>
        <v>1.08</v>
      </c>
      <c r="P1665" s="9">
        <f t="shared" si="201"/>
        <v>33.75</v>
      </c>
      <c r="Q1665" t="str">
        <f t="shared" si="202"/>
        <v>music</v>
      </c>
      <c r="R1665" t="str">
        <f t="shared" si="203"/>
        <v>pop</v>
      </c>
      <c r="S1665" s="10">
        <f t="shared" si="204"/>
        <v>42006.02207175926</v>
      </c>
      <c r="T1665" s="10">
        <f t="shared" si="205"/>
        <v>42036.02207175926</v>
      </c>
      <c r="U1665" t="str">
        <f t="shared" si="206"/>
        <v>Jan</v>
      </c>
      <c r="V1665">
        <f t="shared" si="207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200"/>
        <v>1.2240879999999998</v>
      </c>
      <c r="P1666" s="9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0">
        <f t="shared" si="204"/>
        <v>40939.761782407404</v>
      </c>
      <c r="T1666" s="10">
        <f t="shared" si="205"/>
        <v>40984.165972222225</v>
      </c>
      <c r="U1666" t="str">
        <f t="shared" si="206"/>
        <v>Jan</v>
      </c>
      <c r="V1666">
        <f t="shared" si="207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208">E1667/D1667</f>
        <v>1.1945714285714286</v>
      </c>
      <c r="P1667" s="9">
        <f t="shared" ref="P1667:P1730" si="209">E1667/L1667</f>
        <v>44.956989247311824</v>
      </c>
      <c r="Q1667" t="str">
        <f t="shared" ref="Q1667:Q1730" si="210">LEFT(N1667,SEARCH( "/",N1667,1)-1)</f>
        <v>music</v>
      </c>
      <c r="R1667" t="str">
        <f t="shared" ref="R1667:R1730" si="211">RIGHT(N1667,LEN(N1667)-SEARCH("/",N1667,1))</f>
        <v>pop</v>
      </c>
      <c r="S1667" s="10">
        <f t="shared" ref="S1667:S1730" si="212">(((J1667/60)/60)/24)+DATE(1970,1,1)</f>
        <v>40564.649456018517</v>
      </c>
      <c r="T1667" s="10">
        <f t="shared" ref="T1667:T1730" si="213">(((I1667/60)/60)/24)+DATE(1970,1,1)</f>
        <v>40596.125</v>
      </c>
      <c r="U1667" t="str">
        <f t="shared" ref="U1667:U1730" si="214">TEXT(MONTH(S1667)*29,"mmm")</f>
        <v>Jan</v>
      </c>
      <c r="V1667">
        <f t="shared" ref="V1667:V1730" si="215">YEAR(S1667)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208"/>
        <v>1.6088</v>
      </c>
      <c r="P1668" s="9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0">
        <f t="shared" si="212"/>
        <v>41331.253159722226</v>
      </c>
      <c r="T1668" s="10">
        <f t="shared" si="213"/>
        <v>41361.211493055554</v>
      </c>
      <c r="U1668" t="str">
        <f t="shared" si="214"/>
        <v>Feb</v>
      </c>
      <c r="V1668">
        <f t="shared" si="215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208"/>
        <v>1.2685294117647059</v>
      </c>
      <c r="P1669" s="9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0">
        <f t="shared" si="212"/>
        <v>41682.0705787037</v>
      </c>
      <c r="T1669" s="10">
        <f t="shared" si="213"/>
        <v>41709.290972222225</v>
      </c>
      <c r="U1669" t="str">
        <f t="shared" si="214"/>
        <v>Feb</v>
      </c>
      <c r="V1669">
        <f t="shared" si="215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208"/>
        <v>1.026375</v>
      </c>
      <c r="P1670" s="9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0">
        <f t="shared" si="212"/>
        <v>40845.14975694444</v>
      </c>
      <c r="T1670" s="10">
        <f t="shared" si="213"/>
        <v>40875.191423611112</v>
      </c>
      <c r="U1670" t="str">
        <f t="shared" si="214"/>
        <v>Oct</v>
      </c>
      <c r="V1670">
        <f t="shared" si="215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208"/>
        <v>1.3975</v>
      </c>
      <c r="P1671" s="9">
        <f t="shared" si="209"/>
        <v>53.75</v>
      </c>
      <c r="Q1671" t="str">
        <f t="shared" si="210"/>
        <v>music</v>
      </c>
      <c r="R1671" t="str">
        <f t="shared" si="211"/>
        <v>pop</v>
      </c>
      <c r="S1671" s="10">
        <f t="shared" si="212"/>
        <v>42461.885138888887</v>
      </c>
      <c r="T1671" s="10">
        <f t="shared" si="213"/>
        <v>42521.885138888887</v>
      </c>
      <c r="U1671" t="str">
        <f t="shared" si="214"/>
        <v>Apr</v>
      </c>
      <c r="V1671">
        <f t="shared" si="215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208"/>
        <v>1.026</v>
      </c>
      <c r="P1672" s="9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0">
        <f t="shared" si="212"/>
        <v>40313.930543981485</v>
      </c>
      <c r="T1672" s="10">
        <f t="shared" si="213"/>
        <v>40364.166666666664</v>
      </c>
      <c r="U1672" t="str">
        <f t="shared" si="214"/>
        <v>May</v>
      </c>
      <c r="V1672">
        <f t="shared" si="215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208"/>
        <v>1.0067349999999999</v>
      </c>
      <c r="P1673" s="9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0">
        <f t="shared" si="212"/>
        <v>42553.54414351852</v>
      </c>
      <c r="T1673" s="10">
        <f t="shared" si="213"/>
        <v>42583.54414351852</v>
      </c>
      <c r="U1673" t="str">
        <f t="shared" si="214"/>
        <v>Jul</v>
      </c>
      <c r="V1673">
        <f t="shared" si="215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208"/>
        <v>1.1294117647058823</v>
      </c>
      <c r="P1674" s="9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0">
        <f t="shared" si="212"/>
        <v>41034.656597222223</v>
      </c>
      <c r="T1674" s="10">
        <f t="shared" si="213"/>
        <v>41064.656597222223</v>
      </c>
      <c r="U1674" t="str">
        <f t="shared" si="214"/>
        <v>May</v>
      </c>
      <c r="V1674">
        <f t="shared" si="215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208"/>
        <v>1.2809523809523808</v>
      </c>
      <c r="P1675" s="9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0">
        <f t="shared" si="212"/>
        <v>42039.878379629634</v>
      </c>
      <c r="T1675" s="10">
        <f t="shared" si="213"/>
        <v>42069.878379629634</v>
      </c>
      <c r="U1675" t="str">
        <f t="shared" si="214"/>
        <v>Feb</v>
      </c>
      <c r="V1675">
        <f t="shared" si="215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208"/>
        <v>2.0169999999999999</v>
      </c>
      <c r="P1676" s="9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0">
        <f t="shared" si="212"/>
        <v>42569.605393518519</v>
      </c>
      <c r="T1676" s="10">
        <f t="shared" si="213"/>
        <v>42600.290972222225</v>
      </c>
      <c r="U1676" t="str">
        <f t="shared" si="214"/>
        <v>Jul</v>
      </c>
      <c r="V1676">
        <f t="shared" si="215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208"/>
        <v>1.37416</v>
      </c>
      <c r="P1677" s="9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0">
        <f t="shared" si="212"/>
        <v>40802.733101851853</v>
      </c>
      <c r="T1677" s="10">
        <f t="shared" si="213"/>
        <v>40832.918749999997</v>
      </c>
      <c r="U1677" t="str">
        <f t="shared" si="214"/>
        <v>Sep</v>
      </c>
      <c r="V1677">
        <f t="shared" si="215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208"/>
        <v>1.1533333333333333</v>
      </c>
      <c r="P1678" s="9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0">
        <f t="shared" si="212"/>
        <v>40973.72623842593</v>
      </c>
      <c r="T1678" s="10">
        <f t="shared" si="213"/>
        <v>41020.165972222225</v>
      </c>
      <c r="U1678" t="str">
        <f t="shared" si="214"/>
        <v>Mar</v>
      </c>
      <c r="V1678">
        <f t="shared" si="215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208"/>
        <v>1.1166666666666667</v>
      </c>
      <c r="P1679" s="9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0">
        <f t="shared" si="212"/>
        <v>42416.407129629632</v>
      </c>
      <c r="T1679" s="10">
        <f t="shared" si="213"/>
        <v>42476.249305555553</v>
      </c>
      <c r="U1679" t="str">
        <f t="shared" si="214"/>
        <v>Feb</v>
      </c>
      <c r="V1679">
        <f t="shared" si="215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208"/>
        <v>1.1839999999999999</v>
      </c>
      <c r="P1680" s="9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0">
        <f t="shared" si="212"/>
        <v>41662.854988425926</v>
      </c>
      <c r="T1680" s="10">
        <f t="shared" si="213"/>
        <v>41676.854988425926</v>
      </c>
      <c r="U1680" t="str">
        <f t="shared" si="214"/>
        <v>Jan</v>
      </c>
      <c r="V1680">
        <f t="shared" si="215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208"/>
        <v>1.75</v>
      </c>
      <c r="P1681" s="9">
        <f t="shared" si="209"/>
        <v>62.5</v>
      </c>
      <c r="Q1681" t="str">
        <f t="shared" si="210"/>
        <v>music</v>
      </c>
      <c r="R1681" t="str">
        <f t="shared" si="211"/>
        <v>pop</v>
      </c>
      <c r="S1681" s="10">
        <f t="shared" si="212"/>
        <v>40723.068807870368</v>
      </c>
      <c r="T1681" s="10">
        <f t="shared" si="213"/>
        <v>40746.068807870368</v>
      </c>
      <c r="U1681" t="str">
        <f t="shared" si="214"/>
        <v>Jun</v>
      </c>
      <c r="V1681">
        <f t="shared" si="215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208"/>
        <v>1.175</v>
      </c>
      <c r="P1682" s="9">
        <f t="shared" si="209"/>
        <v>47</v>
      </c>
      <c r="Q1682" t="str">
        <f t="shared" si="210"/>
        <v>music</v>
      </c>
      <c r="R1682" t="str">
        <f t="shared" si="211"/>
        <v>pop</v>
      </c>
      <c r="S1682" s="10">
        <f t="shared" si="212"/>
        <v>41802.757719907408</v>
      </c>
      <c r="T1682" s="10">
        <f t="shared" si="213"/>
        <v>41832.757719907408</v>
      </c>
      <c r="U1682" t="str">
        <f t="shared" si="214"/>
        <v>Jun</v>
      </c>
      <c r="V1682">
        <f t="shared" si="215"/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208"/>
        <v>1.0142212307692309</v>
      </c>
      <c r="P1683" s="9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0">
        <f t="shared" si="212"/>
        <v>42774.121342592596</v>
      </c>
      <c r="T1683" s="10">
        <f t="shared" si="213"/>
        <v>42823.083333333328</v>
      </c>
      <c r="U1683" t="str">
        <f t="shared" si="214"/>
        <v>Feb</v>
      </c>
      <c r="V1683">
        <f t="shared" si="215"/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208"/>
        <v>0</v>
      </c>
      <c r="P1684" s="9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0">
        <f t="shared" si="212"/>
        <v>42779.21365740741</v>
      </c>
      <c r="T1684" s="10">
        <f t="shared" si="213"/>
        <v>42839.171990740739</v>
      </c>
      <c r="U1684" t="str">
        <f t="shared" si="214"/>
        <v>Feb</v>
      </c>
      <c r="V1684">
        <f t="shared" si="215"/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208"/>
        <v>0.21714285714285714</v>
      </c>
      <c r="P1685" s="9">
        <f t="shared" si="209"/>
        <v>76</v>
      </c>
      <c r="Q1685" t="str">
        <f t="shared" si="210"/>
        <v>music</v>
      </c>
      <c r="R1685" t="str">
        <f t="shared" si="211"/>
        <v>faith</v>
      </c>
      <c r="S1685" s="10">
        <f t="shared" si="212"/>
        <v>42808.781689814816</v>
      </c>
      <c r="T1685" s="10">
        <f t="shared" si="213"/>
        <v>42832.781689814816</v>
      </c>
      <c r="U1685" t="str">
        <f t="shared" si="214"/>
        <v>Mar</v>
      </c>
      <c r="V1685">
        <f t="shared" si="215"/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208"/>
        <v>1.0912500000000001</v>
      </c>
      <c r="P1686" s="9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0">
        <f t="shared" si="212"/>
        <v>42783.815289351856</v>
      </c>
      <c r="T1686" s="10">
        <f t="shared" si="213"/>
        <v>42811.773622685185</v>
      </c>
      <c r="U1686" t="str">
        <f t="shared" si="214"/>
        <v>Feb</v>
      </c>
      <c r="V1686">
        <f t="shared" si="215"/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208"/>
        <v>1.0285714285714285</v>
      </c>
      <c r="P1687" s="9">
        <f t="shared" si="209"/>
        <v>24</v>
      </c>
      <c r="Q1687" t="str">
        <f t="shared" si="210"/>
        <v>music</v>
      </c>
      <c r="R1687" t="str">
        <f t="shared" si="211"/>
        <v>faith</v>
      </c>
      <c r="S1687" s="10">
        <f t="shared" si="212"/>
        <v>42788.2502662037</v>
      </c>
      <c r="T1687" s="10">
        <f t="shared" si="213"/>
        <v>42818.208599537036</v>
      </c>
      <c r="U1687" t="str">
        <f t="shared" si="214"/>
        <v>Feb</v>
      </c>
      <c r="V1687">
        <f t="shared" si="215"/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208"/>
        <v>3.5999999999999999E-3</v>
      </c>
      <c r="P1688" s="9">
        <f t="shared" si="209"/>
        <v>18</v>
      </c>
      <c r="Q1688" t="str">
        <f t="shared" si="210"/>
        <v>music</v>
      </c>
      <c r="R1688" t="str">
        <f t="shared" si="211"/>
        <v>faith</v>
      </c>
      <c r="S1688" s="10">
        <f t="shared" si="212"/>
        <v>42792.843969907408</v>
      </c>
      <c r="T1688" s="10">
        <f t="shared" si="213"/>
        <v>42852.802303240736</v>
      </c>
      <c r="U1688" t="str">
        <f t="shared" si="214"/>
        <v>Feb</v>
      </c>
      <c r="V1688">
        <f t="shared" si="215"/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208"/>
        <v>0.3125</v>
      </c>
      <c r="P1689" s="9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0">
        <f t="shared" si="212"/>
        <v>42802.046817129631</v>
      </c>
      <c r="T1689" s="10">
        <f t="shared" si="213"/>
        <v>42835.84375</v>
      </c>
      <c r="U1689" t="str">
        <f t="shared" si="214"/>
        <v>Mar</v>
      </c>
      <c r="V1689">
        <f t="shared" si="215"/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208"/>
        <v>0.443</v>
      </c>
      <c r="P1690" s="9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0">
        <f t="shared" si="212"/>
        <v>42804.534652777773</v>
      </c>
      <c r="T1690" s="10">
        <f t="shared" si="213"/>
        <v>42834.492986111116</v>
      </c>
      <c r="U1690" t="str">
        <f t="shared" si="214"/>
        <v>Mar</v>
      </c>
      <c r="V1690">
        <f t="shared" si="215"/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208"/>
        <v>1</v>
      </c>
      <c r="P1691" s="9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0">
        <f t="shared" si="212"/>
        <v>42780.942476851851</v>
      </c>
      <c r="T1691" s="10">
        <f t="shared" si="213"/>
        <v>42810.900810185187</v>
      </c>
      <c r="U1691" t="str">
        <f t="shared" si="214"/>
        <v>Feb</v>
      </c>
      <c r="V1691">
        <f t="shared" si="215"/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208"/>
        <v>0.254</v>
      </c>
      <c r="P1692" s="9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0">
        <f t="shared" si="212"/>
        <v>42801.43104166667</v>
      </c>
      <c r="T1692" s="10">
        <f t="shared" si="213"/>
        <v>42831.389374999999</v>
      </c>
      <c r="U1692" t="str">
        <f t="shared" si="214"/>
        <v>Mar</v>
      </c>
      <c r="V1692">
        <f t="shared" si="215"/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208"/>
        <v>0.33473333333333333</v>
      </c>
      <c r="P1693" s="9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0">
        <f t="shared" si="212"/>
        <v>42795.701481481476</v>
      </c>
      <c r="T1693" s="10">
        <f t="shared" si="213"/>
        <v>42828.041666666672</v>
      </c>
      <c r="U1693" t="str">
        <f t="shared" si="214"/>
        <v>Mar</v>
      </c>
      <c r="V1693">
        <f t="shared" si="215"/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208"/>
        <v>0.47799999999999998</v>
      </c>
      <c r="P1694" s="9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0">
        <f t="shared" si="212"/>
        <v>42788.151238425926</v>
      </c>
      <c r="T1694" s="10">
        <f t="shared" si="213"/>
        <v>42820.999305555553</v>
      </c>
      <c r="U1694" t="str">
        <f t="shared" si="214"/>
        <v>Feb</v>
      </c>
      <c r="V1694">
        <f t="shared" si="215"/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208"/>
        <v>9.3333333333333338E-2</v>
      </c>
      <c r="P1695" s="9">
        <f t="shared" si="209"/>
        <v>35</v>
      </c>
      <c r="Q1695" t="str">
        <f t="shared" si="210"/>
        <v>music</v>
      </c>
      <c r="R1695" t="str">
        <f t="shared" si="211"/>
        <v>faith</v>
      </c>
      <c r="S1695" s="10">
        <f t="shared" si="212"/>
        <v>42803.920277777783</v>
      </c>
      <c r="T1695" s="10">
        <f t="shared" si="213"/>
        <v>42834.833333333328</v>
      </c>
      <c r="U1695" t="str">
        <f t="shared" si="214"/>
        <v>Mar</v>
      </c>
      <c r="V1695">
        <f t="shared" si="215"/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208"/>
        <v>5.0000000000000001E-4</v>
      </c>
      <c r="P1696" s="9">
        <f t="shared" si="209"/>
        <v>5</v>
      </c>
      <c r="Q1696" t="str">
        <f t="shared" si="210"/>
        <v>music</v>
      </c>
      <c r="R1696" t="str">
        <f t="shared" si="211"/>
        <v>faith</v>
      </c>
      <c r="S1696" s="10">
        <f t="shared" si="212"/>
        <v>42791.669837962967</v>
      </c>
      <c r="T1696" s="10">
        <f t="shared" si="213"/>
        <v>42821.191666666666</v>
      </c>
      <c r="U1696" t="str">
        <f t="shared" si="214"/>
        <v>Feb</v>
      </c>
      <c r="V1696">
        <f t="shared" si="215"/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208"/>
        <v>0.11708333333333333</v>
      </c>
      <c r="P1697" s="9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0">
        <f t="shared" si="212"/>
        <v>42801.031412037039</v>
      </c>
      <c r="T1697" s="10">
        <f t="shared" si="213"/>
        <v>42835.041666666672</v>
      </c>
      <c r="U1697" t="str">
        <f t="shared" si="214"/>
        <v>Mar</v>
      </c>
      <c r="V1697">
        <f t="shared" si="215"/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208"/>
        <v>0</v>
      </c>
      <c r="P1698" s="9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0">
        <f t="shared" si="212"/>
        <v>42796.069571759261</v>
      </c>
      <c r="T1698" s="10">
        <f t="shared" si="213"/>
        <v>42826.027905092589</v>
      </c>
      <c r="U1698" t="str">
        <f t="shared" si="214"/>
        <v>Mar</v>
      </c>
      <c r="V1698">
        <f t="shared" si="215"/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208"/>
        <v>0.20208000000000001</v>
      </c>
      <c r="P1699" s="9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0">
        <f t="shared" si="212"/>
        <v>42805.032962962956</v>
      </c>
      <c r="T1699" s="10">
        <f t="shared" si="213"/>
        <v>42834.991296296299</v>
      </c>
      <c r="U1699" t="str">
        <f t="shared" si="214"/>
        <v>Mar</v>
      </c>
      <c r="V1699">
        <f t="shared" si="215"/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208"/>
        <v>0</v>
      </c>
      <c r="P1700" s="9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0">
        <f t="shared" si="212"/>
        <v>42796.207870370374</v>
      </c>
      <c r="T1700" s="10">
        <f t="shared" si="213"/>
        <v>42820.147916666669</v>
      </c>
      <c r="U1700" t="str">
        <f t="shared" si="214"/>
        <v>Mar</v>
      </c>
      <c r="V1700">
        <f t="shared" si="215"/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208"/>
        <v>4.2311459353574929E-2</v>
      </c>
      <c r="P1701" s="9">
        <f t="shared" si="209"/>
        <v>54</v>
      </c>
      <c r="Q1701" t="str">
        <f t="shared" si="210"/>
        <v>music</v>
      </c>
      <c r="R1701" t="str">
        <f t="shared" si="211"/>
        <v>faith</v>
      </c>
      <c r="S1701" s="10">
        <f t="shared" si="212"/>
        <v>42806.863946759258</v>
      </c>
      <c r="T1701" s="10">
        <f t="shared" si="213"/>
        <v>42836.863946759258</v>
      </c>
      <c r="U1701" t="str">
        <f t="shared" si="214"/>
        <v>Mar</v>
      </c>
      <c r="V1701">
        <f t="shared" si="215"/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208"/>
        <v>0.2606</v>
      </c>
      <c r="P1702" s="9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0">
        <f t="shared" si="212"/>
        <v>42796.071643518517</v>
      </c>
      <c r="T1702" s="10">
        <f t="shared" si="213"/>
        <v>42826.166666666672</v>
      </c>
      <c r="U1702" t="str">
        <f t="shared" si="214"/>
        <v>Mar</v>
      </c>
      <c r="V1702">
        <f t="shared" si="215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208"/>
        <v>1.9801980198019802E-3</v>
      </c>
      <c r="P1703" s="9">
        <f t="shared" si="209"/>
        <v>5</v>
      </c>
      <c r="Q1703" t="str">
        <f t="shared" si="210"/>
        <v>music</v>
      </c>
      <c r="R1703" t="str">
        <f t="shared" si="211"/>
        <v>faith</v>
      </c>
      <c r="S1703" s="10">
        <f t="shared" si="212"/>
        <v>41989.664409722223</v>
      </c>
      <c r="T1703" s="10">
        <f t="shared" si="213"/>
        <v>42019.664409722223</v>
      </c>
      <c r="U1703" t="str">
        <f t="shared" si="214"/>
        <v>Dec</v>
      </c>
      <c r="V1703">
        <f t="shared" si="215"/>
        <v>2014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208"/>
        <v>6.0606060606060605E-5</v>
      </c>
      <c r="P1704" s="9">
        <f t="shared" si="209"/>
        <v>1</v>
      </c>
      <c r="Q1704" t="str">
        <f t="shared" si="210"/>
        <v>music</v>
      </c>
      <c r="R1704" t="str">
        <f t="shared" si="211"/>
        <v>faith</v>
      </c>
      <c r="S1704" s="10">
        <f t="shared" si="212"/>
        <v>42063.869791666672</v>
      </c>
      <c r="T1704" s="10">
        <f t="shared" si="213"/>
        <v>42093.828125</v>
      </c>
      <c r="U1704" t="str">
        <f t="shared" si="214"/>
        <v>Feb</v>
      </c>
      <c r="V1704">
        <f t="shared" si="215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208"/>
        <v>1.0200000000000001E-2</v>
      </c>
      <c r="P1705" s="9">
        <f t="shared" si="209"/>
        <v>25.5</v>
      </c>
      <c r="Q1705" t="str">
        <f t="shared" si="210"/>
        <v>music</v>
      </c>
      <c r="R1705" t="str">
        <f t="shared" si="211"/>
        <v>faith</v>
      </c>
      <c r="S1705" s="10">
        <f t="shared" si="212"/>
        <v>42187.281678240746</v>
      </c>
      <c r="T1705" s="10">
        <f t="shared" si="213"/>
        <v>42247.281678240746</v>
      </c>
      <c r="U1705" t="str">
        <f t="shared" si="214"/>
        <v>Jul</v>
      </c>
      <c r="V1705">
        <f t="shared" si="215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208"/>
        <v>0.65100000000000002</v>
      </c>
      <c r="P1706" s="9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0">
        <f t="shared" si="212"/>
        <v>42021.139733796299</v>
      </c>
      <c r="T1706" s="10">
        <f t="shared" si="213"/>
        <v>42051.139733796299</v>
      </c>
      <c r="U1706" t="str">
        <f t="shared" si="214"/>
        <v>Jan</v>
      </c>
      <c r="V1706">
        <f t="shared" si="215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208"/>
        <v>0</v>
      </c>
      <c r="P1707" s="9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0">
        <f t="shared" si="212"/>
        <v>42245.016736111109</v>
      </c>
      <c r="T1707" s="10">
        <f t="shared" si="213"/>
        <v>42256.666666666672</v>
      </c>
      <c r="U1707" t="str">
        <f t="shared" si="214"/>
        <v>Aug</v>
      </c>
      <c r="V1707">
        <f t="shared" si="215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208"/>
        <v>0</v>
      </c>
      <c r="P1708" s="9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0">
        <f t="shared" si="212"/>
        <v>42179.306388888886</v>
      </c>
      <c r="T1708" s="10">
        <f t="shared" si="213"/>
        <v>42239.306388888886</v>
      </c>
      <c r="U1708" t="str">
        <f t="shared" si="214"/>
        <v>Jun</v>
      </c>
      <c r="V1708">
        <f t="shared" si="215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208"/>
        <v>9.74E-2</v>
      </c>
      <c r="P1709" s="9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0">
        <f t="shared" si="212"/>
        <v>42427.721006944441</v>
      </c>
      <c r="T1709" s="10">
        <f t="shared" si="213"/>
        <v>42457.679340277777</v>
      </c>
      <c r="U1709" t="str">
        <f t="shared" si="214"/>
        <v>Feb</v>
      </c>
      <c r="V1709">
        <f t="shared" si="215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208"/>
        <v>0</v>
      </c>
      <c r="P1710" s="9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0">
        <f t="shared" si="212"/>
        <v>42451.866967592592</v>
      </c>
      <c r="T1710" s="10">
        <f t="shared" si="213"/>
        <v>42491.866967592592</v>
      </c>
      <c r="U1710" t="str">
        <f t="shared" si="214"/>
        <v>Mar</v>
      </c>
      <c r="V1710">
        <f t="shared" si="215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208"/>
        <v>4.8571428571428571E-2</v>
      </c>
      <c r="P1711" s="9">
        <f t="shared" si="209"/>
        <v>21.25</v>
      </c>
      <c r="Q1711" t="str">
        <f t="shared" si="210"/>
        <v>music</v>
      </c>
      <c r="R1711" t="str">
        <f t="shared" si="211"/>
        <v>faith</v>
      </c>
      <c r="S1711" s="10">
        <f t="shared" si="212"/>
        <v>41841.56381944444</v>
      </c>
      <c r="T1711" s="10">
        <f t="shared" si="213"/>
        <v>41882.818749999999</v>
      </c>
      <c r="U1711" t="str">
        <f t="shared" si="214"/>
        <v>Jul</v>
      </c>
      <c r="V1711">
        <f t="shared" si="215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208"/>
        <v>6.7999999999999996E-3</v>
      </c>
      <c r="P1712" s="9">
        <f t="shared" si="209"/>
        <v>34</v>
      </c>
      <c r="Q1712" t="str">
        <f t="shared" si="210"/>
        <v>music</v>
      </c>
      <c r="R1712" t="str">
        <f t="shared" si="211"/>
        <v>faith</v>
      </c>
      <c r="S1712" s="10">
        <f t="shared" si="212"/>
        <v>42341.59129629629</v>
      </c>
      <c r="T1712" s="10">
        <f t="shared" si="213"/>
        <v>42387.541666666672</v>
      </c>
      <c r="U1712" t="str">
        <f t="shared" si="214"/>
        <v>Dec</v>
      </c>
      <c r="V1712">
        <f t="shared" si="215"/>
        <v>2015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208"/>
        <v>0.105</v>
      </c>
      <c r="P1713" s="9">
        <f t="shared" si="209"/>
        <v>525</v>
      </c>
      <c r="Q1713" t="str">
        <f t="shared" si="210"/>
        <v>music</v>
      </c>
      <c r="R1713" t="str">
        <f t="shared" si="211"/>
        <v>faith</v>
      </c>
      <c r="S1713" s="10">
        <f t="shared" si="212"/>
        <v>41852.646226851852</v>
      </c>
      <c r="T1713" s="10">
        <f t="shared" si="213"/>
        <v>41883.646226851852</v>
      </c>
      <c r="U1713" t="str">
        <f t="shared" si="214"/>
        <v>Aug</v>
      </c>
      <c r="V1713">
        <f t="shared" si="215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208"/>
        <v>0</v>
      </c>
      <c r="P1714" s="9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0">
        <f t="shared" si="212"/>
        <v>42125.913807870369</v>
      </c>
      <c r="T1714" s="10">
        <f t="shared" si="213"/>
        <v>42185.913807870369</v>
      </c>
      <c r="U1714" t="str">
        <f t="shared" si="214"/>
        <v>May</v>
      </c>
      <c r="V1714">
        <f t="shared" si="215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208"/>
        <v>1.6666666666666666E-2</v>
      </c>
      <c r="P1715" s="9">
        <f t="shared" si="209"/>
        <v>50</v>
      </c>
      <c r="Q1715" t="str">
        <f t="shared" si="210"/>
        <v>music</v>
      </c>
      <c r="R1715" t="str">
        <f t="shared" si="211"/>
        <v>faith</v>
      </c>
      <c r="S1715" s="10">
        <f t="shared" si="212"/>
        <v>41887.801064814819</v>
      </c>
      <c r="T1715" s="10">
        <f t="shared" si="213"/>
        <v>41917.801064814819</v>
      </c>
      <c r="U1715" t="str">
        <f t="shared" si="214"/>
        <v>Sep</v>
      </c>
      <c r="V1715">
        <f t="shared" si="215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208"/>
        <v>7.868E-2</v>
      </c>
      <c r="P1716" s="9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0">
        <f t="shared" si="212"/>
        <v>42095.918530092589</v>
      </c>
      <c r="T1716" s="10">
        <f t="shared" si="213"/>
        <v>42125.918530092589</v>
      </c>
      <c r="U1716" t="str">
        <f t="shared" si="214"/>
        <v>Apr</v>
      </c>
      <c r="V1716">
        <f t="shared" si="215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208"/>
        <v>2.2000000000000001E-3</v>
      </c>
      <c r="P1717" s="9">
        <f t="shared" si="209"/>
        <v>5.5</v>
      </c>
      <c r="Q1717" t="str">
        <f t="shared" si="210"/>
        <v>music</v>
      </c>
      <c r="R1717" t="str">
        <f t="shared" si="211"/>
        <v>faith</v>
      </c>
      <c r="S1717" s="10">
        <f t="shared" si="212"/>
        <v>42064.217418981483</v>
      </c>
      <c r="T1717" s="10">
        <f t="shared" si="213"/>
        <v>42094.140277777777</v>
      </c>
      <c r="U1717" t="str">
        <f t="shared" si="214"/>
        <v>Mar</v>
      </c>
      <c r="V1717">
        <f t="shared" si="215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208"/>
        <v>7.4999999999999997E-2</v>
      </c>
      <c r="P1718" s="9">
        <f t="shared" si="209"/>
        <v>50</v>
      </c>
      <c r="Q1718" t="str">
        <f t="shared" si="210"/>
        <v>music</v>
      </c>
      <c r="R1718" t="str">
        <f t="shared" si="211"/>
        <v>faith</v>
      </c>
      <c r="S1718" s="10">
        <f t="shared" si="212"/>
        <v>42673.577534722222</v>
      </c>
      <c r="T1718" s="10">
        <f t="shared" si="213"/>
        <v>42713.619201388887</v>
      </c>
      <c r="U1718" t="str">
        <f t="shared" si="214"/>
        <v>Oct</v>
      </c>
      <c r="V1718">
        <f t="shared" si="215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208"/>
        <v>0.42725880551301687</v>
      </c>
      <c r="P1719" s="9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0">
        <f t="shared" si="212"/>
        <v>42460.98192129629</v>
      </c>
      <c r="T1719" s="10">
        <f t="shared" si="213"/>
        <v>42481.166666666672</v>
      </c>
      <c r="U1719" t="str">
        <f t="shared" si="214"/>
        <v>Mar</v>
      </c>
      <c r="V1719">
        <f t="shared" si="215"/>
        <v>2016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208"/>
        <v>2.142857142857143E-3</v>
      </c>
      <c r="P1720" s="9">
        <f t="shared" si="209"/>
        <v>37.5</v>
      </c>
      <c r="Q1720" t="str">
        <f t="shared" si="210"/>
        <v>music</v>
      </c>
      <c r="R1720" t="str">
        <f t="shared" si="211"/>
        <v>faith</v>
      </c>
      <c r="S1720" s="10">
        <f t="shared" si="212"/>
        <v>42460.610520833332</v>
      </c>
      <c r="T1720" s="10">
        <f t="shared" si="213"/>
        <v>42504.207638888889</v>
      </c>
      <c r="U1720" t="str">
        <f t="shared" si="214"/>
        <v>Mar</v>
      </c>
      <c r="V1720">
        <f t="shared" si="215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208"/>
        <v>8.7500000000000008E-3</v>
      </c>
      <c r="P1721" s="9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0">
        <f t="shared" si="212"/>
        <v>41869.534618055557</v>
      </c>
      <c r="T1721" s="10">
        <f t="shared" si="213"/>
        <v>41899.534618055557</v>
      </c>
      <c r="U1721" t="str">
        <f t="shared" si="214"/>
        <v>Aug</v>
      </c>
      <c r="V1721">
        <f t="shared" si="215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208"/>
        <v>5.6250000000000001E-2</v>
      </c>
      <c r="P1722" s="9">
        <f t="shared" si="209"/>
        <v>28.125</v>
      </c>
      <c r="Q1722" t="str">
        <f t="shared" si="210"/>
        <v>music</v>
      </c>
      <c r="R1722" t="str">
        <f t="shared" si="211"/>
        <v>faith</v>
      </c>
      <c r="S1722" s="10">
        <f t="shared" si="212"/>
        <v>41922.783229166671</v>
      </c>
      <c r="T1722" s="10">
        <f t="shared" si="213"/>
        <v>41952.824895833335</v>
      </c>
      <c r="U1722" t="str">
        <f t="shared" si="214"/>
        <v>Oct</v>
      </c>
      <c r="V1722">
        <f t="shared" si="215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208"/>
        <v>0</v>
      </c>
      <c r="P1723" s="9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0">
        <f t="shared" si="212"/>
        <v>42319.461377314816</v>
      </c>
      <c r="T1723" s="10">
        <f t="shared" si="213"/>
        <v>42349.461377314816</v>
      </c>
      <c r="U1723" t="str">
        <f t="shared" si="214"/>
        <v>Nov</v>
      </c>
      <c r="V1723">
        <f t="shared" si="215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208"/>
        <v>3.4722222222222224E-4</v>
      </c>
      <c r="P1724" s="9">
        <f t="shared" si="209"/>
        <v>1</v>
      </c>
      <c r="Q1724" t="str">
        <f t="shared" si="210"/>
        <v>music</v>
      </c>
      <c r="R1724" t="str">
        <f t="shared" si="211"/>
        <v>faith</v>
      </c>
      <c r="S1724" s="10">
        <f t="shared" si="212"/>
        <v>42425.960983796293</v>
      </c>
      <c r="T1724" s="10">
        <f t="shared" si="213"/>
        <v>42463.006944444445</v>
      </c>
      <c r="U1724" t="str">
        <f t="shared" si="214"/>
        <v>Feb</v>
      </c>
      <c r="V1724">
        <f t="shared" si="215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208"/>
        <v>6.5000000000000002E-2</v>
      </c>
      <c r="P1725" s="9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0">
        <f t="shared" si="212"/>
        <v>42129.82540509259</v>
      </c>
      <c r="T1725" s="10">
        <f t="shared" si="213"/>
        <v>42186.25</v>
      </c>
      <c r="U1725" t="str">
        <f t="shared" si="214"/>
        <v>May</v>
      </c>
      <c r="V1725">
        <f t="shared" si="215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208"/>
        <v>5.8333333333333336E-3</v>
      </c>
      <c r="P1726" s="9">
        <f t="shared" si="209"/>
        <v>8.75</v>
      </c>
      <c r="Q1726" t="str">
        <f t="shared" si="210"/>
        <v>music</v>
      </c>
      <c r="R1726" t="str">
        <f t="shared" si="211"/>
        <v>faith</v>
      </c>
      <c r="S1726" s="10">
        <f t="shared" si="212"/>
        <v>41912.932430555556</v>
      </c>
      <c r="T1726" s="10">
        <f t="shared" si="213"/>
        <v>41942.932430555556</v>
      </c>
      <c r="U1726" t="str">
        <f t="shared" si="214"/>
        <v>Sep</v>
      </c>
      <c r="V1726">
        <f t="shared" si="215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208"/>
        <v>0.10181818181818182</v>
      </c>
      <c r="P1727" s="9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0">
        <f t="shared" si="212"/>
        <v>41845.968159722222</v>
      </c>
      <c r="T1727" s="10">
        <f t="shared" si="213"/>
        <v>41875.968159722222</v>
      </c>
      <c r="U1727" t="str">
        <f t="shared" si="214"/>
        <v>Jul</v>
      </c>
      <c r="V1727">
        <f t="shared" si="215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208"/>
        <v>0.33784615384615385</v>
      </c>
      <c r="P1728" s="9">
        <f t="shared" si="209"/>
        <v>137.25</v>
      </c>
      <c r="Q1728" t="str">
        <f t="shared" si="210"/>
        <v>music</v>
      </c>
      <c r="R1728" t="str">
        <f t="shared" si="211"/>
        <v>faith</v>
      </c>
      <c r="S1728" s="10">
        <f t="shared" si="212"/>
        <v>41788.919722222221</v>
      </c>
      <c r="T1728" s="10">
        <f t="shared" si="213"/>
        <v>41817.919722222221</v>
      </c>
      <c r="U1728" t="str">
        <f t="shared" si="214"/>
        <v>May</v>
      </c>
      <c r="V1728">
        <f t="shared" si="215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208"/>
        <v>3.3333333333333332E-4</v>
      </c>
      <c r="P1729" s="9">
        <f t="shared" si="209"/>
        <v>1</v>
      </c>
      <c r="Q1729" t="str">
        <f t="shared" si="210"/>
        <v>music</v>
      </c>
      <c r="R1729" t="str">
        <f t="shared" si="211"/>
        <v>faith</v>
      </c>
      <c r="S1729" s="10">
        <f t="shared" si="212"/>
        <v>42044.927974537044</v>
      </c>
      <c r="T1729" s="10">
        <f t="shared" si="213"/>
        <v>42099.458333333328</v>
      </c>
      <c r="U1729" t="str">
        <f t="shared" si="214"/>
        <v>Feb</v>
      </c>
      <c r="V1729">
        <f t="shared" si="215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208"/>
        <v>0.68400000000000005</v>
      </c>
      <c r="P1730" s="9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0">
        <f t="shared" si="212"/>
        <v>42268.625856481478</v>
      </c>
      <c r="T1730" s="10">
        <f t="shared" si="213"/>
        <v>42298.625856481478</v>
      </c>
      <c r="U1730" t="str">
        <f t="shared" si="214"/>
        <v>Sep</v>
      </c>
      <c r="V1730">
        <f t="shared" si="215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216">E1731/D1731</f>
        <v>0</v>
      </c>
      <c r="P1731" s="9" t="e">
        <f t="shared" ref="P1731:P1794" si="217">E1731/L1731</f>
        <v>#DIV/0!</v>
      </c>
      <c r="Q1731" t="str">
        <f t="shared" ref="Q1731:Q1794" si="218">LEFT(N1731,SEARCH( "/",N1731,1)-1)</f>
        <v>music</v>
      </c>
      <c r="R1731" t="str">
        <f t="shared" ref="R1731:R1794" si="219">RIGHT(N1731,LEN(N1731)-SEARCH("/",N1731,1))</f>
        <v>faith</v>
      </c>
      <c r="S1731" s="10">
        <f t="shared" ref="S1731:S1794" si="220">(((J1731/60)/60)/24)+DATE(1970,1,1)</f>
        <v>42471.052152777775</v>
      </c>
      <c r="T1731" s="10">
        <f t="shared" ref="T1731:T1794" si="221">(((I1731/60)/60)/24)+DATE(1970,1,1)</f>
        <v>42531.052152777775</v>
      </c>
      <c r="U1731" t="str">
        <f t="shared" ref="U1731:U1794" si="222">TEXT(MONTH(S1731)*29,"mmm")</f>
        <v>Apr</v>
      </c>
      <c r="V1731">
        <f t="shared" ref="V1731:V1794" si="223">YEAR(S1731)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216"/>
        <v>0</v>
      </c>
      <c r="P1732" s="9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0">
        <f t="shared" si="220"/>
        <v>42272.087766203709</v>
      </c>
      <c r="T1732" s="10">
        <f t="shared" si="221"/>
        <v>42302.087766203709</v>
      </c>
      <c r="U1732" t="str">
        <f t="shared" si="222"/>
        <v>Sep</v>
      </c>
      <c r="V1732">
        <f t="shared" si="223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216"/>
        <v>0</v>
      </c>
      <c r="P1733" s="9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0">
        <f t="shared" si="220"/>
        <v>42152.906851851847</v>
      </c>
      <c r="T1733" s="10">
        <f t="shared" si="221"/>
        <v>42166.625</v>
      </c>
      <c r="U1733" t="str">
        <f t="shared" si="222"/>
        <v>May</v>
      </c>
      <c r="V1733">
        <f t="shared" si="223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216"/>
        <v>0</v>
      </c>
      <c r="P1734" s="9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0">
        <f t="shared" si="220"/>
        <v>42325.683807870373</v>
      </c>
      <c r="T1734" s="10">
        <f t="shared" si="221"/>
        <v>42385.208333333328</v>
      </c>
      <c r="U1734" t="str">
        <f t="shared" si="222"/>
        <v>Nov</v>
      </c>
      <c r="V1734">
        <f t="shared" si="223"/>
        <v>2015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216"/>
        <v>0</v>
      </c>
      <c r="P1735" s="9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0">
        <f t="shared" si="220"/>
        <v>42614.675625000003</v>
      </c>
      <c r="T1735" s="10">
        <f t="shared" si="221"/>
        <v>42626.895833333328</v>
      </c>
      <c r="U1735" t="str">
        <f t="shared" si="222"/>
        <v>Sep</v>
      </c>
      <c r="V1735">
        <f t="shared" si="223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216"/>
        <v>2.2222222222222223E-4</v>
      </c>
      <c r="P1736" s="9">
        <f t="shared" si="217"/>
        <v>1</v>
      </c>
      <c r="Q1736" t="str">
        <f t="shared" si="218"/>
        <v>music</v>
      </c>
      <c r="R1736" t="str">
        <f t="shared" si="219"/>
        <v>faith</v>
      </c>
      <c r="S1736" s="10">
        <f t="shared" si="220"/>
        <v>42102.036527777775</v>
      </c>
      <c r="T1736" s="10">
        <f t="shared" si="221"/>
        <v>42132.036527777775</v>
      </c>
      <c r="U1736" t="str">
        <f t="shared" si="222"/>
        <v>Apr</v>
      </c>
      <c r="V1736">
        <f t="shared" si="223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216"/>
        <v>0.11</v>
      </c>
      <c r="P1737" s="9">
        <f t="shared" si="217"/>
        <v>55</v>
      </c>
      <c r="Q1737" t="str">
        <f t="shared" si="218"/>
        <v>music</v>
      </c>
      <c r="R1737" t="str">
        <f t="shared" si="219"/>
        <v>faith</v>
      </c>
      <c r="S1737" s="10">
        <f t="shared" si="220"/>
        <v>42559.814178240747</v>
      </c>
      <c r="T1737" s="10">
        <f t="shared" si="221"/>
        <v>42589.814178240747</v>
      </c>
      <c r="U1737" t="str">
        <f t="shared" si="222"/>
        <v>Jul</v>
      </c>
      <c r="V1737">
        <f t="shared" si="223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216"/>
        <v>7.3333333333333332E-3</v>
      </c>
      <c r="P1738" s="9">
        <f t="shared" si="217"/>
        <v>22</v>
      </c>
      <c r="Q1738" t="str">
        <f t="shared" si="218"/>
        <v>music</v>
      </c>
      <c r="R1738" t="str">
        <f t="shared" si="219"/>
        <v>faith</v>
      </c>
      <c r="S1738" s="10">
        <f t="shared" si="220"/>
        <v>42286.861493055556</v>
      </c>
      <c r="T1738" s="10">
        <f t="shared" si="221"/>
        <v>42316.90315972222</v>
      </c>
      <c r="U1738" t="str">
        <f t="shared" si="222"/>
        <v>Oct</v>
      </c>
      <c r="V1738">
        <f t="shared" si="223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216"/>
        <v>0.21249999999999999</v>
      </c>
      <c r="P1739" s="9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0">
        <f t="shared" si="220"/>
        <v>42175.948981481488</v>
      </c>
      <c r="T1739" s="10">
        <f t="shared" si="221"/>
        <v>42205.948981481488</v>
      </c>
      <c r="U1739" t="str">
        <f t="shared" si="222"/>
        <v>Jun</v>
      </c>
      <c r="V1739">
        <f t="shared" si="223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216"/>
        <v>4.0000000000000001E-3</v>
      </c>
      <c r="P1740" s="9">
        <f t="shared" si="217"/>
        <v>20</v>
      </c>
      <c r="Q1740" t="str">
        <f t="shared" si="218"/>
        <v>music</v>
      </c>
      <c r="R1740" t="str">
        <f t="shared" si="219"/>
        <v>faith</v>
      </c>
      <c r="S1740" s="10">
        <f t="shared" si="220"/>
        <v>41884.874328703707</v>
      </c>
      <c r="T1740" s="10">
        <f t="shared" si="221"/>
        <v>41914.874328703707</v>
      </c>
      <c r="U1740" t="str">
        <f t="shared" si="222"/>
        <v>Sep</v>
      </c>
      <c r="V1740">
        <f t="shared" si="223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216"/>
        <v>1E-3</v>
      </c>
      <c r="P1741" s="9">
        <f t="shared" si="217"/>
        <v>1</v>
      </c>
      <c r="Q1741" t="str">
        <f t="shared" si="218"/>
        <v>music</v>
      </c>
      <c r="R1741" t="str">
        <f t="shared" si="219"/>
        <v>faith</v>
      </c>
      <c r="S1741" s="10">
        <f t="shared" si="220"/>
        <v>42435.874212962968</v>
      </c>
      <c r="T1741" s="10">
        <f t="shared" si="221"/>
        <v>42494.832546296297</v>
      </c>
      <c r="U1741" t="str">
        <f t="shared" si="222"/>
        <v>Mar</v>
      </c>
      <c r="V1741">
        <f t="shared" si="223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216"/>
        <v>0</v>
      </c>
      <c r="P1742" s="9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0">
        <f t="shared" si="220"/>
        <v>42171.817384259266</v>
      </c>
      <c r="T1742" s="10">
        <f t="shared" si="221"/>
        <v>42201.817384259266</v>
      </c>
      <c r="U1742" t="str">
        <f t="shared" si="222"/>
        <v>Jun</v>
      </c>
      <c r="V1742">
        <f t="shared" si="223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216"/>
        <v>1.1083333333333334</v>
      </c>
      <c r="P1743" s="9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0">
        <f t="shared" si="220"/>
        <v>42120.628136574072</v>
      </c>
      <c r="T1743" s="10">
        <f t="shared" si="221"/>
        <v>42165.628136574072</v>
      </c>
      <c r="U1743" t="str">
        <f t="shared" si="222"/>
        <v>Apr</v>
      </c>
      <c r="V1743">
        <f t="shared" si="223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216"/>
        <v>1.0874999999999999</v>
      </c>
      <c r="P1744" s="9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0">
        <f t="shared" si="220"/>
        <v>42710.876967592587</v>
      </c>
      <c r="T1744" s="10">
        <f t="shared" si="221"/>
        <v>42742.875</v>
      </c>
      <c r="U1744" t="str">
        <f t="shared" si="222"/>
        <v>Dec</v>
      </c>
      <c r="V1744">
        <f t="shared" si="223"/>
        <v>2016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216"/>
        <v>1.0041666666666667</v>
      </c>
      <c r="P1745" s="9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0">
        <f t="shared" si="220"/>
        <v>42586.925636574073</v>
      </c>
      <c r="T1745" s="10">
        <f t="shared" si="221"/>
        <v>42609.165972222225</v>
      </c>
      <c r="U1745" t="str">
        <f t="shared" si="222"/>
        <v>Aug</v>
      </c>
      <c r="V1745">
        <f t="shared" si="223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216"/>
        <v>1.1845454545454546</v>
      </c>
      <c r="P1746" s="9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0">
        <f t="shared" si="220"/>
        <v>42026.605057870373</v>
      </c>
      <c r="T1746" s="10">
        <f t="shared" si="221"/>
        <v>42071.563391203701</v>
      </c>
      <c r="U1746" t="str">
        <f t="shared" si="222"/>
        <v>Jan</v>
      </c>
      <c r="V1746">
        <f t="shared" si="223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216"/>
        <v>1.1401428571428571</v>
      </c>
      <c r="P1747" s="9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0">
        <f t="shared" si="220"/>
        <v>42690.259699074071</v>
      </c>
      <c r="T1747" s="10">
        <f t="shared" si="221"/>
        <v>42726.083333333328</v>
      </c>
      <c r="U1747" t="str">
        <f t="shared" si="222"/>
        <v>Nov</v>
      </c>
      <c r="V1747">
        <f t="shared" si="223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216"/>
        <v>1.4810000000000001</v>
      </c>
      <c r="P1748" s="9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0">
        <f t="shared" si="220"/>
        <v>42668.176701388889</v>
      </c>
      <c r="T1748" s="10">
        <f t="shared" si="221"/>
        <v>42698.083333333328</v>
      </c>
      <c r="U1748" t="str">
        <f t="shared" si="222"/>
        <v>Oct</v>
      </c>
      <c r="V1748">
        <f t="shared" si="223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216"/>
        <v>1.0495555555555556</v>
      </c>
      <c r="P1749" s="9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0">
        <f t="shared" si="220"/>
        <v>42292.435532407413</v>
      </c>
      <c r="T1749" s="10">
        <f t="shared" si="221"/>
        <v>42321.625</v>
      </c>
      <c r="U1749" t="str">
        <f t="shared" si="222"/>
        <v>Oct</v>
      </c>
      <c r="V1749">
        <f t="shared" si="223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216"/>
        <v>1.29948</v>
      </c>
      <c r="P1750" s="9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0">
        <f t="shared" si="220"/>
        <v>42219.950729166667</v>
      </c>
      <c r="T1750" s="10">
        <f t="shared" si="221"/>
        <v>42249.950729166667</v>
      </c>
      <c r="U1750" t="str">
        <f t="shared" si="222"/>
        <v>Aug</v>
      </c>
      <c r="V1750">
        <f t="shared" si="223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216"/>
        <v>1.2348756218905472</v>
      </c>
      <c r="P1751" s="9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0">
        <f t="shared" si="220"/>
        <v>42758.975937499999</v>
      </c>
      <c r="T1751" s="10">
        <f t="shared" si="221"/>
        <v>42795.791666666672</v>
      </c>
      <c r="U1751" t="str">
        <f t="shared" si="222"/>
        <v>Jan</v>
      </c>
      <c r="V1751">
        <f t="shared" si="223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216"/>
        <v>2.0162</v>
      </c>
      <c r="P1752" s="9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0">
        <f t="shared" si="220"/>
        <v>42454.836851851855</v>
      </c>
      <c r="T1752" s="10">
        <f t="shared" si="221"/>
        <v>42479.836851851855</v>
      </c>
      <c r="U1752" t="str">
        <f t="shared" si="222"/>
        <v>Mar</v>
      </c>
      <c r="V1752">
        <f t="shared" si="223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216"/>
        <v>1.0289999999999999</v>
      </c>
      <c r="P1753" s="9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0">
        <f t="shared" si="220"/>
        <v>42052.7815162037</v>
      </c>
      <c r="T1753" s="10">
        <f t="shared" si="221"/>
        <v>42082.739849537036</v>
      </c>
      <c r="U1753" t="str">
        <f t="shared" si="222"/>
        <v>Feb</v>
      </c>
      <c r="V1753">
        <f t="shared" si="223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216"/>
        <v>2.6016666666666666</v>
      </c>
      <c r="P1754" s="9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0">
        <f t="shared" si="220"/>
        <v>42627.253263888888</v>
      </c>
      <c r="T1754" s="10">
        <f t="shared" si="221"/>
        <v>42657.253263888888</v>
      </c>
      <c r="U1754" t="str">
        <f t="shared" si="222"/>
        <v>Sep</v>
      </c>
      <c r="V1754">
        <f t="shared" si="223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216"/>
        <v>1.08</v>
      </c>
      <c r="P1755" s="9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0">
        <f t="shared" si="220"/>
        <v>42420.74962962963</v>
      </c>
      <c r="T1755" s="10">
        <f t="shared" si="221"/>
        <v>42450.707962962959</v>
      </c>
      <c r="U1755" t="str">
        <f t="shared" si="222"/>
        <v>Feb</v>
      </c>
      <c r="V1755">
        <f t="shared" si="223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216"/>
        <v>1.1052941176470588</v>
      </c>
      <c r="P1756" s="9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0">
        <f t="shared" si="220"/>
        <v>42067.876770833333</v>
      </c>
      <c r="T1756" s="10">
        <f t="shared" si="221"/>
        <v>42097.835104166668</v>
      </c>
      <c r="U1756" t="str">
        <f t="shared" si="222"/>
        <v>Mar</v>
      </c>
      <c r="V1756">
        <f t="shared" si="223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216"/>
        <v>1.2</v>
      </c>
      <c r="P1757" s="9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0">
        <f t="shared" si="220"/>
        <v>42252.788900462961</v>
      </c>
      <c r="T1757" s="10">
        <f t="shared" si="221"/>
        <v>42282.788900462961</v>
      </c>
      <c r="U1757" t="str">
        <f t="shared" si="222"/>
        <v>Sep</v>
      </c>
      <c r="V1757">
        <f t="shared" si="223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216"/>
        <v>1.0282909090909091</v>
      </c>
      <c r="P1758" s="9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0">
        <f t="shared" si="220"/>
        <v>42571.167465277773</v>
      </c>
      <c r="T1758" s="10">
        <f t="shared" si="221"/>
        <v>42611.167465277773</v>
      </c>
      <c r="U1758" t="str">
        <f t="shared" si="222"/>
        <v>Jul</v>
      </c>
      <c r="V1758">
        <f t="shared" si="223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216"/>
        <v>1.1599999999999999</v>
      </c>
      <c r="P1759" s="9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0">
        <f t="shared" si="220"/>
        <v>42733.827349537038</v>
      </c>
      <c r="T1759" s="10">
        <f t="shared" si="221"/>
        <v>42763.811805555553</v>
      </c>
      <c r="U1759" t="str">
        <f t="shared" si="222"/>
        <v>Dec</v>
      </c>
      <c r="V1759">
        <f t="shared" si="223"/>
        <v>2016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216"/>
        <v>1.147</v>
      </c>
      <c r="P1760" s="9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0">
        <f t="shared" si="220"/>
        <v>42505.955925925926</v>
      </c>
      <c r="T1760" s="10">
        <f t="shared" si="221"/>
        <v>42565.955925925926</v>
      </c>
      <c r="U1760" t="str">
        <f t="shared" si="222"/>
        <v>May</v>
      </c>
      <c r="V1760">
        <f t="shared" si="223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216"/>
        <v>1.0660000000000001</v>
      </c>
      <c r="P1761" s="9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0">
        <f t="shared" si="220"/>
        <v>42068.829039351855</v>
      </c>
      <c r="T1761" s="10">
        <f t="shared" si="221"/>
        <v>42088.787372685183</v>
      </c>
      <c r="U1761" t="str">
        <f t="shared" si="222"/>
        <v>Mar</v>
      </c>
      <c r="V1761">
        <f t="shared" si="223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216"/>
        <v>1.6544000000000001</v>
      </c>
      <c r="P1762" s="9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0">
        <f t="shared" si="220"/>
        <v>42405.67260416667</v>
      </c>
      <c r="T1762" s="10">
        <f t="shared" si="221"/>
        <v>42425.67260416667</v>
      </c>
      <c r="U1762" t="str">
        <f t="shared" si="222"/>
        <v>Feb</v>
      </c>
      <c r="V1762">
        <f t="shared" si="223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216"/>
        <v>1.55</v>
      </c>
      <c r="P1763" s="9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0">
        <f t="shared" si="220"/>
        <v>42209.567824074074</v>
      </c>
      <c r="T1763" s="10">
        <f t="shared" si="221"/>
        <v>42259.567824074074</v>
      </c>
      <c r="U1763" t="str">
        <f t="shared" si="222"/>
        <v>Jul</v>
      </c>
      <c r="V1763">
        <f t="shared" si="223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216"/>
        <v>8.85</v>
      </c>
      <c r="P1764" s="9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0">
        <f t="shared" si="220"/>
        <v>42410.982002314813</v>
      </c>
      <c r="T1764" s="10">
        <f t="shared" si="221"/>
        <v>42440.982002314813</v>
      </c>
      <c r="U1764" t="str">
        <f t="shared" si="222"/>
        <v>Feb</v>
      </c>
      <c r="V1764">
        <f t="shared" si="223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216"/>
        <v>1.0190833333333333</v>
      </c>
      <c r="P1765" s="9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0">
        <f t="shared" si="220"/>
        <v>42636.868518518517</v>
      </c>
      <c r="T1765" s="10">
        <f t="shared" si="221"/>
        <v>42666.868518518517</v>
      </c>
      <c r="U1765" t="str">
        <f t="shared" si="222"/>
        <v>Sep</v>
      </c>
      <c r="V1765">
        <f t="shared" si="223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216"/>
        <v>0.19600000000000001</v>
      </c>
      <c r="P1766" s="9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0">
        <f t="shared" si="220"/>
        <v>41825.485868055555</v>
      </c>
      <c r="T1766" s="10">
        <f t="shared" si="221"/>
        <v>41854.485868055555</v>
      </c>
      <c r="U1766" t="str">
        <f t="shared" si="222"/>
        <v>Jul</v>
      </c>
      <c r="V1766">
        <f t="shared" si="223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216"/>
        <v>0.59467839999999994</v>
      </c>
      <c r="P1767" s="9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0">
        <f t="shared" si="220"/>
        <v>41834.980462962965</v>
      </c>
      <c r="T1767" s="10">
        <f t="shared" si="221"/>
        <v>41864.980462962965</v>
      </c>
      <c r="U1767" t="str">
        <f t="shared" si="222"/>
        <v>Jul</v>
      </c>
      <c r="V1767">
        <f t="shared" si="223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216"/>
        <v>0</v>
      </c>
      <c r="P1768" s="9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0">
        <f t="shared" si="220"/>
        <v>41855.859814814816</v>
      </c>
      <c r="T1768" s="10">
        <f t="shared" si="221"/>
        <v>41876.859814814816</v>
      </c>
      <c r="U1768" t="str">
        <f t="shared" si="222"/>
        <v>Aug</v>
      </c>
      <c r="V1768">
        <f t="shared" si="223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216"/>
        <v>0.4572</v>
      </c>
      <c r="P1769" s="9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0">
        <f t="shared" si="220"/>
        <v>41824.658379629633</v>
      </c>
      <c r="T1769" s="10">
        <f t="shared" si="221"/>
        <v>41854.658379629633</v>
      </c>
      <c r="U1769" t="str">
        <f t="shared" si="222"/>
        <v>Jul</v>
      </c>
      <c r="V1769">
        <f t="shared" si="223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216"/>
        <v>3.7400000000000003E-2</v>
      </c>
      <c r="P1770" s="9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0">
        <f t="shared" si="220"/>
        <v>41849.560694444444</v>
      </c>
      <c r="T1770" s="10">
        <f t="shared" si="221"/>
        <v>41909.560694444444</v>
      </c>
      <c r="U1770" t="str">
        <f t="shared" si="222"/>
        <v>Jul</v>
      </c>
      <c r="V1770">
        <f t="shared" si="223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216"/>
        <v>2.7025E-2</v>
      </c>
      <c r="P1771" s="9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0">
        <f t="shared" si="220"/>
        <v>41987.818969907406</v>
      </c>
      <c r="T1771" s="10">
        <f t="shared" si="221"/>
        <v>42017.818969907406</v>
      </c>
      <c r="U1771" t="str">
        <f t="shared" si="222"/>
        <v>Dec</v>
      </c>
      <c r="V1771">
        <f t="shared" si="223"/>
        <v>2014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216"/>
        <v>0.56514285714285717</v>
      </c>
      <c r="P1772" s="9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0">
        <f t="shared" si="220"/>
        <v>41891.780023148152</v>
      </c>
      <c r="T1772" s="10">
        <f t="shared" si="221"/>
        <v>41926.780023148152</v>
      </c>
      <c r="U1772" t="str">
        <f t="shared" si="222"/>
        <v>Sep</v>
      </c>
      <c r="V1772">
        <f t="shared" si="223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216"/>
        <v>0.21309523809523809</v>
      </c>
      <c r="P1773" s="9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0">
        <f t="shared" si="220"/>
        <v>41905.979629629634</v>
      </c>
      <c r="T1773" s="10">
        <f t="shared" si="221"/>
        <v>41935.979629629634</v>
      </c>
      <c r="U1773" t="str">
        <f t="shared" si="222"/>
        <v>Sep</v>
      </c>
      <c r="V1773">
        <f t="shared" si="223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216"/>
        <v>0.156</v>
      </c>
      <c r="P1774" s="9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0">
        <f t="shared" si="220"/>
        <v>41766.718009259261</v>
      </c>
      <c r="T1774" s="10">
        <f t="shared" si="221"/>
        <v>41826.718009259261</v>
      </c>
      <c r="U1774" t="str">
        <f t="shared" si="222"/>
        <v>May</v>
      </c>
      <c r="V1774">
        <f t="shared" si="223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216"/>
        <v>6.2566666666666673E-2</v>
      </c>
      <c r="P1775" s="9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0">
        <f t="shared" si="220"/>
        <v>41978.760393518518</v>
      </c>
      <c r="T1775" s="10">
        <f t="shared" si="221"/>
        <v>42023.760393518518</v>
      </c>
      <c r="U1775" t="str">
        <f t="shared" si="222"/>
        <v>Dec</v>
      </c>
      <c r="V1775">
        <f t="shared" si="223"/>
        <v>2014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216"/>
        <v>0.4592</v>
      </c>
      <c r="P1776" s="9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0">
        <f t="shared" si="220"/>
        <v>41930.218657407408</v>
      </c>
      <c r="T1776" s="10">
        <f t="shared" si="221"/>
        <v>41972.624305555553</v>
      </c>
      <c r="U1776" t="str">
        <f t="shared" si="222"/>
        <v>Oct</v>
      </c>
      <c r="V1776">
        <f t="shared" si="223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216"/>
        <v>0.65101538461538466</v>
      </c>
      <c r="P1777" s="9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0">
        <f t="shared" si="220"/>
        <v>41891.976388888892</v>
      </c>
      <c r="T1777" s="10">
        <f t="shared" si="221"/>
        <v>41936.976388888892</v>
      </c>
      <c r="U1777" t="str">
        <f t="shared" si="222"/>
        <v>Sep</v>
      </c>
      <c r="V1777">
        <f t="shared" si="223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216"/>
        <v>6.7000000000000004E-2</v>
      </c>
      <c r="P1778" s="9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0">
        <f t="shared" si="220"/>
        <v>41905.95684027778</v>
      </c>
      <c r="T1778" s="10">
        <f t="shared" si="221"/>
        <v>41941.95684027778</v>
      </c>
      <c r="U1778" t="str">
        <f t="shared" si="222"/>
        <v>Sep</v>
      </c>
      <c r="V1778">
        <f t="shared" si="223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216"/>
        <v>0.135625</v>
      </c>
      <c r="P1779" s="9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0">
        <f t="shared" si="220"/>
        <v>42025.357094907406</v>
      </c>
      <c r="T1779" s="10">
        <f t="shared" si="221"/>
        <v>42055.357094907406</v>
      </c>
      <c r="U1779" t="str">
        <f t="shared" si="222"/>
        <v>Jan</v>
      </c>
      <c r="V1779">
        <f t="shared" si="223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216"/>
        <v>1.9900000000000001E-2</v>
      </c>
      <c r="P1780" s="9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0">
        <f t="shared" si="220"/>
        <v>42045.86336805555</v>
      </c>
      <c r="T1780" s="10">
        <f t="shared" si="221"/>
        <v>42090.821701388893</v>
      </c>
      <c r="U1780" t="str">
        <f t="shared" si="222"/>
        <v>Feb</v>
      </c>
      <c r="V1780">
        <f t="shared" si="223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216"/>
        <v>0.36236363636363639</v>
      </c>
      <c r="P1781" s="9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0">
        <f t="shared" si="220"/>
        <v>42585.691898148143</v>
      </c>
      <c r="T1781" s="10">
        <f t="shared" si="221"/>
        <v>42615.691898148143</v>
      </c>
      <c r="U1781" t="str">
        <f t="shared" si="222"/>
        <v>Aug</v>
      </c>
      <c r="V1781">
        <f t="shared" si="223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216"/>
        <v>0.39743333333333336</v>
      </c>
      <c r="P1782" s="9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0">
        <f t="shared" si="220"/>
        <v>42493.600810185191</v>
      </c>
      <c r="T1782" s="10">
        <f t="shared" si="221"/>
        <v>42553.600810185191</v>
      </c>
      <c r="U1782" t="str">
        <f t="shared" si="222"/>
        <v>May</v>
      </c>
      <c r="V1782">
        <f t="shared" si="223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216"/>
        <v>0.25763636363636366</v>
      </c>
      <c r="P1783" s="9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0">
        <f t="shared" si="220"/>
        <v>42597.617418981477</v>
      </c>
      <c r="T1783" s="10">
        <f t="shared" si="221"/>
        <v>42628.617418981477</v>
      </c>
      <c r="U1783" t="str">
        <f t="shared" si="222"/>
        <v>Aug</v>
      </c>
      <c r="V1783">
        <f t="shared" si="223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216"/>
        <v>0.15491428571428573</v>
      </c>
      <c r="P1784" s="9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0">
        <f t="shared" si="220"/>
        <v>42388.575104166666</v>
      </c>
      <c r="T1784" s="10">
        <f t="shared" si="221"/>
        <v>42421.575104166666</v>
      </c>
      <c r="U1784" t="str">
        <f t="shared" si="222"/>
        <v>Jan</v>
      </c>
      <c r="V1784">
        <f t="shared" si="223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216"/>
        <v>0.236925</v>
      </c>
      <c r="P1785" s="9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0">
        <f t="shared" si="220"/>
        <v>42115.949976851851</v>
      </c>
      <c r="T1785" s="10">
        <f t="shared" si="221"/>
        <v>42145.949976851851</v>
      </c>
      <c r="U1785" t="str">
        <f t="shared" si="222"/>
        <v>Apr</v>
      </c>
      <c r="V1785">
        <f t="shared" si="223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216"/>
        <v>0.39760000000000001</v>
      </c>
      <c r="P1786" s="9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0">
        <f t="shared" si="220"/>
        <v>42003.655555555553</v>
      </c>
      <c r="T1786" s="10">
        <f t="shared" si="221"/>
        <v>42035.142361111109</v>
      </c>
      <c r="U1786" t="str">
        <f t="shared" si="222"/>
        <v>Dec</v>
      </c>
      <c r="V1786">
        <f t="shared" si="223"/>
        <v>2014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216"/>
        <v>0.20220833333333332</v>
      </c>
      <c r="P1787" s="9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0">
        <f t="shared" si="220"/>
        <v>41897.134895833333</v>
      </c>
      <c r="T1787" s="10">
        <f t="shared" si="221"/>
        <v>41928</v>
      </c>
      <c r="U1787" t="str">
        <f t="shared" si="222"/>
        <v>Sep</v>
      </c>
      <c r="V1787">
        <f t="shared" si="223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216"/>
        <v>0.47631578947368419</v>
      </c>
      <c r="P1788" s="9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0">
        <f t="shared" si="220"/>
        <v>41958.550659722227</v>
      </c>
      <c r="T1788" s="10">
        <f t="shared" si="221"/>
        <v>41988.550659722227</v>
      </c>
      <c r="U1788" t="str">
        <f t="shared" si="222"/>
        <v>Nov</v>
      </c>
      <c r="V1788">
        <f t="shared" si="223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216"/>
        <v>0.15329999999999999</v>
      </c>
      <c r="P1789" s="9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0">
        <f t="shared" si="220"/>
        <v>42068.65552083333</v>
      </c>
      <c r="T1789" s="10">
        <f t="shared" si="221"/>
        <v>42098.613854166666</v>
      </c>
      <c r="U1789" t="str">
        <f t="shared" si="222"/>
        <v>Mar</v>
      </c>
      <c r="V1789">
        <f t="shared" si="223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216"/>
        <v>1.3818181818181818E-2</v>
      </c>
      <c r="P1790" s="9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0">
        <f t="shared" si="220"/>
        <v>41913.94840277778</v>
      </c>
      <c r="T1790" s="10">
        <f t="shared" si="221"/>
        <v>41943.94840277778</v>
      </c>
      <c r="U1790" t="str">
        <f t="shared" si="222"/>
        <v>Oct</v>
      </c>
      <c r="V1790">
        <f t="shared" si="223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216"/>
        <v>5.0000000000000001E-3</v>
      </c>
      <c r="P1791" s="9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0">
        <f t="shared" si="220"/>
        <v>41956.250034722223</v>
      </c>
      <c r="T1791" s="10">
        <f t="shared" si="221"/>
        <v>42016.250034722223</v>
      </c>
      <c r="U1791" t="str">
        <f t="shared" si="222"/>
        <v>Nov</v>
      </c>
      <c r="V1791">
        <f t="shared" si="223"/>
        <v>2014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216"/>
        <v>4.9575757575757579E-2</v>
      </c>
      <c r="P1792" s="9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0">
        <f t="shared" si="220"/>
        <v>42010.674513888895</v>
      </c>
      <c r="T1792" s="10">
        <f t="shared" si="221"/>
        <v>42040.674513888895</v>
      </c>
      <c r="U1792" t="str">
        <f t="shared" si="222"/>
        <v>Jan</v>
      </c>
      <c r="V1792">
        <f t="shared" si="223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216"/>
        <v>3.5666666666666666E-2</v>
      </c>
      <c r="P1793" s="9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0">
        <f t="shared" si="220"/>
        <v>41973.740335648152</v>
      </c>
      <c r="T1793" s="10">
        <f t="shared" si="221"/>
        <v>42033.740335648152</v>
      </c>
      <c r="U1793" t="str">
        <f t="shared" si="222"/>
        <v>Nov</v>
      </c>
      <c r="V1793">
        <f t="shared" si="223"/>
        <v>2014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216"/>
        <v>0.61124000000000001</v>
      </c>
      <c r="P1794" s="9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0">
        <f t="shared" si="220"/>
        <v>42189.031041666662</v>
      </c>
      <c r="T1794" s="10">
        <f t="shared" si="221"/>
        <v>42226.290972222225</v>
      </c>
      <c r="U1794" t="str">
        <f t="shared" si="222"/>
        <v>Jul</v>
      </c>
      <c r="V1794">
        <f t="shared" si="223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224">E1795/D1795</f>
        <v>1.3333333333333334E-2</v>
      </c>
      <c r="P1795" s="9">
        <f t="shared" ref="P1795:P1858" si="225">E1795/L1795</f>
        <v>20</v>
      </c>
      <c r="Q1795" t="str">
        <f t="shared" ref="Q1795:Q1858" si="226">LEFT(N1795,SEARCH( "/",N1795,1)-1)</f>
        <v>photography</v>
      </c>
      <c r="R1795" t="str">
        <f t="shared" ref="R1795:R1858" si="227">RIGHT(N1795,LEN(N1795)-SEARCH("/",N1795,1))</f>
        <v>photobooks</v>
      </c>
      <c r="S1795" s="10">
        <f t="shared" ref="S1795:S1858" si="228">(((J1795/60)/60)/24)+DATE(1970,1,1)</f>
        <v>41940.89166666667</v>
      </c>
      <c r="T1795" s="10">
        <f t="shared" ref="T1795:T1858" si="229">(((I1795/60)/60)/24)+DATE(1970,1,1)</f>
        <v>41970.933333333334</v>
      </c>
      <c r="U1795" t="str">
        <f t="shared" ref="U1795:U1858" si="230">TEXT(MONTH(S1795)*29,"mmm")</f>
        <v>Oct</v>
      </c>
      <c r="V1795">
        <f t="shared" ref="V1795:V1858" si="231">YEAR(S1795)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224"/>
        <v>0.11077777777777778</v>
      </c>
      <c r="P1796" s="9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0">
        <f t="shared" si="228"/>
        <v>42011.551180555558</v>
      </c>
      <c r="T1796" s="10">
        <f t="shared" si="229"/>
        <v>42046.551180555558</v>
      </c>
      <c r="U1796" t="str">
        <f t="shared" si="230"/>
        <v>Jan</v>
      </c>
      <c r="V1796">
        <f t="shared" si="231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224"/>
        <v>0.38735714285714284</v>
      </c>
      <c r="P1797" s="9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0">
        <f t="shared" si="228"/>
        <v>42628.288668981477</v>
      </c>
      <c r="T1797" s="10">
        <f t="shared" si="229"/>
        <v>42657.666666666672</v>
      </c>
      <c r="U1797" t="str">
        <f t="shared" si="230"/>
        <v>Sep</v>
      </c>
      <c r="V1797">
        <f t="shared" si="231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224"/>
        <v>0.22052631578947368</v>
      </c>
      <c r="P1798" s="9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0">
        <f t="shared" si="228"/>
        <v>42515.439421296294</v>
      </c>
      <c r="T1798" s="10">
        <f t="shared" si="229"/>
        <v>42575.439421296294</v>
      </c>
      <c r="U1798" t="str">
        <f t="shared" si="230"/>
        <v>May</v>
      </c>
      <c r="V1798">
        <f t="shared" si="231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224"/>
        <v>0.67549999999999999</v>
      </c>
      <c r="P1799" s="9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0">
        <f t="shared" si="228"/>
        <v>42689.56931712963</v>
      </c>
      <c r="T1799" s="10">
        <f t="shared" si="229"/>
        <v>42719.56931712963</v>
      </c>
      <c r="U1799" t="str">
        <f t="shared" si="230"/>
        <v>Nov</v>
      </c>
      <c r="V1799">
        <f t="shared" si="231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224"/>
        <v>0.136375</v>
      </c>
      <c r="P1800" s="9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0">
        <f t="shared" si="228"/>
        <v>42344.32677083333</v>
      </c>
      <c r="T1800" s="10">
        <f t="shared" si="229"/>
        <v>42404.32677083333</v>
      </c>
      <c r="U1800" t="str">
        <f t="shared" si="230"/>
        <v>Dec</v>
      </c>
      <c r="V1800">
        <f t="shared" si="231"/>
        <v>2015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224"/>
        <v>1.7457500000000001E-2</v>
      </c>
      <c r="P1801" s="9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0">
        <f t="shared" si="228"/>
        <v>41934.842685185184</v>
      </c>
      <c r="T1801" s="10">
        <f t="shared" si="229"/>
        <v>41954.884351851855</v>
      </c>
      <c r="U1801" t="str">
        <f t="shared" si="230"/>
        <v>Oct</v>
      </c>
      <c r="V1801">
        <f t="shared" si="231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224"/>
        <v>0.20449632511889321</v>
      </c>
      <c r="P1802" s="9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0">
        <f t="shared" si="228"/>
        <v>42623.606134259258</v>
      </c>
      <c r="T1802" s="10">
        <f t="shared" si="229"/>
        <v>42653.606134259258</v>
      </c>
      <c r="U1802" t="str">
        <f t="shared" si="230"/>
        <v>Sep</v>
      </c>
      <c r="V1802">
        <f t="shared" si="231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224"/>
        <v>0.13852941176470587</v>
      </c>
      <c r="P1803" s="9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0">
        <f t="shared" si="228"/>
        <v>42321.660509259258</v>
      </c>
      <c r="T1803" s="10">
        <f t="shared" si="229"/>
        <v>42353.506944444445</v>
      </c>
      <c r="U1803" t="str">
        <f t="shared" si="230"/>
        <v>Nov</v>
      </c>
      <c r="V1803">
        <f t="shared" si="231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224"/>
        <v>0.48485714285714288</v>
      </c>
      <c r="P1804" s="9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0">
        <f t="shared" si="228"/>
        <v>42159.47256944445</v>
      </c>
      <c r="T1804" s="10">
        <f t="shared" si="229"/>
        <v>42182.915972222225</v>
      </c>
      <c r="U1804" t="str">
        <f t="shared" si="230"/>
        <v>Jun</v>
      </c>
      <c r="V1804">
        <f t="shared" si="231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224"/>
        <v>0.308</v>
      </c>
      <c r="P1805" s="9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0">
        <f t="shared" si="228"/>
        <v>42018.071550925932</v>
      </c>
      <c r="T1805" s="10">
        <f t="shared" si="229"/>
        <v>42049.071550925932</v>
      </c>
      <c r="U1805" t="str">
        <f t="shared" si="230"/>
        <v>Jan</v>
      </c>
      <c r="V1805">
        <f t="shared" si="231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224"/>
        <v>0.35174193548387095</v>
      </c>
      <c r="P1806" s="9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0">
        <f t="shared" si="228"/>
        <v>42282.678287037037</v>
      </c>
      <c r="T1806" s="10">
        <f t="shared" si="229"/>
        <v>42322.719953703709</v>
      </c>
      <c r="U1806" t="str">
        <f t="shared" si="230"/>
        <v>Oct</v>
      </c>
      <c r="V1806">
        <f t="shared" si="231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224"/>
        <v>0.36404444444444445</v>
      </c>
      <c r="P1807" s="9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0">
        <f t="shared" si="228"/>
        <v>42247.803912037038</v>
      </c>
      <c r="T1807" s="10">
        <f t="shared" si="229"/>
        <v>42279.75</v>
      </c>
      <c r="U1807" t="str">
        <f t="shared" si="230"/>
        <v>Aug</v>
      </c>
      <c r="V1807">
        <f t="shared" si="231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224"/>
        <v>2.955E-2</v>
      </c>
      <c r="P1808" s="9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0">
        <f t="shared" si="228"/>
        <v>41877.638298611113</v>
      </c>
      <c r="T1808" s="10">
        <f t="shared" si="229"/>
        <v>41912.638298611113</v>
      </c>
      <c r="U1808" t="str">
        <f t="shared" si="230"/>
        <v>Aug</v>
      </c>
      <c r="V1808">
        <f t="shared" si="231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224"/>
        <v>0.1106</v>
      </c>
      <c r="P1809" s="9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0">
        <f t="shared" si="228"/>
        <v>41880.068437499998</v>
      </c>
      <c r="T1809" s="10">
        <f t="shared" si="229"/>
        <v>41910.068437499998</v>
      </c>
      <c r="U1809" t="str">
        <f t="shared" si="230"/>
        <v>Aug</v>
      </c>
      <c r="V1809">
        <f t="shared" si="231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224"/>
        <v>0.41407142857142859</v>
      </c>
      <c r="P1810" s="9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0">
        <f t="shared" si="228"/>
        <v>42742.680902777778</v>
      </c>
      <c r="T1810" s="10">
        <f t="shared" si="229"/>
        <v>42777.680902777778</v>
      </c>
      <c r="U1810" t="str">
        <f t="shared" si="230"/>
        <v>Jan</v>
      </c>
      <c r="V1810">
        <f t="shared" si="231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224"/>
        <v>0.10857142857142857</v>
      </c>
      <c r="P1811" s="9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0">
        <f t="shared" si="228"/>
        <v>42029.907858796301</v>
      </c>
      <c r="T1811" s="10">
        <f t="shared" si="229"/>
        <v>42064.907858796301</v>
      </c>
      <c r="U1811" t="str">
        <f t="shared" si="230"/>
        <v>Jan</v>
      </c>
      <c r="V1811">
        <f t="shared" si="231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224"/>
        <v>3.3333333333333333E-2</v>
      </c>
      <c r="P1812" s="9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0">
        <f t="shared" si="228"/>
        <v>41860.91002314815</v>
      </c>
      <c r="T1812" s="10">
        <f t="shared" si="229"/>
        <v>41872.91002314815</v>
      </c>
      <c r="U1812" t="str">
        <f t="shared" si="230"/>
        <v>Aug</v>
      </c>
      <c r="V1812">
        <f t="shared" si="231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224"/>
        <v>7.407407407407407E-4</v>
      </c>
      <c r="P1813" s="9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0">
        <f t="shared" si="228"/>
        <v>41876.433680555558</v>
      </c>
      <c r="T1813" s="10">
        <f t="shared" si="229"/>
        <v>41936.166666666664</v>
      </c>
      <c r="U1813" t="str">
        <f t="shared" si="230"/>
        <v>Aug</v>
      </c>
      <c r="V1813">
        <f t="shared" si="231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224"/>
        <v>0.13307692307692306</v>
      </c>
      <c r="P1814" s="9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0">
        <f t="shared" si="228"/>
        <v>42524.318703703699</v>
      </c>
      <c r="T1814" s="10">
        <f t="shared" si="229"/>
        <v>42554.318703703699</v>
      </c>
      <c r="U1814" t="str">
        <f t="shared" si="230"/>
        <v>Jun</v>
      </c>
      <c r="V1814">
        <f t="shared" si="231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224"/>
        <v>0</v>
      </c>
      <c r="P1815" s="9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0">
        <f t="shared" si="228"/>
        <v>41829.889027777775</v>
      </c>
      <c r="T1815" s="10">
        <f t="shared" si="229"/>
        <v>41859.889027777775</v>
      </c>
      <c r="U1815" t="str">
        <f t="shared" si="230"/>
        <v>Jul</v>
      </c>
      <c r="V1815">
        <f t="shared" si="231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224"/>
        <v>0.49183333333333334</v>
      </c>
      <c r="P1816" s="9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0">
        <f t="shared" si="228"/>
        <v>42033.314074074078</v>
      </c>
      <c r="T1816" s="10">
        <f t="shared" si="229"/>
        <v>42063.314074074078</v>
      </c>
      <c r="U1816" t="str">
        <f t="shared" si="230"/>
        <v>Jan</v>
      </c>
      <c r="V1816">
        <f t="shared" si="231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224"/>
        <v>0</v>
      </c>
      <c r="P1817" s="9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0">
        <f t="shared" si="228"/>
        <v>42172.906678240746</v>
      </c>
      <c r="T1817" s="10">
        <f t="shared" si="229"/>
        <v>42186.906678240746</v>
      </c>
      <c r="U1817" t="str">
        <f t="shared" si="230"/>
        <v>Jun</v>
      </c>
      <c r="V1817">
        <f t="shared" si="231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224"/>
        <v>2.036E-2</v>
      </c>
      <c r="P1818" s="9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0">
        <f t="shared" si="228"/>
        <v>42548.876192129625</v>
      </c>
      <c r="T1818" s="10">
        <f t="shared" si="229"/>
        <v>42576.791666666672</v>
      </c>
      <c r="U1818" t="str">
        <f t="shared" si="230"/>
        <v>Jun</v>
      </c>
      <c r="V1818">
        <f t="shared" si="231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224"/>
        <v>0.52327777777777773</v>
      </c>
      <c r="P1819" s="9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0">
        <f t="shared" si="228"/>
        <v>42705.662118055552</v>
      </c>
      <c r="T1819" s="10">
        <f t="shared" si="229"/>
        <v>42765.290972222225</v>
      </c>
      <c r="U1819" t="str">
        <f t="shared" si="230"/>
        <v>Dec</v>
      </c>
      <c r="V1819">
        <f t="shared" si="231"/>
        <v>2016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224"/>
        <v>0</v>
      </c>
      <c r="P1820" s="9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0">
        <f t="shared" si="228"/>
        <v>42067.234375</v>
      </c>
      <c r="T1820" s="10">
        <f t="shared" si="229"/>
        <v>42097.192708333328</v>
      </c>
      <c r="U1820" t="str">
        <f t="shared" si="230"/>
        <v>Mar</v>
      </c>
      <c r="V1820">
        <f t="shared" si="231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224"/>
        <v>2.0833333333333332E-2</v>
      </c>
      <c r="P1821" s="9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0">
        <f t="shared" si="228"/>
        <v>41820.752268518518</v>
      </c>
      <c r="T1821" s="10">
        <f t="shared" si="229"/>
        <v>41850.752268518518</v>
      </c>
      <c r="U1821" t="str">
        <f t="shared" si="230"/>
        <v>Jun</v>
      </c>
      <c r="V1821">
        <f t="shared" si="231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224"/>
        <v>6.565384615384616E-2</v>
      </c>
      <c r="P1822" s="9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0">
        <f t="shared" si="228"/>
        <v>42065.084375000006</v>
      </c>
      <c r="T1822" s="10">
        <f t="shared" si="229"/>
        <v>42095.042708333334</v>
      </c>
      <c r="U1822" t="str">
        <f t="shared" si="230"/>
        <v>Mar</v>
      </c>
      <c r="V1822">
        <f t="shared" si="231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224"/>
        <v>1.3489</v>
      </c>
      <c r="P1823" s="9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0">
        <f t="shared" si="228"/>
        <v>40926.319062499999</v>
      </c>
      <c r="T1823" s="10">
        <f t="shared" si="229"/>
        <v>40971.319062499999</v>
      </c>
      <c r="U1823" t="str">
        <f t="shared" si="230"/>
        <v>Jan</v>
      </c>
      <c r="V1823">
        <f t="shared" si="231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224"/>
        <v>1</v>
      </c>
      <c r="P1824" s="9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0">
        <f t="shared" si="228"/>
        <v>41634.797013888885</v>
      </c>
      <c r="T1824" s="10">
        <f t="shared" si="229"/>
        <v>41670.792361111111</v>
      </c>
      <c r="U1824" t="str">
        <f t="shared" si="230"/>
        <v>Dec</v>
      </c>
      <c r="V1824">
        <f t="shared" si="231"/>
        <v>2013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224"/>
        <v>1.1585714285714286</v>
      </c>
      <c r="P1825" s="9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0">
        <f t="shared" si="228"/>
        <v>41176.684907407405</v>
      </c>
      <c r="T1825" s="10">
        <f t="shared" si="229"/>
        <v>41206.684907407405</v>
      </c>
      <c r="U1825" t="str">
        <f t="shared" si="230"/>
        <v>Sep</v>
      </c>
      <c r="V1825">
        <f t="shared" si="231"/>
        <v>2012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224"/>
        <v>1.0006666666666666</v>
      </c>
      <c r="P1826" s="9">
        <f t="shared" si="225"/>
        <v>75.05</v>
      </c>
      <c r="Q1826" t="str">
        <f t="shared" si="226"/>
        <v>music</v>
      </c>
      <c r="R1826" t="str">
        <f t="shared" si="227"/>
        <v>rock</v>
      </c>
      <c r="S1826" s="10">
        <f t="shared" si="228"/>
        <v>41626.916284722225</v>
      </c>
      <c r="T1826" s="10">
        <f t="shared" si="229"/>
        <v>41647.088888888888</v>
      </c>
      <c r="U1826" t="str">
        <f t="shared" si="230"/>
        <v>Dec</v>
      </c>
      <c r="V1826">
        <f t="shared" si="231"/>
        <v>2013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224"/>
        <v>1.0505</v>
      </c>
      <c r="P1827" s="9">
        <f t="shared" si="225"/>
        <v>42.02</v>
      </c>
      <c r="Q1827" t="str">
        <f t="shared" si="226"/>
        <v>music</v>
      </c>
      <c r="R1827" t="str">
        <f t="shared" si="227"/>
        <v>rock</v>
      </c>
      <c r="S1827" s="10">
        <f t="shared" si="228"/>
        <v>41443.83452546296</v>
      </c>
      <c r="T1827" s="10">
        <f t="shared" si="229"/>
        <v>41466.83452546296</v>
      </c>
      <c r="U1827" t="str">
        <f t="shared" si="230"/>
        <v>Jun</v>
      </c>
      <c r="V1827">
        <f t="shared" si="231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224"/>
        <v>1.01</v>
      </c>
      <c r="P1828" s="9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0">
        <f t="shared" si="228"/>
        <v>41657.923807870371</v>
      </c>
      <c r="T1828" s="10">
        <f t="shared" si="229"/>
        <v>41687.923807870371</v>
      </c>
      <c r="U1828" t="str">
        <f t="shared" si="230"/>
        <v>Jan</v>
      </c>
      <c r="V1828">
        <f t="shared" si="231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224"/>
        <v>1.0066250000000001</v>
      </c>
      <c r="P1829" s="9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0">
        <f t="shared" si="228"/>
        <v>40555.325937499998</v>
      </c>
      <c r="T1829" s="10">
        <f t="shared" si="229"/>
        <v>40605.325937499998</v>
      </c>
      <c r="U1829" t="str">
        <f t="shared" si="230"/>
        <v>Jan</v>
      </c>
      <c r="V1829">
        <f t="shared" si="231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224"/>
        <v>1.0016</v>
      </c>
      <c r="P1830" s="9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0">
        <f t="shared" si="228"/>
        <v>41736.899652777778</v>
      </c>
      <c r="T1830" s="10">
        <f t="shared" si="229"/>
        <v>41768.916666666664</v>
      </c>
      <c r="U1830" t="str">
        <f t="shared" si="230"/>
        <v>Apr</v>
      </c>
      <c r="V1830">
        <f t="shared" si="231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224"/>
        <v>1.6668333333333334</v>
      </c>
      <c r="P1831" s="9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0">
        <f t="shared" si="228"/>
        <v>40516.087627314817</v>
      </c>
      <c r="T1831" s="10">
        <f t="shared" si="229"/>
        <v>40564.916666666664</v>
      </c>
      <c r="U1831" t="str">
        <f t="shared" si="230"/>
        <v>Dec</v>
      </c>
      <c r="V1831">
        <f t="shared" si="231"/>
        <v>2010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224"/>
        <v>1.0153333333333334</v>
      </c>
      <c r="P1832" s="9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0">
        <f t="shared" si="228"/>
        <v>41664.684108796297</v>
      </c>
      <c r="T1832" s="10">
        <f t="shared" si="229"/>
        <v>41694.684108796297</v>
      </c>
      <c r="U1832" t="str">
        <f t="shared" si="230"/>
        <v>Jan</v>
      </c>
      <c r="V1832">
        <f t="shared" si="231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224"/>
        <v>1.03</v>
      </c>
      <c r="P1833" s="9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0">
        <f t="shared" si="228"/>
        <v>41026.996099537035</v>
      </c>
      <c r="T1833" s="10">
        <f t="shared" si="229"/>
        <v>41041.996099537035</v>
      </c>
      <c r="U1833" t="str">
        <f t="shared" si="230"/>
        <v>Apr</v>
      </c>
      <c r="V1833">
        <f t="shared" si="231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224"/>
        <v>1.4285714285714286</v>
      </c>
      <c r="P1834" s="9">
        <f t="shared" si="225"/>
        <v>25</v>
      </c>
      <c r="Q1834" t="str">
        <f t="shared" si="226"/>
        <v>music</v>
      </c>
      <c r="R1834" t="str">
        <f t="shared" si="227"/>
        <v>rock</v>
      </c>
      <c r="S1834" s="10">
        <f t="shared" si="228"/>
        <v>40576.539664351854</v>
      </c>
      <c r="T1834" s="10">
        <f t="shared" si="229"/>
        <v>40606.539664351854</v>
      </c>
      <c r="U1834" t="str">
        <f t="shared" si="230"/>
        <v>Feb</v>
      </c>
      <c r="V1834">
        <f t="shared" si="231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224"/>
        <v>2.625</v>
      </c>
      <c r="P1835" s="9">
        <f t="shared" si="225"/>
        <v>42</v>
      </c>
      <c r="Q1835" t="str">
        <f t="shared" si="226"/>
        <v>music</v>
      </c>
      <c r="R1835" t="str">
        <f t="shared" si="227"/>
        <v>rock</v>
      </c>
      <c r="S1835" s="10">
        <f t="shared" si="228"/>
        <v>41303.044016203705</v>
      </c>
      <c r="T1835" s="10">
        <f t="shared" si="229"/>
        <v>41335.332638888889</v>
      </c>
      <c r="U1835" t="str">
        <f t="shared" si="230"/>
        <v>Jan</v>
      </c>
      <c r="V1835">
        <f t="shared" si="231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224"/>
        <v>1.1805000000000001</v>
      </c>
      <c r="P1836" s="9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0">
        <f t="shared" si="228"/>
        <v>41988.964062500003</v>
      </c>
      <c r="T1836" s="10">
        <f t="shared" si="229"/>
        <v>42028.964062500003</v>
      </c>
      <c r="U1836" t="str">
        <f t="shared" si="230"/>
        <v>Dec</v>
      </c>
      <c r="V1836">
        <f t="shared" si="231"/>
        <v>2014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224"/>
        <v>1.04</v>
      </c>
      <c r="P1837" s="9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0">
        <f t="shared" si="228"/>
        <v>42430.702210648145</v>
      </c>
      <c r="T1837" s="10">
        <f t="shared" si="229"/>
        <v>42460.660543981481</v>
      </c>
      <c r="U1837" t="str">
        <f t="shared" si="230"/>
        <v>Mar</v>
      </c>
      <c r="V1837">
        <f t="shared" si="231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224"/>
        <v>2.0034000000000001</v>
      </c>
      <c r="P1838" s="9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0">
        <f t="shared" si="228"/>
        <v>41305.809363425928</v>
      </c>
      <c r="T1838" s="10">
        <f t="shared" si="229"/>
        <v>41322.809363425928</v>
      </c>
      <c r="U1838" t="str">
        <f t="shared" si="230"/>
        <v>Jan</v>
      </c>
      <c r="V1838">
        <f t="shared" si="231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224"/>
        <v>3.0683333333333334</v>
      </c>
      <c r="P1839" s="9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0">
        <f t="shared" si="228"/>
        <v>40926.047858796301</v>
      </c>
      <c r="T1839" s="10">
        <f t="shared" si="229"/>
        <v>40986.006192129629</v>
      </c>
      <c r="U1839" t="str">
        <f t="shared" si="230"/>
        <v>Jan</v>
      </c>
      <c r="V1839">
        <f t="shared" si="231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224"/>
        <v>1.00149</v>
      </c>
      <c r="P1840" s="9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0">
        <f t="shared" si="228"/>
        <v>40788.786539351851</v>
      </c>
      <c r="T1840" s="10">
        <f t="shared" si="229"/>
        <v>40817.125</v>
      </c>
      <c r="U1840" t="str">
        <f t="shared" si="230"/>
        <v>Sep</v>
      </c>
      <c r="V1840">
        <f t="shared" si="231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224"/>
        <v>2.0529999999999999</v>
      </c>
      <c r="P1841" s="9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0">
        <f t="shared" si="228"/>
        <v>42614.722013888888</v>
      </c>
      <c r="T1841" s="10">
        <f t="shared" si="229"/>
        <v>42644.722013888888</v>
      </c>
      <c r="U1841" t="str">
        <f t="shared" si="230"/>
        <v>Sep</v>
      </c>
      <c r="V1841">
        <f t="shared" si="231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224"/>
        <v>1.0888888888888888</v>
      </c>
      <c r="P1842" s="9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0">
        <f t="shared" si="228"/>
        <v>41382.096180555556</v>
      </c>
      <c r="T1842" s="10">
        <f t="shared" si="229"/>
        <v>41401.207638888889</v>
      </c>
      <c r="U1842" t="str">
        <f t="shared" si="230"/>
        <v>Apr</v>
      </c>
      <c r="V1842">
        <f t="shared" si="231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224"/>
        <v>1.0175000000000001</v>
      </c>
      <c r="P1843" s="9">
        <f t="shared" si="225"/>
        <v>50.875</v>
      </c>
      <c r="Q1843" t="str">
        <f t="shared" si="226"/>
        <v>music</v>
      </c>
      <c r="R1843" t="str">
        <f t="shared" si="227"/>
        <v>rock</v>
      </c>
      <c r="S1843" s="10">
        <f t="shared" si="228"/>
        <v>41745.84542824074</v>
      </c>
      <c r="T1843" s="10">
        <f t="shared" si="229"/>
        <v>41779.207638888889</v>
      </c>
      <c r="U1843" t="str">
        <f t="shared" si="230"/>
        <v>Apr</v>
      </c>
      <c r="V1843">
        <f t="shared" si="231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224"/>
        <v>1.2524999999999999</v>
      </c>
      <c r="P1844" s="9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0">
        <f t="shared" si="228"/>
        <v>42031.631724537037</v>
      </c>
      <c r="T1844" s="10">
        <f t="shared" si="229"/>
        <v>42065.249305555553</v>
      </c>
      <c r="U1844" t="str">
        <f t="shared" si="230"/>
        <v>Jan</v>
      </c>
      <c r="V1844">
        <f t="shared" si="231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224"/>
        <v>1.2400610000000001</v>
      </c>
      <c r="P1845" s="9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0">
        <f t="shared" si="228"/>
        <v>40564.994837962964</v>
      </c>
      <c r="T1845" s="10">
        <f t="shared" si="229"/>
        <v>40594.994837962964</v>
      </c>
      <c r="U1845" t="str">
        <f t="shared" si="230"/>
        <v>Jan</v>
      </c>
      <c r="V1845">
        <f t="shared" si="231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224"/>
        <v>1.014</v>
      </c>
      <c r="P1846" s="9">
        <f t="shared" si="225"/>
        <v>76.05</v>
      </c>
      <c r="Q1846" t="str">
        <f t="shared" si="226"/>
        <v>music</v>
      </c>
      <c r="R1846" t="str">
        <f t="shared" si="227"/>
        <v>rock</v>
      </c>
      <c r="S1846" s="10">
        <f t="shared" si="228"/>
        <v>40666.973541666666</v>
      </c>
      <c r="T1846" s="10">
        <f t="shared" si="229"/>
        <v>40705.125</v>
      </c>
      <c r="U1846" t="str">
        <f t="shared" si="230"/>
        <v>May</v>
      </c>
      <c r="V1846">
        <f t="shared" si="231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224"/>
        <v>1</v>
      </c>
      <c r="P1847" s="9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0">
        <f t="shared" si="228"/>
        <v>42523.333310185189</v>
      </c>
      <c r="T1847" s="10">
        <f t="shared" si="229"/>
        <v>42538.204861111109</v>
      </c>
      <c r="U1847" t="str">
        <f t="shared" si="230"/>
        <v>Jun</v>
      </c>
      <c r="V1847">
        <f t="shared" si="231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224"/>
        <v>1.3792666666666666</v>
      </c>
      <c r="P1848" s="9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0">
        <f t="shared" si="228"/>
        <v>41228.650196759263</v>
      </c>
      <c r="T1848" s="10">
        <f t="shared" si="229"/>
        <v>41258.650196759263</v>
      </c>
      <c r="U1848" t="str">
        <f t="shared" si="230"/>
        <v>Nov</v>
      </c>
      <c r="V1848">
        <f t="shared" si="231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224"/>
        <v>1.2088000000000001</v>
      </c>
      <c r="P1849" s="9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0">
        <f t="shared" si="228"/>
        <v>42094.236481481479</v>
      </c>
      <c r="T1849" s="10">
        <f t="shared" si="229"/>
        <v>42115.236481481479</v>
      </c>
      <c r="U1849" t="str">
        <f t="shared" si="230"/>
        <v>Mar</v>
      </c>
      <c r="V1849">
        <f t="shared" si="231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224"/>
        <v>1.0736666666666668</v>
      </c>
      <c r="P1850" s="9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0">
        <f t="shared" si="228"/>
        <v>40691.788055555553</v>
      </c>
      <c r="T1850" s="10">
        <f t="shared" si="229"/>
        <v>40755.290972222225</v>
      </c>
      <c r="U1850" t="str">
        <f t="shared" si="230"/>
        <v>May</v>
      </c>
      <c r="V1850">
        <f t="shared" si="231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224"/>
        <v>1.0033333333333334</v>
      </c>
      <c r="P1851" s="9">
        <f t="shared" si="225"/>
        <v>37.625</v>
      </c>
      <c r="Q1851" t="str">
        <f t="shared" si="226"/>
        <v>music</v>
      </c>
      <c r="R1851" t="str">
        <f t="shared" si="227"/>
        <v>rock</v>
      </c>
      <c r="S1851" s="10">
        <f t="shared" si="228"/>
        <v>41169.845590277779</v>
      </c>
      <c r="T1851" s="10">
        <f t="shared" si="229"/>
        <v>41199.845590277779</v>
      </c>
      <c r="U1851" t="str">
        <f t="shared" si="230"/>
        <v>Sep</v>
      </c>
      <c r="V1851">
        <f t="shared" si="231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224"/>
        <v>1.0152222222222222</v>
      </c>
      <c r="P1852" s="9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0">
        <f t="shared" si="228"/>
        <v>41800.959490740745</v>
      </c>
      <c r="T1852" s="10">
        <f t="shared" si="229"/>
        <v>41830.959490740745</v>
      </c>
      <c r="U1852" t="str">
        <f t="shared" si="230"/>
        <v>Jun</v>
      </c>
      <c r="V1852">
        <f t="shared" si="231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224"/>
        <v>1.0007692307692309</v>
      </c>
      <c r="P1853" s="9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0">
        <f t="shared" si="228"/>
        <v>41827.906689814816</v>
      </c>
      <c r="T1853" s="10">
        <f t="shared" si="229"/>
        <v>41848.041666666664</v>
      </c>
      <c r="U1853" t="str">
        <f t="shared" si="230"/>
        <v>Jul</v>
      </c>
      <c r="V1853">
        <f t="shared" si="231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224"/>
        <v>1.1696666666666666</v>
      </c>
      <c r="P1854" s="9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0">
        <f t="shared" si="228"/>
        <v>42081.77143518519</v>
      </c>
      <c r="T1854" s="10">
        <f t="shared" si="229"/>
        <v>42119</v>
      </c>
      <c r="U1854" t="str">
        <f t="shared" si="230"/>
        <v>Mar</v>
      </c>
      <c r="V1854">
        <f t="shared" si="231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224"/>
        <v>1.01875</v>
      </c>
      <c r="P1855" s="9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0">
        <f t="shared" si="228"/>
        <v>41177.060381944444</v>
      </c>
      <c r="T1855" s="10">
        <f t="shared" si="229"/>
        <v>41227.102048611108</v>
      </c>
      <c r="U1855" t="str">
        <f t="shared" si="230"/>
        <v>Sep</v>
      </c>
      <c r="V1855">
        <f t="shared" si="231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224"/>
        <v>1.0212366666666666</v>
      </c>
      <c r="P1856" s="9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0">
        <f t="shared" si="228"/>
        <v>41388.021261574075</v>
      </c>
      <c r="T1856" s="10">
        <f t="shared" si="229"/>
        <v>41418.021261574075</v>
      </c>
      <c r="U1856" t="str">
        <f t="shared" si="230"/>
        <v>Apr</v>
      </c>
      <c r="V1856">
        <f t="shared" si="231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224"/>
        <v>1.5405897142857143</v>
      </c>
      <c r="P1857" s="9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0">
        <f t="shared" si="228"/>
        <v>41600.538657407407</v>
      </c>
      <c r="T1857" s="10">
        <f t="shared" si="229"/>
        <v>41645.538657407407</v>
      </c>
      <c r="U1857" t="str">
        <f t="shared" si="230"/>
        <v>Nov</v>
      </c>
      <c r="V1857">
        <f t="shared" si="231"/>
        <v>2013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224"/>
        <v>1.0125</v>
      </c>
      <c r="P1858" s="9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0">
        <f t="shared" si="228"/>
        <v>41817.854999999996</v>
      </c>
      <c r="T1858" s="10">
        <f t="shared" si="229"/>
        <v>41838.854999999996</v>
      </c>
      <c r="U1858" t="str">
        <f t="shared" si="230"/>
        <v>Jun</v>
      </c>
      <c r="V1858">
        <f t="shared" si="231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232">E1859/D1859</f>
        <v>1</v>
      </c>
      <c r="P1859" s="9">
        <f t="shared" ref="P1859:P1922" si="233">E1859/L1859</f>
        <v>136.36363636363637</v>
      </c>
      <c r="Q1859" t="str">
        <f t="shared" ref="Q1859:Q1922" si="234">LEFT(N1859,SEARCH( "/",N1859,1)-1)</f>
        <v>music</v>
      </c>
      <c r="R1859" t="str">
        <f t="shared" ref="R1859:R1922" si="235">RIGHT(N1859,LEN(N1859)-SEARCH("/",N1859,1))</f>
        <v>rock</v>
      </c>
      <c r="S1859" s="10">
        <f t="shared" ref="S1859:S1922" si="236">(((J1859/60)/60)/24)+DATE(1970,1,1)</f>
        <v>41864.76866898148</v>
      </c>
      <c r="T1859" s="10">
        <f t="shared" ref="T1859:T1922" si="237">(((I1859/60)/60)/24)+DATE(1970,1,1)</f>
        <v>41894.76866898148</v>
      </c>
      <c r="U1859" t="str">
        <f t="shared" ref="U1859:U1922" si="238">TEXT(MONTH(S1859)*29,"mmm")</f>
        <v>Aug</v>
      </c>
      <c r="V1859">
        <f t="shared" ref="V1859:V1922" si="239">YEAR(S1859)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232"/>
        <v>1.0874800874800874</v>
      </c>
      <c r="P1860" s="9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0">
        <f t="shared" si="236"/>
        <v>40833.200474537036</v>
      </c>
      <c r="T1860" s="10">
        <f t="shared" si="237"/>
        <v>40893.242141203707</v>
      </c>
      <c r="U1860" t="str">
        <f t="shared" si="238"/>
        <v>Oct</v>
      </c>
      <c r="V1860">
        <f t="shared" si="239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232"/>
        <v>1.3183333333333334</v>
      </c>
      <c r="P1861" s="9">
        <f t="shared" si="233"/>
        <v>70.625</v>
      </c>
      <c r="Q1861" t="str">
        <f t="shared" si="234"/>
        <v>music</v>
      </c>
      <c r="R1861" t="str">
        <f t="shared" si="235"/>
        <v>rock</v>
      </c>
      <c r="S1861" s="10">
        <f t="shared" si="236"/>
        <v>40778.770011574074</v>
      </c>
      <c r="T1861" s="10">
        <f t="shared" si="237"/>
        <v>40808.770011574074</v>
      </c>
      <c r="U1861" t="str">
        <f t="shared" si="238"/>
        <v>Aug</v>
      </c>
      <c r="V1861">
        <f t="shared" si="239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232"/>
        <v>1.3346666666666667</v>
      </c>
      <c r="P1862" s="9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0">
        <f t="shared" si="236"/>
        <v>41655.709305555552</v>
      </c>
      <c r="T1862" s="10">
        <f t="shared" si="237"/>
        <v>41676.709305555552</v>
      </c>
      <c r="U1862" t="str">
        <f t="shared" si="238"/>
        <v>Jan</v>
      </c>
      <c r="V1862">
        <f t="shared" si="239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232"/>
        <v>0</v>
      </c>
      <c r="P1863" s="9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0">
        <f t="shared" si="236"/>
        <v>42000.300243055557</v>
      </c>
      <c r="T1863" s="10">
        <f t="shared" si="237"/>
        <v>42030.300243055557</v>
      </c>
      <c r="U1863" t="str">
        <f t="shared" si="238"/>
        <v>Dec</v>
      </c>
      <c r="V1863">
        <f t="shared" si="239"/>
        <v>2014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232"/>
        <v>8.0833333333333326E-2</v>
      </c>
      <c r="P1864" s="9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0">
        <f t="shared" si="236"/>
        <v>42755.492754629624</v>
      </c>
      <c r="T1864" s="10">
        <f t="shared" si="237"/>
        <v>42802.3125</v>
      </c>
      <c r="U1864" t="str">
        <f t="shared" si="238"/>
        <v>Jan</v>
      </c>
      <c r="V1864">
        <f t="shared" si="239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232"/>
        <v>4.0000000000000001E-3</v>
      </c>
      <c r="P1865" s="9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0">
        <f t="shared" si="236"/>
        <v>41772.797280092593</v>
      </c>
      <c r="T1865" s="10">
        <f t="shared" si="237"/>
        <v>41802.797280092593</v>
      </c>
      <c r="U1865" t="str">
        <f t="shared" si="238"/>
        <v>May</v>
      </c>
      <c r="V1865">
        <f t="shared" si="239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232"/>
        <v>0.42892307692307691</v>
      </c>
      <c r="P1866" s="9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0">
        <f t="shared" si="236"/>
        <v>41733.716435185182</v>
      </c>
      <c r="T1866" s="10">
        <f t="shared" si="237"/>
        <v>41763.716435185182</v>
      </c>
      <c r="U1866" t="str">
        <f t="shared" si="238"/>
        <v>Apr</v>
      </c>
      <c r="V1866">
        <f t="shared" si="239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232"/>
        <v>3.6363636363636364E-5</v>
      </c>
      <c r="P1867" s="9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0">
        <f t="shared" si="236"/>
        <v>42645.367442129631</v>
      </c>
      <c r="T1867" s="10">
        <f t="shared" si="237"/>
        <v>42680.409108796302</v>
      </c>
      <c r="U1867" t="str">
        <f t="shared" si="238"/>
        <v>Oct</v>
      </c>
      <c r="V1867">
        <f t="shared" si="239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232"/>
        <v>5.0000000000000001E-3</v>
      </c>
      <c r="P1868" s="9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0">
        <f t="shared" si="236"/>
        <v>42742.246493055558</v>
      </c>
      <c r="T1868" s="10">
        <f t="shared" si="237"/>
        <v>42795.166666666672</v>
      </c>
      <c r="U1868" t="str">
        <f t="shared" si="238"/>
        <v>Jan</v>
      </c>
      <c r="V1868">
        <f t="shared" si="239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232"/>
        <v>5.0000000000000001E-4</v>
      </c>
      <c r="P1869" s="9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0">
        <f t="shared" si="236"/>
        <v>42649.924907407403</v>
      </c>
      <c r="T1869" s="10">
        <f t="shared" si="237"/>
        <v>42679.924907407403</v>
      </c>
      <c r="U1869" t="str">
        <f t="shared" si="238"/>
        <v>Oct</v>
      </c>
      <c r="V1869">
        <f t="shared" si="239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232"/>
        <v>4.8680000000000001E-2</v>
      </c>
      <c r="P1870" s="9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0">
        <f t="shared" si="236"/>
        <v>42328.779224537036</v>
      </c>
      <c r="T1870" s="10">
        <f t="shared" si="237"/>
        <v>42353.332638888889</v>
      </c>
      <c r="U1870" t="str">
        <f t="shared" si="238"/>
        <v>Nov</v>
      </c>
      <c r="V1870">
        <f t="shared" si="239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232"/>
        <v>0</v>
      </c>
      <c r="P1871" s="9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0">
        <f t="shared" si="236"/>
        <v>42709.002881944441</v>
      </c>
      <c r="T1871" s="10">
        <f t="shared" si="237"/>
        <v>42739.002881944441</v>
      </c>
      <c r="U1871" t="str">
        <f t="shared" si="238"/>
        <v>Dec</v>
      </c>
      <c r="V1871">
        <f t="shared" si="239"/>
        <v>2016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232"/>
        <v>0.10314285714285715</v>
      </c>
      <c r="P1872" s="9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0">
        <f t="shared" si="236"/>
        <v>42371.355729166666</v>
      </c>
      <c r="T1872" s="10">
        <f t="shared" si="237"/>
        <v>42400.178472222222</v>
      </c>
      <c r="U1872" t="str">
        <f t="shared" si="238"/>
        <v>Jan</v>
      </c>
      <c r="V1872">
        <f t="shared" si="239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232"/>
        <v>0.7178461538461538</v>
      </c>
      <c r="P1873" s="9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0">
        <f t="shared" si="236"/>
        <v>41923.783576388887</v>
      </c>
      <c r="T1873" s="10">
        <f t="shared" si="237"/>
        <v>41963.825243055559</v>
      </c>
      <c r="U1873" t="str">
        <f t="shared" si="238"/>
        <v>Oct</v>
      </c>
      <c r="V1873">
        <f t="shared" si="239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232"/>
        <v>1.06E-2</v>
      </c>
      <c r="P1874" s="9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0">
        <f t="shared" si="236"/>
        <v>42155.129652777774</v>
      </c>
      <c r="T1874" s="10">
        <f t="shared" si="237"/>
        <v>42185.129652777774</v>
      </c>
      <c r="U1874" t="str">
        <f t="shared" si="238"/>
        <v>May</v>
      </c>
      <c r="V1874">
        <f t="shared" si="239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232"/>
        <v>4.4999999999999997E-3</v>
      </c>
      <c r="P1875" s="9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0">
        <f t="shared" si="236"/>
        <v>42164.615856481483</v>
      </c>
      <c r="T1875" s="10">
        <f t="shared" si="237"/>
        <v>42193.697916666672</v>
      </c>
      <c r="U1875" t="str">
        <f t="shared" si="238"/>
        <v>Jun</v>
      </c>
      <c r="V1875">
        <f t="shared" si="239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232"/>
        <v>1.6249999999999999E-4</v>
      </c>
      <c r="P1876" s="9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0">
        <f t="shared" si="236"/>
        <v>42529.969131944439</v>
      </c>
      <c r="T1876" s="10">
        <f t="shared" si="237"/>
        <v>42549.969131944439</v>
      </c>
      <c r="U1876" t="str">
        <f t="shared" si="238"/>
        <v>Jun</v>
      </c>
      <c r="V1876">
        <f t="shared" si="239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232"/>
        <v>5.1000000000000004E-3</v>
      </c>
      <c r="P1877" s="9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0">
        <f t="shared" si="236"/>
        <v>42528.899398148147</v>
      </c>
      <c r="T1877" s="10">
        <f t="shared" si="237"/>
        <v>42588.899398148147</v>
      </c>
      <c r="U1877" t="str">
        <f t="shared" si="238"/>
        <v>Jun</v>
      </c>
      <c r="V1877">
        <f t="shared" si="239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232"/>
        <v>0</v>
      </c>
      <c r="P1878" s="9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0">
        <f t="shared" si="236"/>
        <v>41776.284780092588</v>
      </c>
      <c r="T1878" s="10">
        <f t="shared" si="237"/>
        <v>41806.284780092588</v>
      </c>
      <c r="U1878" t="str">
        <f t="shared" si="238"/>
        <v>May</v>
      </c>
      <c r="V1878">
        <f t="shared" si="239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232"/>
        <v>0</v>
      </c>
      <c r="P1879" s="9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0">
        <f t="shared" si="236"/>
        <v>42035.029224537036</v>
      </c>
      <c r="T1879" s="10">
        <f t="shared" si="237"/>
        <v>42064.029224537036</v>
      </c>
      <c r="U1879" t="str">
        <f t="shared" si="238"/>
        <v>Jan</v>
      </c>
      <c r="V1879">
        <f t="shared" si="239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232"/>
        <v>0</v>
      </c>
      <c r="P1880" s="9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0">
        <f t="shared" si="236"/>
        <v>41773.008738425924</v>
      </c>
      <c r="T1880" s="10">
        <f t="shared" si="237"/>
        <v>41803.008738425924</v>
      </c>
      <c r="U1880" t="str">
        <f t="shared" si="238"/>
        <v>May</v>
      </c>
      <c r="V1880">
        <f t="shared" si="239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232"/>
        <v>1.1999999999999999E-3</v>
      </c>
      <c r="P1881" s="9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0">
        <f t="shared" si="236"/>
        <v>42413.649641203709</v>
      </c>
      <c r="T1881" s="10">
        <f t="shared" si="237"/>
        <v>42443.607974537037</v>
      </c>
      <c r="U1881" t="str">
        <f t="shared" si="238"/>
        <v>Feb</v>
      </c>
      <c r="V1881">
        <f t="shared" si="239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232"/>
        <v>0.20080000000000001</v>
      </c>
      <c r="P1882" s="9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0">
        <f t="shared" si="236"/>
        <v>42430.566898148143</v>
      </c>
      <c r="T1882" s="10">
        <f t="shared" si="237"/>
        <v>42459.525231481486</v>
      </c>
      <c r="U1882" t="str">
        <f t="shared" si="238"/>
        <v>Mar</v>
      </c>
      <c r="V1882">
        <f t="shared" si="239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232"/>
        <v>1.726845</v>
      </c>
      <c r="P1883" s="9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0">
        <f t="shared" si="236"/>
        <v>42043.152650462958</v>
      </c>
      <c r="T1883" s="10">
        <f t="shared" si="237"/>
        <v>42073.110983796301</v>
      </c>
      <c r="U1883" t="str">
        <f t="shared" si="238"/>
        <v>Feb</v>
      </c>
      <c r="V1883">
        <f t="shared" si="239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232"/>
        <v>1.008955223880597</v>
      </c>
      <c r="P1884" s="9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0">
        <f t="shared" si="236"/>
        <v>41067.949212962965</v>
      </c>
      <c r="T1884" s="10">
        <f t="shared" si="237"/>
        <v>41100.991666666669</v>
      </c>
      <c r="U1884" t="str">
        <f t="shared" si="238"/>
        <v>Jun</v>
      </c>
      <c r="V1884">
        <f t="shared" si="239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232"/>
        <v>1.0480480480480481</v>
      </c>
      <c r="P1885" s="9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0">
        <f t="shared" si="236"/>
        <v>40977.948009259257</v>
      </c>
      <c r="T1885" s="10">
        <f t="shared" si="237"/>
        <v>41007.906342592592</v>
      </c>
      <c r="U1885" t="str">
        <f t="shared" si="238"/>
        <v>Mar</v>
      </c>
      <c r="V1885">
        <f t="shared" si="239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232"/>
        <v>1.351</v>
      </c>
      <c r="P1886" s="9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0">
        <f t="shared" si="236"/>
        <v>41205.198321759257</v>
      </c>
      <c r="T1886" s="10">
        <f t="shared" si="237"/>
        <v>41240.5</v>
      </c>
      <c r="U1886" t="str">
        <f t="shared" si="238"/>
        <v>Oct</v>
      </c>
      <c r="V1886">
        <f t="shared" si="239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232"/>
        <v>1.1632786885245903</v>
      </c>
      <c r="P1887" s="9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0">
        <f t="shared" si="236"/>
        <v>41099.093865740739</v>
      </c>
      <c r="T1887" s="10">
        <f t="shared" si="237"/>
        <v>41131.916666666664</v>
      </c>
      <c r="U1887" t="str">
        <f t="shared" si="238"/>
        <v>Jul</v>
      </c>
      <c r="V1887">
        <f t="shared" si="239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232"/>
        <v>1.0208333333333333</v>
      </c>
      <c r="P1888" s="9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0">
        <f t="shared" si="236"/>
        <v>41925.906689814816</v>
      </c>
      <c r="T1888" s="10">
        <f t="shared" si="237"/>
        <v>41955.94835648148</v>
      </c>
      <c r="U1888" t="str">
        <f t="shared" si="238"/>
        <v>Oct</v>
      </c>
      <c r="V1888">
        <f t="shared" si="239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232"/>
        <v>1.1116666666666666</v>
      </c>
      <c r="P1889" s="9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0">
        <f t="shared" si="236"/>
        <v>42323.800138888888</v>
      </c>
      <c r="T1889" s="10">
        <f t="shared" si="237"/>
        <v>42341.895833333328</v>
      </c>
      <c r="U1889" t="str">
        <f t="shared" si="238"/>
        <v>Nov</v>
      </c>
      <c r="V1889">
        <f t="shared" si="239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232"/>
        <v>1.6608000000000001</v>
      </c>
      <c r="P1890" s="9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0">
        <f t="shared" si="236"/>
        <v>40299.239953703705</v>
      </c>
      <c r="T1890" s="10">
        <f t="shared" si="237"/>
        <v>40330.207638888889</v>
      </c>
      <c r="U1890" t="str">
        <f t="shared" si="238"/>
        <v>May</v>
      </c>
      <c r="V1890">
        <f t="shared" si="239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232"/>
        <v>1.0660000000000001</v>
      </c>
      <c r="P1891" s="9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0">
        <f t="shared" si="236"/>
        <v>41299.793356481481</v>
      </c>
      <c r="T1891" s="10">
        <f t="shared" si="237"/>
        <v>41344.751689814817</v>
      </c>
      <c r="U1891" t="str">
        <f t="shared" si="238"/>
        <v>Jan</v>
      </c>
      <c r="V1891">
        <f t="shared" si="239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232"/>
        <v>1.4458441666666668</v>
      </c>
      <c r="P1892" s="9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0">
        <f t="shared" si="236"/>
        <v>41228.786203703705</v>
      </c>
      <c r="T1892" s="10">
        <f t="shared" si="237"/>
        <v>41258.786203703705</v>
      </c>
      <c r="U1892" t="str">
        <f t="shared" si="238"/>
        <v>Nov</v>
      </c>
      <c r="V1892">
        <f t="shared" si="239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232"/>
        <v>1.0555000000000001</v>
      </c>
      <c r="P1893" s="9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0">
        <f t="shared" si="236"/>
        <v>40335.798078703701</v>
      </c>
      <c r="T1893" s="10">
        <f t="shared" si="237"/>
        <v>40381.25</v>
      </c>
      <c r="U1893" t="str">
        <f t="shared" si="238"/>
        <v>Jun</v>
      </c>
      <c r="V1893">
        <f t="shared" si="239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232"/>
        <v>1.3660000000000001</v>
      </c>
      <c r="P1894" s="9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0">
        <f t="shared" si="236"/>
        <v>40671.637511574074</v>
      </c>
      <c r="T1894" s="10">
        <f t="shared" si="237"/>
        <v>40701.637511574074</v>
      </c>
      <c r="U1894" t="str">
        <f t="shared" si="238"/>
        <v>May</v>
      </c>
      <c r="V1894">
        <f t="shared" si="239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232"/>
        <v>1.04</v>
      </c>
      <c r="P1895" s="9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0">
        <f t="shared" si="236"/>
        <v>40632.94195601852</v>
      </c>
      <c r="T1895" s="10">
        <f t="shared" si="237"/>
        <v>40649.165972222225</v>
      </c>
      <c r="U1895" t="str">
        <f t="shared" si="238"/>
        <v>Mar</v>
      </c>
      <c r="V1895">
        <f t="shared" si="239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232"/>
        <v>1.145</v>
      </c>
      <c r="P1896" s="9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0">
        <f t="shared" si="236"/>
        <v>40920.904895833337</v>
      </c>
      <c r="T1896" s="10">
        <f t="shared" si="237"/>
        <v>40951.904895833337</v>
      </c>
      <c r="U1896" t="str">
        <f t="shared" si="238"/>
        <v>Jan</v>
      </c>
      <c r="V1896">
        <f t="shared" si="239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232"/>
        <v>1.0171957671957672</v>
      </c>
      <c r="P1897" s="9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0">
        <f t="shared" si="236"/>
        <v>42267.746782407412</v>
      </c>
      <c r="T1897" s="10">
        <f t="shared" si="237"/>
        <v>42297.746782407412</v>
      </c>
      <c r="U1897" t="str">
        <f t="shared" si="238"/>
        <v>Sep</v>
      </c>
      <c r="V1897">
        <f t="shared" si="239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232"/>
        <v>1.2394678492239468</v>
      </c>
      <c r="P1898" s="9">
        <f t="shared" si="233"/>
        <v>43</v>
      </c>
      <c r="Q1898" t="str">
        <f t="shared" si="234"/>
        <v>music</v>
      </c>
      <c r="R1898" t="str">
        <f t="shared" si="235"/>
        <v>indie rock</v>
      </c>
      <c r="S1898" s="10">
        <f t="shared" si="236"/>
        <v>40981.710243055553</v>
      </c>
      <c r="T1898" s="10">
        <f t="shared" si="237"/>
        <v>41011.710243055553</v>
      </c>
      <c r="U1898" t="str">
        <f t="shared" si="238"/>
        <v>Mar</v>
      </c>
      <c r="V1898">
        <f t="shared" si="239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232"/>
        <v>1.0245669291338582</v>
      </c>
      <c r="P1899" s="9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0">
        <f t="shared" si="236"/>
        <v>41680.583402777782</v>
      </c>
      <c r="T1899" s="10">
        <f t="shared" si="237"/>
        <v>41702.875</v>
      </c>
      <c r="U1899" t="str">
        <f t="shared" si="238"/>
        <v>Feb</v>
      </c>
      <c r="V1899">
        <f t="shared" si="239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232"/>
        <v>1.4450000000000001</v>
      </c>
      <c r="P1900" s="9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0">
        <f t="shared" si="236"/>
        <v>42366.192974537036</v>
      </c>
      <c r="T1900" s="10">
        <f t="shared" si="237"/>
        <v>42401.75</v>
      </c>
      <c r="U1900" t="str">
        <f t="shared" si="238"/>
        <v>Dec</v>
      </c>
      <c r="V1900">
        <f t="shared" si="239"/>
        <v>2015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232"/>
        <v>1.3333333333333333</v>
      </c>
      <c r="P1901" s="9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0">
        <f t="shared" si="236"/>
        <v>42058.941736111112</v>
      </c>
      <c r="T1901" s="10">
        <f t="shared" si="237"/>
        <v>42088.90006944444</v>
      </c>
      <c r="U1901" t="str">
        <f t="shared" si="238"/>
        <v>Feb</v>
      </c>
      <c r="V1901">
        <f t="shared" si="239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232"/>
        <v>1.0936440000000001</v>
      </c>
      <c r="P1902" s="9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0">
        <f t="shared" si="236"/>
        <v>41160.871886574074</v>
      </c>
      <c r="T1902" s="10">
        <f t="shared" si="237"/>
        <v>41188.415972222225</v>
      </c>
      <c r="U1902" t="str">
        <f t="shared" si="238"/>
        <v>Sep</v>
      </c>
      <c r="V1902">
        <f t="shared" si="239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232"/>
        <v>2.696969696969697E-2</v>
      </c>
      <c r="P1903" s="9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0">
        <f t="shared" si="236"/>
        <v>42116.54315972222</v>
      </c>
      <c r="T1903" s="10">
        <f t="shared" si="237"/>
        <v>42146.541666666672</v>
      </c>
      <c r="U1903" t="str">
        <f t="shared" si="238"/>
        <v>Apr</v>
      </c>
      <c r="V1903">
        <f t="shared" si="239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232"/>
        <v>1.2E-2</v>
      </c>
      <c r="P1904" s="9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0">
        <f t="shared" si="236"/>
        <v>42037.789895833332</v>
      </c>
      <c r="T1904" s="10">
        <f t="shared" si="237"/>
        <v>42067.789895833332</v>
      </c>
      <c r="U1904" t="str">
        <f t="shared" si="238"/>
        <v>Feb</v>
      </c>
      <c r="V1904">
        <f t="shared" si="239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232"/>
        <v>0.46600000000000003</v>
      </c>
      <c r="P1905" s="9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0">
        <f t="shared" si="236"/>
        <v>42702.770729166667</v>
      </c>
      <c r="T1905" s="10">
        <f t="shared" si="237"/>
        <v>42762.770729166667</v>
      </c>
      <c r="U1905" t="str">
        <f t="shared" si="238"/>
        <v>Nov</v>
      </c>
      <c r="V1905">
        <f t="shared" si="239"/>
        <v>2016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232"/>
        <v>1E-3</v>
      </c>
      <c r="P1906" s="9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0">
        <f t="shared" si="236"/>
        <v>42326.685428240744</v>
      </c>
      <c r="T1906" s="10">
        <f t="shared" si="237"/>
        <v>42371.685428240744</v>
      </c>
      <c r="U1906" t="str">
        <f t="shared" si="238"/>
        <v>Nov</v>
      </c>
      <c r="V1906">
        <f t="shared" si="239"/>
        <v>2015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232"/>
        <v>1.6800000000000001E-3</v>
      </c>
      <c r="P1907" s="9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0">
        <f t="shared" si="236"/>
        <v>41859.925856481481</v>
      </c>
      <c r="T1907" s="10">
        <f t="shared" si="237"/>
        <v>41889.925856481481</v>
      </c>
      <c r="U1907" t="str">
        <f t="shared" si="238"/>
        <v>Aug</v>
      </c>
      <c r="V1907">
        <f t="shared" si="239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232"/>
        <v>0.42759999999999998</v>
      </c>
      <c r="P1908" s="9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0">
        <f t="shared" si="236"/>
        <v>42514.671099537038</v>
      </c>
      <c r="T1908" s="10">
        <f t="shared" si="237"/>
        <v>42544.671099537038</v>
      </c>
      <c r="U1908" t="str">
        <f t="shared" si="238"/>
        <v>May</v>
      </c>
      <c r="V1908">
        <f t="shared" si="239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232"/>
        <v>2.8333333333333335E-3</v>
      </c>
      <c r="P1909" s="9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0">
        <f t="shared" si="236"/>
        <v>41767.587094907409</v>
      </c>
      <c r="T1909" s="10">
        <f t="shared" si="237"/>
        <v>41782.587094907409</v>
      </c>
      <c r="U1909" t="str">
        <f t="shared" si="238"/>
        <v>May</v>
      </c>
      <c r="V1909">
        <f t="shared" si="239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232"/>
        <v>1.7319999999999999E-2</v>
      </c>
      <c r="P1910" s="9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0">
        <f t="shared" si="236"/>
        <v>42703.917824074073</v>
      </c>
      <c r="T1910" s="10">
        <f t="shared" si="237"/>
        <v>42733.917824074073</v>
      </c>
      <c r="U1910" t="str">
        <f t="shared" si="238"/>
        <v>Nov</v>
      </c>
      <c r="V1910">
        <f t="shared" si="239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232"/>
        <v>0.14111428571428572</v>
      </c>
      <c r="P1911" s="9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0">
        <f t="shared" si="236"/>
        <v>41905.429155092592</v>
      </c>
      <c r="T1911" s="10">
        <f t="shared" si="237"/>
        <v>41935.429155092592</v>
      </c>
      <c r="U1911" t="str">
        <f t="shared" si="238"/>
        <v>Sep</v>
      </c>
      <c r="V1911">
        <f t="shared" si="239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232"/>
        <v>0.39395294117647056</v>
      </c>
      <c r="P1912" s="9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0">
        <f t="shared" si="236"/>
        <v>42264.963159722218</v>
      </c>
      <c r="T1912" s="10">
        <f t="shared" si="237"/>
        <v>42308.947916666672</v>
      </c>
      <c r="U1912" t="str">
        <f t="shared" si="238"/>
        <v>Sep</v>
      </c>
      <c r="V1912">
        <f t="shared" si="239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232"/>
        <v>2.3529411764705883E-4</v>
      </c>
      <c r="P1913" s="9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0">
        <f t="shared" si="236"/>
        <v>41830.033958333333</v>
      </c>
      <c r="T1913" s="10">
        <f t="shared" si="237"/>
        <v>41860.033958333333</v>
      </c>
      <c r="U1913" t="str">
        <f t="shared" si="238"/>
        <v>Jul</v>
      </c>
      <c r="V1913">
        <f t="shared" si="239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232"/>
        <v>0.59299999999999997</v>
      </c>
      <c r="P1914" s="9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0">
        <f t="shared" si="236"/>
        <v>42129.226388888885</v>
      </c>
      <c r="T1914" s="10">
        <f t="shared" si="237"/>
        <v>42159.226388888885</v>
      </c>
      <c r="U1914" t="str">
        <f t="shared" si="238"/>
        <v>May</v>
      </c>
      <c r="V1914">
        <f t="shared" si="239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232"/>
        <v>1.3270833333333334E-2</v>
      </c>
      <c r="P1915" s="9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0">
        <f t="shared" si="236"/>
        <v>41890.511319444442</v>
      </c>
      <c r="T1915" s="10">
        <f t="shared" si="237"/>
        <v>41920.511319444442</v>
      </c>
      <c r="U1915" t="str">
        <f t="shared" si="238"/>
        <v>Sep</v>
      </c>
      <c r="V1915">
        <f t="shared" si="239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232"/>
        <v>9.0090090090090086E-2</v>
      </c>
      <c r="P1916" s="9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0">
        <f t="shared" si="236"/>
        <v>41929.174456018518</v>
      </c>
      <c r="T1916" s="10">
        <f t="shared" si="237"/>
        <v>41944.165972222225</v>
      </c>
      <c r="U1916" t="str">
        <f t="shared" si="238"/>
        <v>Oct</v>
      </c>
      <c r="V1916">
        <f t="shared" si="239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232"/>
        <v>1.6E-2</v>
      </c>
      <c r="P1917" s="9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0">
        <f t="shared" si="236"/>
        <v>41864.04886574074</v>
      </c>
      <c r="T1917" s="10">
        <f t="shared" si="237"/>
        <v>41884.04886574074</v>
      </c>
      <c r="U1917" t="str">
        <f t="shared" si="238"/>
        <v>Aug</v>
      </c>
      <c r="V1917">
        <f t="shared" si="239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232"/>
        <v>5.1000000000000004E-3</v>
      </c>
      <c r="P1918" s="9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0">
        <f t="shared" si="236"/>
        <v>42656.717303240745</v>
      </c>
      <c r="T1918" s="10">
        <f t="shared" si="237"/>
        <v>42681.758969907409</v>
      </c>
      <c r="U1918" t="str">
        <f t="shared" si="238"/>
        <v>Oct</v>
      </c>
      <c r="V1918">
        <f t="shared" si="239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232"/>
        <v>0.52570512820512816</v>
      </c>
      <c r="P1919" s="9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0">
        <f t="shared" si="236"/>
        <v>42746.270057870366</v>
      </c>
      <c r="T1919" s="10">
        <f t="shared" si="237"/>
        <v>42776.270057870366</v>
      </c>
      <c r="U1919" t="str">
        <f t="shared" si="238"/>
        <v>Jan</v>
      </c>
      <c r="V1919">
        <f t="shared" si="239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232"/>
        <v>1.04E-2</v>
      </c>
      <c r="P1920" s="9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0">
        <f t="shared" si="236"/>
        <v>41828.789942129632</v>
      </c>
      <c r="T1920" s="10">
        <f t="shared" si="237"/>
        <v>41863.789942129632</v>
      </c>
      <c r="U1920" t="str">
        <f t="shared" si="238"/>
        <v>Jul</v>
      </c>
      <c r="V1920">
        <f t="shared" si="239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232"/>
        <v>0.47399999999999998</v>
      </c>
      <c r="P1921" s="9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0">
        <f t="shared" si="236"/>
        <v>42113.875567129624</v>
      </c>
      <c r="T1921" s="10">
        <f t="shared" si="237"/>
        <v>42143.875567129624</v>
      </c>
      <c r="U1921" t="str">
        <f t="shared" si="238"/>
        <v>Apr</v>
      </c>
      <c r="V1921">
        <f t="shared" si="239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232"/>
        <v>0.43030000000000002</v>
      </c>
      <c r="P1922" s="9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0">
        <f t="shared" si="236"/>
        <v>42270.875706018516</v>
      </c>
      <c r="T1922" s="10">
        <f t="shared" si="237"/>
        <v>42298.958333333328</v>
      </c>
      <c r="U1922" t="str">
        <f t="shared" si="238"/>
        <v>Sep</v>
      </c>
      <c r="V1922">
        <f t="shared" si="239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240">E1923/D1923</f>
        <v>1.3680000000000001</v>
      </c>
      <c r="P1923" s="9">
        <f t="shared" ref="P1923:P1986" si="241">E1923/L1923</f>
        <v>54</v>
      </c>
      <c r="Q1923" t="str">
        <f t="shared" ref="Q1923:Q1986" si="242">LEFT(N1923,SEARCH( "/",N1923,1)-1)</f>
        <v>music</v>
      </c>
      <c r="R1923" t="str">
        <f t="shared" ref="R1923:R1986" si="243">RIGHT(N1923,LEN(N1923)-SEARCH("/",N1923,1))</f>
        <v>indie rock</v>
      </c>
      <c r="S1923" s="10">
        <f t="shared" ref="S1923:S1986" si="244">(((J1923/60)/60)/24)+DATE(1970,1,1)</f>
        <v>41074.221562500003</v>
      </c>
      <c r="T1923" s="10">
        <f t="shared" ref="T1923:T1986" si="245">(((I1923/60)/60)/24)+DATE(1970,1,1)</f>
        <v>41104.221562500003</v>
      </c>
      <c r="U1923" t="str">
        <f t="shared" ref="U1923:U1986" si="246">TEXT(MONTH(S1923)*29,"mmm")</f>
        <v>Jun</v>
      </c>
      <c r="V1923">
        <f t="shared" ref="V1923:V1986" si="247">YEAR(S1923)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240"/>
        <v>1.1555</v>
      </c>
      <c r="P1924" s="9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0">
        <f t="shared" si="244"/>
        <v>41590.255868055552</v>
      </c>
      <c r="T1924" s="10">
        <f t="shared" si="245"/>
        <v>41620.255868055552</v>
      </c>
      <c r="U1924" t="str">
        <f t="shared" si="246"/>
        <v>Nov</v>
      </c>
      <c r="V1924">
        <f t="shared" si="247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240"/>
        <v>2.4079999999999999</v>
      </c>
      <c r="P1925" s="9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0">
        <f t="shared" si="244"/>
        <v>40772.848749999997</v>
      </c>
      <c r="T1925" s="10">
        <f t="shared" si="245"/>
        <v>40813.207638888889</v>
      </c>
      <c r="U1925" t="str">
        <f t="shared" si="246"/>
        <v>Aug</v>
      </c>
      <c r="V1925">
        <f t="shared" si="247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240"/>
        <v>1.1439999999999999</v>
      </c>
      <c r="P1926" s="9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0">
        <f t="shared" si="244"/>
        <v>41626.761053240742</v>
      </c>
      <c r="T1926" s="10">
        <f t="shared" si="245"/>
        <v>41654.814583333333</v>
      </c>
      <c r="U1926" t="str">
        <f t="shared" si="246"/>
        <v>Dec</v>
      </c>
      <c r="V1926">
        <f t="shared" si="247"/>
        <v>2013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240"/>
        <v>1.1033333333333333</v>
      </c>
      <c r="P1927" s="9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0">
        <f t="shared" si="244"/>
        <v>41535.90148148148</v>
      </c>
      <c r="T1927" s="10">
        <f t="shared" si="245"/>
        <v>41558</v>
      </c>
      <c r="U1927" t="str">
        <f t="shared" si="246"/>
        <v>Sep</v>
      </c>
      <c r="V1927">
        <f t="shared" si="247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240"/>
        <v>1.9537933333333333</v>
      </c>
      <c r="P1928" s="9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0">
        <f t="shared" si="244"/>
        <v>40456.954351851848</v>
      </c>
      <c r="T1928" s="10">
        <f t="shared" si="245"/>
        <v>40484.018055555556</v>
      </c>
      <c r="U1928" t="str">
        <f t="shared" si="246"/>
        <v>Oct</v>
      </c>
      <c r="V1928">
        <f t="shared" si="247"/>
        <v>2010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240"/>
        <v>1.0333333333333334</v>
      </c>
      <c r="P1929" s="9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0">
        <f t="shared" si="244"/>
        <v>40960.861562500002</v>
      </c>
      <c r="T1929" s="10">
        <f t="shared" si="245"/>
        <v>40976.207638888889</v>
      </c>
      <c r="U1929" t="str">
        <f t="shared" si="246"/>
        <v>Feb</v>
      </c>
      <c r="V1929">
        <f t="shared" si="247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240"/>
        <v>1.031372549019608</v>
      </c>
      <c r="P1930" s="9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0">
        <f t="shared" si="244"/>
        <v>41371.648078703707</v>
      </c>
      <c r="T1930" s="10">
        <f t="shared" si="245"/>
        <v>41401.648078703707</v>
      </c>
      <c r="U1930" t="str">
        <f t="shared" si="246"/>
        <v>Apr</v>
      </c>
      <c r="V1930">
        <f t="shared" si="247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240"/>
        <v>1.003125</v>
      </c>
      <c r="P1931" s="9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0">
        <f t="shared" si="244"/>
        <v>40687.021597222221</v>
      </c>
      <c r="T1931" s="10">
        <f t="shared" si="245"/>
        <v>40729.021597222221</v>
      </c>
      <c r="U1931" t="str">
        <f t="shared" si="246"/>
        <v>May</v>
      </c>
      <c r="V1931">
        <f t="shared" si="247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240"/>
        <v>1.27</v>
      </c>
      <c r="P1932" s="9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0">
        <f t="shared" si="244"/>
        <v>41402.558819444443</v>
      </c>
      <c r="T1932" s="10">
        <f t="shared" si="245"/>
        <v>41462.558819444443</v>
      </c>
      <c r="U1932" t="str">
        <f t="shared" si="246"/>
        <v>May</v>
      </c>
      <c r="V1932">
        <f t="shared" si="247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240"/>
        <v>1.20601</v>
      </c>
      <c r="P1933" s="9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0">
        <f t="shared" si="244"/>
        <v>41037.892465277779</v>
      </c>
      <c r="T1933" s="10">
        <f t="shared" si="245"/>
        <v>41051.145833333336</v>
      </c>
      <c r="U1933" t="str">
        <f t="shared" si="246"/>
        <v>May</v>
      </c>
      <c r="V1933">
        <f t="shared" si="247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240"/>
        <v>1.0699047619047619</v>
      </c>
      <c r="P1934" s="9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0">
        <f t="shared" si="244"/>
        <v>40911.809872685182</v>
      </c>
      <c r="T1934" s="10">
        <f t="shared" si="245"/>
        <v>40932.809872685182</v>
      </c>
      <c r="U1934" t="str">
        <f t="shared" si="246"/>
        <v>Jan</v>
      </c>
      <c r="V1934">
        <f t="shared" si="247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240"/>
        <v>1.7243333333333333</v>
      </c>
      <c r="P1935" s="9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0">
        <f t="shared" si="244"/>
        <v>41879.130868055552</v>
      </c>
      <c r="T1935" s="10">
        <f t="shared" si="245"/>
        <v>41909.130868055552</v>
      </c>
      <c r="U1935" t="str">
        <f t="shared" si="246"/>
        <v>Aug</v>
      </c>
      <c r="V1935">
        <f t="shared" si="247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240"/>
        <v>1.2362</v>
      </c>
      <c r="P1936" s="9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0">
        <f t="shared" si="244"/>
        <v>40865.867141203707</v>
      </c>
      <c r="T1936" s="10">
        <f t="shared" si="245"/>
        <v>40902.208333333336</v>
      </c>
      <c r="U1936" t="str">
        <f t="shared" si="246"/>
        <v>Nov</v>
      </c>
      <c r="V1936">
        <f t="shared" si="247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240"/>
        <v>1.0840000000000001</v>
      </c>
      <c r="P1937" s="9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0">
        <f t="shared" si="244"/>
        <v>41773.932534722226</v>
      </c>
      <c r="T1937" s="10">
        <f t="shared" si="245"/>
        <v>41811.207638888889</v>
      </c>
      <c r="U1937" t="str">
        <f t="shared" si="246"/>
        <v>May</v>
      </c>
      <c r="V1937">
        <f t="shared" si="247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240"/>
        <v>1.1652013333333333</v>
      </c>
      <c r="P1938" s="9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0">
        <f t="shared" si="244"/>
        <v>40852.889699074076</v>
      </c>
      <c r="T1938" s="10">
        <f t="shared" si="245"/>
        <v>40883.249305555553</v>
      </c>
      <c r="U1938" t="str">
        <f t="shared" si="246"/>
        <v>Nov</v>
      </c>
      <c r="V1938">
        <f t="shared" si="247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240"/>
        <v>1.8724499999999999</v>
      </c>
      <c r="P1939" s="9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0">
        <f t="shared" si="244"/>
        <v>41059.118993055556</v>
      </c>
      <c r="T1939" s="10">
        <f t="shared" si="245"/>
        <v>41075.165972222225</v>
      </c>
      <c r="U1939" t="str">
        <f t="shared" si="246"/>
        <v>May</v>
      </c>
      <c r="V1939">
        <f t="shared" si="247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240"/>
        <v>1.1593333333333333</v>
      </c>
      <c r="P1940" s="9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0">
        <f t="shared" si="244"/>
        <v>41426.259618055556</v>
      </c>
      <c r="T1940" s="10">
        <f t="shared" si="245"/>
        <v>41457.208333333336</v>
      </c>
      <c r="U1940" t="str">
        <f t="shared" si="246"/>
        <v>Jun</v>
      </c>
      <c r="V1940">
        <f t="shared" si="247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240"/>
        <v>1.107</v>
      </c>
      <c r="P1941" s="9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0">
        <f t="shared" si="244"/>
        <v>41313.985046296293</v>
      </c>
      <c r="T1941" s="10">
        <f t="shared" si="245"/>
        <v>41343.943379629629</v>
      </c>
      <c r="U1941" t="str">
        <f t="shared" si="246"/>
        <v>Feb</v>
      </c>
      <c r="V1941">
        <f t="shared" si="247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240"/>
        <v>1.7092307692307693</v>
      </c>
      <c r="P1942" s="9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0">
        <f t="shared" si="244"/>
        <v>40670.507326388892</v>
      </c>
      <c r="T1942" s="10">
        <f t="shared" si="245"/>
        <v>40709.165972222225</v>
      </c>
      <c r="U1942" t="str">
        <f t="shared" si="246"/>
        <v>May</v>
      </c>
      <c r="V1942">
        <f t="shared" si="247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240"/>
        <v>1.2611835600000001</v>
      </c>
      <c r="P1943" s="9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0">
        <f t="shared" si="244"/>
        <v>41744.290868055556</v>
      </c>
      <c r="T1943" s="10">
        <f t="shared" si="245"/>
        <v>41774.290868055556</v>
      </c>
      <c r="U1943" t="str">
        <f t="shared" si="246"/>
        <v>Apr</v>
      </c>
      <c r="V1943">
        <f t="shared" si="247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240"/>
        <v>1.3844033333333334</v>
      </c>
      <c r="P1944" s="9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0">
        <f t="shared" si="244"/>
        <v>40638.828009259261</v>
      </c>
      <c r="T1944" s="10">
        <f t="shared" si="245"/>
        <v>40728.828009259261</v>
      </c>
      <c r="U1944" t="str">
        <f t="shared" si="246"/>
        <v>Apr</v>
      </c>
      <c r="V1944">
        <f t="shared" si="247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240"/>
        <v>17.052499999999998</v>
      </c>
      <c r="P1945" s="9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0">
        <f t="shared" si="244"/>
        <v>42548.269861111112</v>
      </c>
      <c r="T1945" s="10">
        <f t="shared" si="245"/>
        <v>42593.269861111112</v>
      </c>
      <c r="U1945" t="str">
        <f t="shared" si="246"/>
        <v>Jun</v>
      </c>
      <c r="V1945">
        <f t="shared" si="247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240"/>
        <v>7.8805550000000002</v>
      </c>
      <c r="P1946" s="9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0">
        <f t="shared" si="244"/>
        <v>41730.584374999999</v>
      </c>
      <c r="T1946" s="10">
        <f t="shared" si="245"/>
        <v>41760.584374999999</v>
      </c>
      <c r="U1946" t="str">
        <f t="shared" si="246"/>
        <v>Apr</v>
      </c>
      <c r="V1946">
        <f t="shared" si="247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240"/>
        <v>3.4801799999999998</v>
      </c>
      <c r="P1947" s="9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0">
        <f t="shared" si="244"/>
        <v>42157.251828703709</v>
      </c>
      <c r="T1947" s="10">
        <f t="shared" si="245"/>
        <v>42197.251828703709</v>
      </c>
      <c r="U1947" t="str">
        <f t="shared" si="246"/>
        <v>Jun</v>
      </c>
      <c r="V1947">
        <f t="shared" si="247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240"/>
        <v>1.4974666666666667</v>
      </c>
      <c r="P1948" s="9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0">
        <f t="shared" si="244"/>
        <v>41689.150011574071</v>
      </c>
      <c r="T1948" s="10">
        <f t="shared" si="245"/>
        <v>41749.108344907407</v>
      </c>
      <c r="U1948" t="str">
        <f t="shared" si="246"/>
        <v>Feb</v>
      </c>
      <c r="V1948">
        <f t="shared" si="247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240"/>
        <v>1.0063375000000001</v>
      </c>
      <c r="P1949" s="9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0">
        <f t="shared" si="244"/>
        <v>40102.918055555558</v>
      </c>
      <c r="T1949" s="10">
        <f t="shared" si="245"/>
        <v>40140.249305555553</v>
      </c>
      <c r="U1949" t="str">
        <f t="shared" si="246"/>
        <v>Oct</v>
      </c>
      <c r="V1949">
        <f t="shared" si="247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240"/>
        <v>8.0021100000000001</v>
      </c>
      <c r="P1950" s="9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0">
        <f t="shared" si="244"/>
        <v>42473.604270833333</v>
      </c>
      <c r="T1950" s="10">
        <f t="shared" si="245"/>
        <v>42527.709722222222</v>
      </c>
      <c r="U1950" t="str">
        <f t="shared" si="246"/>
        <v>Apr</v>
      </c>
      <c r="V1950">
        <f t="shared" si="247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240"/>
        <v>1.0600260000000001</v>
      </c>
      <c r="P1951" s="9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0">
        <f t="shared" si="244"/>
        <v>41800.423043981478</v>
      </c>
      <c r="T1951" s="10">
        <f t="shared" si="245"/>
        <v>41830.423043981478</v>
      </c>
      <c r="U1951" t="str">
        <f t="shared" si="246"/>
        <v>Jun</v>
      </c>
      <c r="V1951">
        <f t="shared" si="247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240"/>
        <v>2.0051866666666669</v>
      </c>
      <c r="P1952" s="9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0">
        <f t="shared" si="244"/>
        <v>40624.181400462963</v>
      </c>
      <c r="T1952" s="10">
        <f t="shared" si="245"/>
        <v>40655.181400462963</v>
      </c>
      <c r="U1952" t="str">
        <f t="shared" si="246"/>
        <v>Mar</v>
      </c>
      <c r="V1952">
        <f t="shared" si="247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240"/>
        <v>2.1244399999999999</v>
      </c>
      <c r="P1953" s="9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0">
        <f t="shared" si="244"/>
        <v>42651.420567129629</v>
      </c>
      <c r="T1953" s="10">
        <f t="shared" si="245"/>
        <v>42681.462233796294</v>
      </c>
      <c r="U1953" t="str">
        <f t="shared" si="246"/>
        <v>Oct</v>
      </c>
      <c r="V1953">
        <f t="shared" si="247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240"/>
        <v>1.9847237142857144</v>
      </c>
      <c r="P1954" s="9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0">
        <f t="shared" si="244"/>
        <v>41526.60665509259</v>
      </c>
      <c r="T1954" s="10">
        <f t="shared" si="245"/>
        <v>41563.60665509259</v>
      </c>
      <c r="U1954" t="str">
        <f t="shared" si="246"/>
        <v>Sep</v>
      </c>
      <c r="V1954">
        <f t="shared" si="247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240"/>
        <v>2.2594666666666665</v>
      </c>
      <c r="P1955" s="9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0">
        <f t="shared" si="244"/>
        <v>40941.199826388889</v>
      </c>
      <c r="T1955" s="10">
        <f t="shared" si="245"/>
        <v>40970.125</v>
      </c>
      <c r="U1955" t="str">
        <f t="shared" si="246"/>
        <v>Feb</v>
      </c>
      <c r="V1955">
        <f t="shared" si="247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240"/>
        <v>6.9894800000000004</v>
      </c>
      <c r="P1956" s="9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0">
        <f t="shared" si="244"/>
        <v>42394.580740740741</v>
      </c>
      <c r="T1956" s="10">
        <f t="shared" si="245"/>
        <v>42441.208333333328</v>
      </c>
      <c r="U1956" t="str">
        <f t="shared" si="246"/>
        <v>Jan</v>
      </c>
      <c r="V1956">
        <f t="shared" si="247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240"/>
        <v>3.9859528571428569</v>
      </c>
      <c r="P1957" s="9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0">
        <f t="shared" si="244"/>
        <v>41020.271770833337</v>
      </c>
      <c r="T1957" s="10">
        <f t="shared" si="245"/>
        <v>41052.791666666664</v>
      </c>
      <c r="U1957" t="str">
        <f t="shared" si="246"/>
        <v>Apr</v>
      </c>
      <c r="V1957">
        <f t="shared" si="247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240"/>
        <v>2.9403333333333332</v>
      </c>
      <c r="P1958" s="9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0">
        <f t="shared" si="244"/>
        <v>42067.923668981486</v>
      </c>
      <c r="T1958" s="10">
        <f t="shared" si="245"/>
        <v>42112.882002314815</v>
      </c>
      <c r="U1958" t="str">
        <f t="shared" si="246"/>
        <v>Mar</v>
      </c>
      <c r="V1958">
        <f t="shared" si="247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240"/>
        <v>1.6750470000000002</v>
      </c>
      <c r="P1959" s="9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0">
        <f t="shared" si="244"/>
        <v>41179.098530092589</v>
      </c>
      <c r="T1959" s="10">
        <f t="shared" si="245"/>
        <v>41209.098530092589</v>
      </c>
      <c r="U1959" t="str">
        <f t="shared" si="246"/>
        <v>Sep</v>
      </c>
      <c r="V1959">
        <f t="shared" si="247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240"/>
        <v>14.355717142857143</v>
      </c>
      <c r="P1960" s="9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0">
        <f t="shared" si="244"/>
        <v>41326.987974537034</v>
      </c>
      <c r="T1960" s="10">
        <f t="shared" si="245"/>
        <v>41356.94630787037</v>
      </c>
      <c r="U1960" t="str">
        <f t="shared" si="246"/>
        <v>Feb</v>
      </c>
      <c r="V1960">
        <f t="shared" si="247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240"/>
        <v>1.5673440000000001</v>
      </c>
      <c r="P1961" s="9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0">
        <f t="shared" si="244"/>
        <v>41871.845601851855</v>
      </c>
      <c r="T1961" s="10">
        <f t="shared" si="245"/>
        <v>41913</v>
      </c>
      <c r="U1961" t="str">
        <f t="shared" si="246"/>
        <v>Aug</v>
      </c>
      <c r="V1961">
        <f t="shared" si="247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240"/>
        <v>1.1790285714285715</v>
      </c>
      <c r="P1962" s="9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0">
        <f t="shared" si="244"/>
        <v>41964.362743055557</v>
      </c>
      <c r="T1962" s="10">
        <f t="shared" si="245"/>
        <v>41994.362743055557</v>
      </c>
      <c r="U1962" t="str">
        <f t="shared" si="246"/>
        <v>Nov</v>
      </c>
      <c r="V1962">
        <f t="shared" si="247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240"/>
        <v>11.053811999999999</v>
      </c>
      <c r="P1963" s="9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0">
        <f t="shared" si="244"/>
        <v>41148.194641203707</v>
      </c>
      <c r="T1963" s="10">
        <f t="shared" si="245"/>
        <v>41188.165972222225</v>
      </c>
      <c r="U1963" t="str">
        <f t="shared" si="246"/>
        <v>Aug</v>
      </c>
      <c r="V1963">
        <f t="shared" si="247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240"/>
        <v>1.9292499999999999</v>
      </c>
      <c r="P1964" s="9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0">
        <f t="shared" si="244"/>
        <v>41742.780509259261</v>
      </c>
      <c r="T1964" s="10">
        <f t="shared" si="245"/>
        <v>41772.780509259261</v>
      </c>
      <c r="U1964" t="str">
        <f t="shared" si="246"/>
        <v>Apr</v>
      </c>
      <c r="V1964">
        <f t="shared" si="247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240"/>
        <v>1.268842105263158</v>
      </c>
      <c r="P1965" s="9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0">
        <f t="shared" si="244"/>
        <v>41863.429791666669</v>
      </c>
      <c r="T1965" s="10">
        <f t="shared" si="245"/>
        <v>41898.429791666669</v>
      </c>
      <c r="U1965" t="str">
        <f t="shared" si="246"/>
        <v>Aug</v>
      </c>
      <c r="V1965">
        <f t="shared" si="247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240"/>
        <v>2.5957748878923765</v>
      </c>
      <c r="P1966" s="9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0">
        <f t="shared" si="244"/>
        <v>42452.272824074069</v>
      </c>
      <c r="T1966" s="10">
        <f t="shared" si="245"/>
        <v>42482.272824074069</v>
      </c>
      <c r="U1966" t="str">
        <f t="shared" si="246"/>
        <v>Mar</v>
      </c>
      <c r="V1966">
        <f t="shared" si="247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240"/>
        <v>2.6227999999999998</v>
      </c>
      <c r="P1967" s="9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0">
        <f t="shared" si="244"/>
        <v>40898.089236111111</v>
      </c>
      <c r="T1967" s="10">
        <f t="shared" si="245"/>
        <v>40920.041666666664</v>
      </c>
      <c r="U1967" t="str">
        <f t="shared" si="246"/>
        <v>Dec</v>
      </c>
      <c r="V1967">
        <f t="shared" si="247"/>
        <v>2011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240"/>
        <v>2.0674309000000002</v>
      </c>
      <c r="P1968" s="9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0">
        <f t="shared" si="244"/>
        <v>41835.540486111109</v>
      </c>
      <c r="T1968" s="10">
        <f t="shared" si="245"/>
        <v>41865.540486111109</v>
      </c>
      <c r="U1968" t="str">
        <f t="shared" si="246"/>
        <v>Jul</v>
      </c>
      <c r="V1968">
        <f t="shared" si="247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240"/>
        <v>3.7012999999999998</v>
      </c>
      <c r="P1969" s="9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0">
        <f t="shared" si="244"/>
        <v>41730.663530092592</v>
      </c>
      <c r="T1969" s="10">
        <f t="shared" si="245"/>
        <v>41760.663530092592</v>
      </c>
      <c r="U1969" t="str">
        <f t="shared" si="246"/>
        <v>Apr</v>
      </c>
      <c r="V1969">
        <f t="shared" si="247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240"/>
        <v>2.8496600000000001</v>
      </c>
      <c r="P1970" s="9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0">
        <f t="shared" si="244"/>
        <v>42676.586979166663</v>
      </c>
      <c r="T1970" s="10">
        <f t="shared" si="245"/>
        <v>42707.628645833334</v>
      </c>
      <c r="U1970" t="str">
        <f t="shared" si="246"/>
        <v>Nov</v>
      </c>
      <c r="V1970">
        <f t="shared" si="247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240"/>
        <v>5.7907999999999999</v>
      </c>
      <c r="P1971" s="9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0">
        <f t="shared" si="244"/>
        <v>42557.792453703703</v>
      </c>
      <c r="T1971" s="10">
        <f t="shared" si="245"/>
        <v>42587.792453703703</v>
      </c>
      <c r="U1971" t="str">
        <f t="shared" si="246"/>
        <v>Jul</v>
      </c>
      <c r="V1971">
        <f t="shared" si="247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240"/>
        <v>11.318</v>
      </c>
      <c r="P1972" s="9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0">
        <f t="shared" si="244"/>
        <v>41324.193298611113</v>
      </c>
      <c r="T1972" s="10">
        <f t="shared" si="245"/>
        <v>41384.151631944449</v>
      </c>
      <c r="U1972" t="str">
        <f t="shared" si="246"/>
        <v>Feb</v>
      </c>
      <c r="V1972">
        <f t="shared" si="247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240"/>
        <v>2.6302771750000002</v>
      </c>
      <c r="P1973" s="9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0">
        <f t="shared" si="244"/>
        <v>41561.500706018516</v>
      </c>
      <c r="T1973" s="10">
        <f t="shared" si="245"/>
        <v>41593.166666666664</v>
      </c>
      <c r="U1973" t="str">
        <f t="shared" si="246"/>
        <v>Oct</v>
      </c>
      <c r="V1973">
        <f t="shared" si="247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240"/>
        <v>6.7447999999999997</v>
      </c>
      <c r="P1974" s="9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0">
        <f t="shared" si="244"/>
        <v>41201.012083333335</v>
      </c>
      <c r="T1974" s="10">
        <f t="shared" si="245"/>
        <v>41231.053749999999</v>
      </c>
      <c r="U1974" t="str">
        <f t="shared" si="246"/>
        <v>Oct</v>
      </c>
      <c r="V1974">
        <f t="shared" si="247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240"/>
        <v>2.5683081313131315</v>
      </c>
      <c r="P1975" s="9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0">
        <f t="shared" si="244"/>
        <v>42549.722962962958</v>
      </c>
      <c r="T1975" s="10">
        <f t="shared" si="245"/>
        <v>42588.291666666672</v>
      </c>
      <c r="U1975" t="str">
        <f t="shared" si="246"/>
        <v>Jun</v>
      </c>
      <c r="V1975">
        <f t="shared" si="247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240"/>
        <v>3.7549600000000001</v>
      </c>
      <c r="P1976" s="9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0">
        <f t="shared" si="244"/>
        <v>41445.334131944444</v>
      </c>
      <c r="T1976" s="10">
        <f t="shared" si="245"/>
        <v>41505.334131944444</v>
      </c>
      <c r="U1976" t="str">
        <f t="shared" si="246"/>
        <v>Jun</v>
      </c>
      <c r="V1976">
        <f t="shared" si="247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240"/>
        <v>2.0870837499999997</v>
      </c>
      <c r="P1977" s="9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0">
        <f t="shared" si="244"/>
        <v>41313.755219907405</v>
      </c>
      <c r="T1977" s="10">
        <f t="shared" si="245"/>
        <v>41343.755219907405</v>
      </c>
      <c r="U1977" t="str">
        <f t="shared" si="246"/>
        <v>Feb</v>
      </c>
      <c r="V1977">
        <f t="shared" si="247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240"/>
        <v>3.4660000000000002</v>
      </c>
      <c r="P1978" s="9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0">
        <f t="shared" si="244"/>
        <v>41438.899594907409</v>
      </c>
      <c r="T1978" s="10">
        <f t="shared" si="245"/>
        <v>41468.899594907409</v>
      </c>
      <c r="U1978" t="str">
        <f t="shared" si="246"/>
        <v>Jun</v>
      </c>
      <c r="V1978">
        <f t="shared" si="247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240"/>
        <v>4.0232999999999999</v>
      </c>
      <c r="P1979" s="9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0">
        <f t="shared" si="244"/>
        <v>42311.216898148152</v>
      </c>
      <c r="T1979" s="10">
        <f t="shared" si="245"/>
        <v>42357.332638888889</v>
      </c>
      <c r="U1979" t="str">
        <f t="shared" si="246"/>
        <v>Nov</v>
      </c>
      <c r="V1979">
        <f t="shared" si="247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240"/>
        <v>10.2684514</v>
      </c>
      <c r="P1980" s="9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0">
        <f t="shared" si="244"/>
        <v>41039.225601851853</v>
      </c>
      <c r="T1980" s="10">
        <f t="shared" si="245"/>
        <v>41072.291666666664</v>
      </c>
      <c r="U1980" t="str">
        <f t="shared" si="246"/>
        <v>May</v>
      </c>
      <c r="V1980">
        <f t="shared" si="247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240"/>
        <v>1.14901155</v>
      </c>
      <c r="P1981" s="9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0">
        <f t="shared" si="244"/>
        <v>42290.460023148145</v>
      </c>
      <c r="T1981" s="10">
        <f t="shared" si="245"/>
        <v>42327.207638888889</v>
      </c>
      <c r="U1981" t="str">
        <f t="shared" si="246"/>
        <v>Oct</v>
      </c>
      <c r="V1981">
        <f t="shared" si="247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240"/>
        <v>3.5482402000000004</v>
      </c>
      <c r="P1982" s="9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0">
        <f t="shared" si="244"/>
        <v>42423.542384259257</v>
      </c>
      <c r="T1982" s="10">
        <f t="shared" si="245"/>
        <v>42463.500717592593</v>
      </c>
      <c r="U1982" t="str">
        <f t="shared" si="246"/>
        <v>Feb</v>
      </c>
      <c r="V1982">
        <f t="shared" si="247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240"/>
        <v>5.0799999999999998E-2</v>
      </c>
      <c r="P1983" s="9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0">
        <f t="shared" si="244"/>
        <v>41799.725289351853</v>
      </c>
      <c r="T1983" s="10">
        <f t="shared" si="245"/>
        <v>41829.725289351853</v>
      </c>
      <c r="U1983" t="str">
        <f t="shared" si="246"/>
        <v>Jun</v>
      </c>
      <c r="V1983">
        <f t="shared" si="247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240"/>
        <v>0</v>
      </c>
      <c r="P1984" s="9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0">
        <f t="shared" si="244"/>
        <v>42678.586655092593</v>
      </c>
      <c r="T1984" s="10">
        <f t="shared" si="245"/>
        <v>42708.628321759257</v>
      </c>
      <c r="U1984" t="str">
        <f t="shared" si="246"/>
        <v>Nov</v>
      </c>
      <c r="V1984">
        <f t="shared" si="247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240"/>
        <v>4.2999999999999997E-2</v>
      </c>
      <c r="P1985" s="9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0">
        <f t="shared" si="244"/>
        <v>42593.011782407411</v>
      </c>
      <c r="T1985" s="10">
        <f t="shared" si="245"/>
        <v>42615.291666666672</v>
      </c>
      <c r="U1985" t="str">
        <f t="shared" si="246"/>
        <v>Aug</v>
      </c>
      <c r="V1985">
        <f t="shared" si="247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240"/>
        <v>0.21146666666666666</v>
      </c>
      <c r="P1986" s="9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0">
        <f t="shared" si="244"/>
        <v>41913.790289351848</v>
      </c>
      <c r="T1986" s="10">
        <f t="shared" si="245"/>
        <v>41973.831956018519</v>
      </c>
      <c r="U1986" t="str">
        <f t="shared" si="246"/>
        <v>Oct</v>
      </c>
      <c r="V1986">
        <f t="shared" si="247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248">E1987/D1987</f>
        <v>3.1875000000000001E-2</v>
      </c>
      <c r="P1987" s="9">
        <f t="shared" ref="P1987:P2050" si="249">E1987/L1987</f>
        <v>12.75</v>
      </c>
      <c r="Q1987" t="str">
        <f t="shared" ref="Q1987:Q2050" si="250">LEFT(N1987,SEARCH( "/",N1987,1)-1)</f>
        <v>photography</v>
      </c>
      <c r="R1987" t="str">
        <f t="shared" ref="R1987:R2050" si="251">RIGHT(N1987,LEN(N1987)-SEARCH("/",N1987,1))</f>
        <v>people</v>
      </c>
      <c r="S1987" s="10">
        <f t="shared" ref="S1987:S2050" si="252">(((J1987/60)/60)/24)+DATE(1970,1,1)</f>
        <v>42555.698738425926</v>
      </c>
      <c r="T1987" s="10">
        <f t="shared" ref="T1987:T2050" si="253">(((I1987/60)/60)/24)+DATE(1970,1,1)</f>
        <v>42584.958333333328</v>
      </c>
      <c r="U1987" t="str">
        <f t="shared" ref="U1987:U2050" si="254">TEXT(MONTH(S1987)*29,"mmm")</f>
        <v>Jul</v>
      </c>
      <c r="V1987">
        <f t="shared" ref="V1987:V2050" si="255">YEAR(S1987)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248"/>
        <v>5.0000000000000001E-4</v>
      </c>
      <c r="P1988" s="9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0">
        <f t="shared" si="252"/>
        <v>42413.433831018512</v>
      </c>
      <c r="T1988" s="10">
        <f t="shared" si="253"/>
        <v>42443.392164351855</v>
      </c>
      <c r="U1988" t="str">
        <f t="shared" si="254"/>
        <v>Feb</v>
      </c>
      <c r="V1988">
        <f t="shared" si="255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248"/>
        <v>0.42472727272727273</v>
      </c>
      <c r="P1989" s="9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0">
        <f t="shared" si="252"/>
        <v>42034.639768518522</v>
      </c>
      <c r="T1989" s="10">
        <f t="shared" si="253"/>
        <v>42064.639768518522</v>
      </c>
      <c r="U1989" t="str">
        <f t="shared" si="254"/>
        <v>Jan</v>
      </c>
      <c r="V1989">
        <f t="shared" si="255"/>
        <v>2015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248"/>
        <v>4.1666666666666666E-3</v>
      </c>
      <c r="P1990" s="9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0">
        <f t="shared" si="252"/>
        <v>42206.763217592597</v>
      </c>
      <c r="T1990" s="10">
        <f t="shared" si="253"/>
        <v>42236.763217592597</v>
      </c>
      <c r="U1990" t="str">
        <f t="shared" si="254"/>
        <v>Jul</v>
      </c>
      <c r="V1990">
        <f t="shared" si="255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248"/>
        <v>0.01</v>
      </c>
      <c r="P1991" s="9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0">
        <f t="shared" si="252"/>
        <v>42685.680648148147</v>
      </c>
      <c r="T1991" s="10">
        <f t="shared" si="253"/>
        <v>42715.680648148147</v>
      </c>
      <c r="U1991" t="str">
        <f t="shared" si="254"/>
        <v>Nov</v>
      </c>
      <c r="V1991">
        <f t="shared" si="255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248"/>
        <v>0.16966666666666666</v>
      </c>
      <c r="P1992" s="9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0">
        <f t="shared" si="252"/>
        <v>42398.195972222224</v>
      </c>
      <c r="T1992" s="10">
        <f t="shared" si="253"/>
        <v>42413.195972222224</v>
      </c>
      <c r="U1992" t="str">
        <f t="shared" si="254"/>
        <v>Jan</v>
      </c>
      <c r="V1992">
        <f t="shared" si="255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248"/>
        <v>7.0000000000000007E-2</v>
      </c>
      <c r="P1993" s="9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0">
        <f t="shared" si="252"/>
        <v>42167.89335648148</v>
      </c>
      <c r="T1993" s="10">
        <f t="shared" si="253"/>
        <v>42188.89335648148</v>
      </c>
      <c r="U1993" t="str">
        <f t="shared" si="254"/>
        <v>Jun</v>
      </c>
      <c r="V1993">
        <f t="shared" si="255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248"/>
        <v>1.3333333333333333E-3</v>
      </c>
      <c r="P1994" s="9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0">
        <f t="shared" si="252"/>
        <v>42023.143414351856</v>
      </c>
      <c r="T1994" s="10">
        <f t="shared" si="253"/>
        <v>42053.143414351856</v>
      </c>
      <c r="U1994" t="str">
        <f t="shared" si="254"/>
        <v>Jan</v>
      </c>
      <c r="V1994">
        <f t="shared" si="255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248"/>
        <v>0</v>
      </c>
      <c r="P1995" s="9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0">
        <f t="shared" si="252"/>
        <v>42329.58839120371</v>
      </c>
      <c r="T1995" s="10">
        <f t="shared" si="253"/>
        <v>42359.58839120371</v>
      </c>
      <c r="U1995" t="str">
        <f t="shared" si="254"/>
        <v>Nov</v>
      </c>
      <c r="V1995">
        <f t="shared" si="255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248"/>
        <v>0</v>
      </c>
      <c r="P1996" s="9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0">
        <f t="shared" si="252"/>
        <v>42651.006273148145</v>
      </c>
      <c r="T1996" s="10">
        <f t="shared" si="253"/>
        <v>42711.047939814816</v>
      </c>
      <c r="U1996" t="str">
        <f t="shared" si="254"/>
        <v>Oct</v>
      </c>
      <c r="V1996">
        <f t="shared" si="255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248"/>
        <v>7.8E-2</v>
      </c>
      <c r="P1997" s="9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0">
        <f t="shared" si="252"/>
        <v>42181.902037037042</v>
      </c>
      <c r="T1997" s="10">
        <f t="shared" si="253"/>
        <v>42201.902037037042</v>
      </c>
      <c r="U1997" t="str">
        <f t="shared" si="254"/>
        <v>Jun</v>
      </c>
      <c r="V1997">
        <f t="shared" si="255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248"/>
        <v>0</v>
      </c>
      <c r="P1998" s="9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0">
        <f t="shared" si="252"/>
        <v>41800.819571759261</v>
      </c>
      <c r="T1998" s="10">
        <f t="shared" si="253"/>
        <v>41830.819571759261</v>
      </c>
      <c r="U1998" t="str">
        <f t="shared" si="254"/>
        <v>Jun</v>
      </c>
      <c r="V1998">
        <f t="shared" si="255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248"/>
        <v>0</v>
      </c>
      <c r="P1999" s="9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0">
        <f t="shared" si="252"/>
        <v>41847.930694444447</v>
      </c>
      <c r="T1999" s="10">
        <f t="shared" si="253"/>
        <v>41877.930694444447</v>
      </c>
      <c r="U1999" t="str">
        <f t="shared" si="254"/>
        <v>Jul</v>
      </c>
      <c r="V1999">
        <f t="shared" si="255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248"/>
        <v>0.26200000000000001</v>
      </c>
      <c r="P2000" s="9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0">
        <f t="shared" si="252"/>
        <v>41807.118495370371</v>
      </c>
      <c r="T2000" s="10">
        <f t="shared" si="253"/>
        <v>41852.118495370371</v>
      </c>
      <c r="U2000" t="str">
        <f t="shared" si="254"/>
        <v>Jun</v>
      </c>
      <c r="V2000">
        <f t="shared" si="255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248"/>
        <v>7.6129032258064515E-3</v>
      </c>
      <c r="P2001" s="9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0">
        <f t="shared" si="252"/>
        <v>41926.482731481483</v>
      </c>
      <c r="T2001" s="10">
        <f t="shared" si="253"/>
        <v>41956.524398148147</v>
      </c>
      <c r="U2001" t="str">
        <f t="shared" si="254"/>
        <v>Oct</v>
      </c>
      <c r="V2001">
        <f t="shared" si="255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248"/>
        <v>0.125</v>
      </c>
      <c r="P2002" s="9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0">
        <f t="shared" si="252"/>
        <v>42345.951539351852</v>
      </c>
      <c r="T2002" s="10">
        <f t="shared" si="253"/>
        <v>42375.951539351852</v>
      </c>
      <c r="U2002" t="str">
        <f t="shared" si="254"/>
        <v>Dec</v>
      </c>
      <c r="V2002">
        <f t="shared" si="255"/>
        <v>2015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248"/>
        <v>3.8212909090909091</v>
      </c>
      <c r="P2003" s="9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0">
        <f t="shared" si="252"/>
        <v>42136.209675925929</v>
      </c>
      <c r="T2003" s="10">
        <f t="shared" si="253"/>
        <v>42167.833333333328</v>
      </c>
      <c r="U2003" t="str">
        <f t="shared" si="254"/>
        <v>May</v>
      </c>
      <c r="V2003">
        <f t="shared" si="255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248"/>
        <v>2.1679422000000002</v>
      </c>
      <c r="P2004" s="9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0">
        <f t="shared" si="252"/>
        <v>42728.71230324074</v>
      </c>
      <c r="T2004" s="10">
        <f t="shared" si="253"/>
        <v>42758.71230324074</v>
      </c>
      <c r="U2004" t="str">
        <f t="shared" si="254"/>
        <v>Dec</v>
      </c>
      <c r="V2004">
        <f t="shared" si="255"/>
        <v>2016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248"/>
        <v>3.12</v>
      </c>
      <c r="P2005" s="9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0">
        <f t="shared" si="252"/>
        <v>40347.125601851854</v>
      </c>
      <c r="T2005" s="10">
        <f t="shared" si="253"/>
        <v>40361.958333333336</v>
      </c>
      <c r="U2005" t="str">
        <f t="shared" si="254"/>
        <v>Jun</v>
      </c>
      <c r="V2005">
        <f t="shared" si="255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248"/>
        <v>2.3442048</v>
      </c>
      <c r="P2006" s="9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0">
        <f t="shared" si="252"/>
        <v>41800.604895833334</v>
      </c>
      <c r="T2006" s="10">
        <f t="shared" si="253"/>
        <v>41830.604895833334</v>
      </c>
      <c r="U2006" t="str">
        <f t="shared" si="254"/>
        <v>Jun</v>
      </c>
      <c r="V2006">
        <f t="shared" si="255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248"/>
        <v>1.236801</v>
      </c>
      <c r="P2007" s="9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0">
        <f t="shared" si="252"/>
        <v>41535.812708333331</v>
      </c>
      <c r="T2007" s="10">
        <f t="shared" si="253"/>
        <v>41563.165972222225</v>
      </c>
      <c r="U2007" t="str">
        <f t="shared" si="254"/>
        <v>Sep</v>
      </c>
      <c r="V2007">
        <f t="shared" si="255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248"/>
        <v>2.4784000000000002</v>
      </c>
      <c r="P2008" s="9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0">
        <f t="shared" si="252"/>
        <v>41941.500520833331</v>
      </c>
      <c r="T2008" s="10">
        <f t="shared" si="253"/>
        <v>41976.542187500003</v>
      </c>
      <c r="U2008" t="str">
        <f t="shared" si="254"/>
        <v>Oct</v>
      </c>
      <c r="V2008">
        <f t="shared" si="255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248"/>
        <v>1.157092</v>
      </c>
      <c r="P2009" s="9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0">
        <f t="shared" si="252"/>
        <v>40347.837800925925</v>
      </c>
      <c r="T2009" s="10">
        <f t="shared" si="253"/>
        <v>40414.166666666664</v>
      </c>
      <c r="U2009" t="str">
        <f t="shared" si="254"/>
        <v>Jun</v>
      </c>
      <c r="V2009">
        <f t="shared" si="255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248"/>
        <v>1.1707484768810599</v>
      </c>
      <c r="P2010" s="9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0">
        <f t="shared" si="252"/>
        <v>40761.604421296295</v>
      </c>
      <c r="T2010" s="10">
        <f t="shared" si="253"/>
        <v>40805.604421296295</v>
      </c>
      <c r="U2010" t="str">
        <f t="shared" si="254"/>
        <v>Aug</v>
      </c>
      <c r="V2010">
        <f t="shared" si="255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248"/>
        <v>3.05158</v>
      </c>
      <c r="P2011" s="9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0">
        <f t="shared" si="252"/>
        <v>42661.323414351849</v>
      </c>
      <c r="T2011" s="10">
        <f t="shared" si="253"/>
        <v>42697.365081018521</v>
      </c>
      <c r="U2011" t="str">
        <f t="shared" si="254"/>
        <v>Oct</v>
      </c>
      <c r="V2011">
        <f t="shared" si="255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248"/>
        <v>3.2005299999999997</v>
      </c>
      <c r="P2012" s="9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0">
        <f t="shared" si="252"/>
        <v>42570.996423611112</v>
      </c>
      <c r="T2012" s="10">
        <f t="shared" si="253"/>
        <v>42600.996423611112</v>
      </c>
      <c r="U2012" t="str">
        <f t="shared" si="254"/>
        <v>Jul</v>
      </c>
      <c r="V2012">
        <f t="shared" si="255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248"/>
        <v>8.1956399999999991</v>
      </c>
      <c r="P2013" s="9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0">
        <f t="shared" si="252"/>
        <v>42347.358483796299</v>
      </c>
      <c r="T2013" s="10">
        <f t="shared" si="253"/>
        <v>42380.958333333328</v>
      </c>
      <c r="U2013" t="str">
        <f t="shared" si="254"/>
        <v>Dec</v>
      </c>
      <c r="V2013">
        <f t="shared" si="255"/>
        <v>2015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248"/>
        <v>2.3490000000000002</v>
      </c>
      <c r="P2014" s="9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0">
        <f t="shared" si="252"/>
        <v>42010.822233796294</v>
      </c>
      <c r="T2014" s="10">
        <f t="shared" si="253"/>
        <v>42040.822233796294</v>
      </c>
      <c r="U2014" t="str">
        <f t="shared" si="254"/>
        <v>Jan</v>
      </c>
      <c r="V2014">
        <f t="shared" si="255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248"/>
        <v>4.9491375</v>
      </c>
      <c r="P2015" s="9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0">
        <f t="shared" si="252"/>
        <v>42499.960810185185</v>
      </c>
      <c r="T2015" s="10">
        <f t="shared" si="253"/>
        <v>42559.960810185185</v>
      </c>
      <c r="U2015" t="str">
        <f t="shared" si="254"/>
        <v>May</v>
      </c>
      <c r="V2015">
        <f t="shared" si="255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248"/>
        <v>78.137822333333332</v>
      </c>
      <c r="P2016" s="9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0">
        <f t="shared" si="252"/>
        <v>41324.214571759258</v>
      </c>
      <c r="T2016" s="10">
        <f t="shared" si="253"/>
        <v>41358.172905092593</v>
      </c>
      <c r="U2016" t="str">
        <f t="shared" si="254"/>
        <v>Feb</v>
      </c>
      <c r="V2016">
        <f t="shared" si="255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248"/>
        <v>1.1300013888888889</v>
      </c>
      <c r="P2017" s="9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0">
        <f t="shared" si="252"/>
        <v>40765.876886574071</v>
      </c>
      <c r="T2017" s="10">
        <f t="shared" si="253"/>
        <v>40795.876886574071</v>
      </c>
      <c r="U2017" t="str">
        <f t="shared" si="254"/>
        <v>Aug</v>
      </c>
      <c r="V2017">
        <f t="shared" si="255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248"/>
        <v>9.2154220000000002</v>
      </c>
      <c r="P2018" s="9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0">
        <f t="shared" si="252"/>
        <v>41312.88077546296</v>
      </c>
      <c r="T2018" s="10">
        <f t="shared" si="253"/>
        <v>41342.88077546296</v>
      </c>
      <c r="U2018" t="str">
        <f t="shared" si="254"/>
        <v>Feb</v>
      </c>
      <c r="V2018">
        <f t="shared" si="255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248"/>
        <v>1.2510239999999999</v>
      </c>
      <c r="P2019" s="9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0">
        <f t="shared" si="252"/>
        <v>40961.057349537034</v>
      </c>
      <c r="T2019" s="10">
        <f t="shared" si="253"/>
        <v>40992.166666666664</v>
      </c>
      <c r="U2019" t="str">
        <f t="shared" si="254"/>
        <v>Feb</v>
      </c>
      <c r="V2019">
        <f t="shared" si="255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248"/>
        <v>1.0224343076923077</v>
      </c>
      <c r="P2020" s="9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0">
        <f t="shared" si="252"/>
        <v>42199.365844907406</v>
      </c>
      <c r="T2020" s="10">
        <f t="shared" si="253"/>
        <v>42229.365844907406</v>
      </c>
      <c r="U2020" t="str">
        <f t="shared" si="254"/>
        <v>Jul</v>
      </c>
      <c r="V2020">
        <f t="shared" si="255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248"/>
        <v>4.8490975000000001</v>
      </c>
      <c r="P2021" s="9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0">
        <f t="shared" si="252"/>
        <v>42605.70857638889</v>
      </c>
      <c r="T2021" s="10">
        <f t="shared" si="253"/>
        <v>42635.70857638889</v>
      </c>
      <c r="U2021" t="str">
        <f t="shared" si="254"/>
        <v>Aug</v>
      </c>
      <c r="V2021">
        <f t="shared" si="255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248"/>
        <v>1.9233333333333333</v>
      </c>
      <c r="P2022" s="9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0">
        <f t="shared" si="252"/>
        <v>41737.097499999996</v>
      </c>
      <c r="T2022" s="10">
        <f t="shared" si="253"/>
        <v>41773.961111111108</v>
      </c>
      <c r="U2022" t="str">
        <f t="shared" si="254"/>
        <v>Apr</v>
      </c>
      <c r="V2022">
        <f t="shared" si="255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248"/>
        <v>2.8109999999999999</v>
      </c>
      <c r="P2023" s="9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0">
        <f t="shared" si="252"/>
        <v>41861.070567129631</v>
      </c>
      <c r="T2023" s="10">
        <f t="shared" si="253"/>
        <v>41906.070567129631</v>
      </c>
      <c r="U2023" t="str">
        <f t="shared" si="254"/>
        <v>Aug</v>
      </c>
      <c r="V2023">
        <f t="shared" si="255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248"/>
        <v>1.2513700000000001</v>
      </c>
      <c r="P2024" s="9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0">
        <f t="shared" si="252"/>
        <v>42502.569120370375</v>
      </c>
      <c r="T2024" s="10">
        <f t="shared" si="253"/>
        <v>42532.569120370375</v>
      </c>
      <c r="U2024" t="str">
        <f t="shared" si="254"/>
        <v>May</v>
      </c>
      <c r="V2024">
        <f t="shared" si="255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248"/>
        <v>1.61459</v>
      </c>
      <c r="P2025" s="9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0">
        <f t="shared" si="252"/>
        <v>42136.420752314814</v>
      </c>
      <c r="T2025" s="10">
        <f t="shared" si="253"/>
        <v>42166.420752314814</v>
      </c>
      <c r="U2025" t="str">
        <f t="shared" si="254"/>
        <v>May</v>
      </c>
      <c r="V2025">
        <f t="shared" si="255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248"/>
        <v>5.8535000000000004</v>
      </c>
      <c r="P2026" s="9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0">
        <f t="shared" si="252"/>
        <v>41099.966944444444</v>
      </c>
      <c r="T2026" s="10">
        <f t="shared" si="253"/>
        <v>41134.125</v>
      </c>
      <c r="U2026" t="str">
        <f t="shared" si="254"/>
        <v>Jul</v>
      </c>
      <c r="V2026">
        <f t="shared" si="255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248"/>
        <v>2.0114999999999998</v>
      </c>
      <c r="P2027" s="9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0">
        <f t="shared" si="252"/>
        <v>42136.184560185182</v>
      </c>
      <c r="T2027" s="10">
        <f t="shared" si="253"/>
        <v>42166.184560185182</v>
      </c>
      <c r="U2027" t="str">
        <f t="shared" si="254"/>
        <v>May</v>
      </c>
      <c r="V2027">
        <f t="shared" si="255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248"/>
        <v>1.3348307999999998</v>
      </c>
      <c r="P2028" s="9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0">
        <f t="shared" si="252"/>
        <v>41704.735937500001</v>
      </c>
      <c r="T2028" s="10">
        <f t="shared" si="253"/>
        <v>41750.165972222225</v>
      </c>
      <c r="U2028" t="str">
        <f t="shared" si="254"/>
        <v>Mar</v>
      </c>
      <c r="V2028">
        <f t="shared" si="255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248"/>
        <v>1.2024900000000001</v>
      </c>
      <c r="P2029" s="9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0">
        <f t="shared" si="252"/>
        <v>42048.813877314817</v>
      </c>
      <c r="T2029" s="10">
        <f t="shared" si="253"/>
        <v>42093.772210648152</v>
      </c>
      <c r="U2029" t="str">
        <f t="shared" si="254"/>
        <v>Feb</v>
      </c>
      <c r="V2029">
        <f t="shared" si="255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248"/>
        <v>1.2616666666666667</v>
      </c>
      <c r="P2030" s="9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0">
        <f t="shared" si="252"/>
        <v>40215.919050925928</v>
      </c>
      <c r="T2030" s="10">
        <f t="shared" si="253"/>
        <v>40252.913194444445</v>
      </c>
      <c r="U2030" t="str">
        <f t="shared" si="254"/>
        <v>Feb</v>
      </c>
      <c r="V2030">
        <f t="shared" si="255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248"/>
        <v>3.6120000000000001</v>
      </c>
      <c r="P2031" s="9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0">
        <f t="shared" si="252"/>
        <v>41848.021770833337</v>
      </c>
      <c r="T2031" s="10">
        <f t="shared" si="253"/>
        <v>41878.021770833337</v>
      </c>
      <c r="U2031" t="str">
        <f t="shared" si="254"/>
        <v>Jul</v>
      </c>
      <c r="V2031">
        <f t="shared" si="255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248"/>
        <v>2.26239013671875</v>
      </c>
      <c r="P2032" s="9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0">
        <f t="shared" si="252"/>
        <v>41212.996481481481</v>
      </c>
      <c r="T2032" s="10">
        <f t="shared" si="253"/>
        <v>41242.996481481481</v>
      </c>
      <c r="U2032" t="str">
        <f t="shared" si="254"/>
        <v>Oct</v>
      </c>
      <c r="V2032">
        <f t="shared" si="255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248"/>
        <v>1.2035</v>
      </c>
      <c r="P2033" s="9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0">
        <f t="shared" si="252"/>
        <v>41975.329317129625</v>
      </c>
      <c r="T2033" s="10">
        <f t="shared" si="253"/>
        <v>42013.041666666672</v>
      </c>
      <c r="U2033" t="str">
        <f t="shared" si="254"/>
        <v>Dec</v>
      </c>
      <c r="V2033">
        <f t="shared" si="255"/>
        <v>2014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248"/>
        <v>3.0418799999999999</v>
      </c>
      <c r="P2034" s="9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0">
        <f t="shared" si="252"/>
        <v>42689.565671296295</v>
      </c>
      <c r="T2034" s="10">
        <f t="shared" si="253"/>
        <v>42719.208333333328</v>
      </c>
      <c r="U2034" t="str">
        <f t="shared" si="254"/>
        <v>Nov</v>
      </c>
      <c r="V2034">
        <f t="shared" si="255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248"/>
        <v>1.7867599999999999</v>
      </c>
      <c r="P2035" s="9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0">
        <f t="shared" si="252"/>
        <v>41725.082384259258</v>
      </c>
      <c r="T2035" s="10">
        <f t="shared" si="253"/>
        <v>41755.082384259258</v>
      </c>
      <c r="U2035" t="str">
        <f t="shared" si="254"/>
        <v>Mar</v>
      </c>
      <c r="V2035">
        <f t="shared" si="255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248"/>
        <v>3.868199871794872</v>
      </c>
      <c r="P2036" s="9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0">
        <f t="shared" si="252"/>
        <v>42076.130011574074</v>
      </c>
      <c r="T2036" s="10">
        <f t="shared" si="253"/>
        <v>42131.290277777778</v>
      </c>
      <c r="U2036" t="str">
        <f t="shared" si="254"/>
        <v>Mar</v>
      </c>
      <c r="V2036">
        <f t="shared" si="255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248"/>
        <v>2.1103642500000004</v>
      </c>
      <c r="P2037" s="9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0">
        <f t="shared" si="252"/>
        <v>42311.625081018516</v>
      </c>
      <c r="T2037" s="10">
        <f t="shared" si="253"/>
        <v>42357.041666666672</v>
      </c>
      <c r="U2037" t="str">
        <f t="shared" si="254"/>
        <v>Nov</v>
      </c>
      <c r="V2037">
        <f t="shared" si="255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248"/>
        <v>1.3166833333333334</v>
      </c>
      <c r="P2038" s="9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0">
        <f t="shared" si="252"/>
        <v>41738.864803240744</v>
      </c>
      <c r="T2038" s="10">
        <f t="shared" si="253"/>
        <v>41768.864803240744</v>
      </c>
      <c r="U2038" t="str">
        <f t="shared" si="254"/>
        <v>Apr</v>
      </c>
      <c r="V2038">
        <f t="shared" si="255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248"/>
        <v>3.0047639999999998</v>
      </c>
      <c r="P2039" s="9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0">
        <f t="shared" si="252"/>
        <v>41578.210104166668</v>
      </c>
      <c r="T2039" s="10">
        <f t="shared" si="253"/>
        <v>41638.251770833333</v>
      </c>
      <c r="U2039" t="str">
        <f t="shared" si="254"/>
        <v>Oct</v>
      </c>
      <c r="V2039">
        <f t="shared" si="255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248"/>
        <v>4.2051249999999998</v>
      </c>
      <c r="P2040" s="9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0">
        <f t="shared" si="252"/>
        <v>41424.27107638889</v>
      </c>
      <c r="T2040" s="10">
        <f t="shared" si="253"/>
        <v>41456.75</v>
      </c>
      <c r="U2040" t="str">
        <f t="shared" si="254"/>
        <v>May</v>
      </c>
      <c r="V2040">
        <f t="shared" si="255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248"/>
        <v>1.362168</v>
      </c>
      <c r="P2041" s="9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0">
        <f t="shared" si="252"/>
        <v>42675.438946759255</v>
      </c>
      <c r="T2041" s="10">
        <f t="shared" si="253"/>
        <v>42705.207638888889</v>
      </c>
      <c r="U2041" t="str">
        <f t="shared" si="254"/>
        <v>Nov</v>
      </c>
      <c r="V2041">
        <f t="shared" si="255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248"/>
        <v>2.4817133333333334</v>
      </c>
      <c r="P2042" s="9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0">
        <f t="shared" si="252"/>
        <v>41578.927118055559</v>
      </c>
      <c r="T2042" s="10">
        <f t="shared" si="253"/>
        <v>41593.968784722223</v>
      </c>
      <c r="U2042" t="str">
        <f t="shared" si="254"/>
        <v>Oct</v>
      </c>
      <c r="V2042">
        <f t="shared" si="255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248"/>
        <v>1.8186315789473684</v>
      </c>
      <c r="P2043" s="9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0">
        <f t="shared" si="252"/>
        <v>42654.525775462964</v>
      </c>
      <c r="T2043" s="10">
        <f t="shared" si="253"/>
        <v>42684.567442129628</v>
      </c>
      <c r="U2043" t="str">
        <f t="shared" si="254"/>
        <v>Oct</v>
      </c>
      <c r="V2043">
        <f t="shared" si="255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248"/>
        <v>1.2353000000000001</v>
      </c>
      <c r="P2044" s="9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0">
        <f t="shared" si="252"/>
        <v>42331.708032407405</v>
      </c>
      <c r="T2044" s="10">
        <f t="shared" si="253"/>
        <v>42391.708032407405</v>
      </c>
      <c r="U2044" t="str">
        <f t="shared" si="254"/>
        <v>Nov</v>
      </c>
      <c r="V2044">
        <f t="shared" si="255"/>
        <v>2015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248"/>
        <v>5.0620938628158845</v>
      </c>
      <c r="P2045" s="9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0">
        <f t="shared" si="252"/>
        <v>42661.176817129628</v>
      </c>
      <c r="T2045" s="10">
        <f t="shared" si="253"/>
        <v>42715.207638888889</v>
      </c>
      <c r="U2045" t="str">
        <f t="shared" si="254"/>
        <v>Oct</v>
      </c>
      <c r="V2045">
        <f t="shared" si="255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248"/>
        <v>1.0821333333333334</v>
      </c>
      <c r="P2046" s="9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0">
        <f t="shared" si="252"/>
        <v>42138.684189814812</v>
      </c>
      <c r="T2046" s="10">
        <f t="shared" si="253"/>
        <v>42168.684189814812</v>
      </c>
      <c r="U2046" t="str">
        <f t="shared" si="254"/>
        <v>May</v>
      </c>
      <c r="V2046">
        <f t="shared" si="255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248"/>
        <v>8.1918387755102042</v>
      </c>
      <c r="P2047" s="9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0">
        <f t="shared" si="252"/>
        <v>41069.088506944441</v>
      </c>
      <c r="T2047" s="10">
        <f t="shared" si="253"/>
        <v>41099.088506944441</v>
      </c>
      <c r="U2047" t="str">
        <f t="shared" si="254"/>
        <v>Jun</v>
      </c>
      <c r="V2047">
        <f t="shared" si="255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248"/>
        <v>1.2110000000000001</v>
      </c>
      <c r="P2048" s="9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0">
        <f t="shared" si="252"/>
        <v>41387.171805555554</v>
      </c>
      <c r="T2048" s="10">
        <f t="shared" si="253"/>
        <v>41417.171805555554</v>
      </c>
      <c r="U2048" t="str">
        <f t="shared" si="254"/>
        <v>Apr</v>
      </c>
      <c r="V2048">
        <f t="shared" si="255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248"/>
        <v>1.0299897959183673</v>
      </c>
      <c r="P2049" s="9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0">
        <f t="shared" si="252"/>
        <v>42081.903587962966</v>
      </c>
      <c r="T2049" s="10">
        <f t="shared" si="253"/>
        <v>42111</v>
      </c>
      <c r="U2049" t="str">
        <f t="shared" si="254"/>
        <v>Mar</v>
      </c>
      <c r="V2049">
        <f t="shared" si="255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248"/>
        <v>1.4833229411764706</v>
      </c>
      <c r="P2050" s="9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0">
        <f t="shared" si="252"/>
        <v>41387.651516203703</v>
      </c>
      <c r="T2050" s="10">
        <f t="shared" si="253"/>
        <v>41417.651516203703</v>
      </c>
      <c r="U2050" t="str">
        <f t="shared" si="254"/>
        <v>Apr</v>
      </c>
      <c r="V2050">
        <f t="shared" si="255"/>
        <v>2013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256">E2051/D2051</f>
        <v>1.2019070000000001</v>
      </c>
      <c r="P2051" s="9">
        <f t="shared" ref="P2051:P2114" si="257">E2051/L2051</f>
        <v>80.991037735849048</v>
      </c>
      <c r="Q2051" t="str">
        <f t="shared" ref="Q2051:Q2114" si="258">LEFT(N2051,SEARCH( "/",N2051,1)-1)</f>
        <v>technology</v>
      </c>
      <c r="R2051" t="str">
        <f t="shared" ref="R2051:R2114" si="259">RIGHT(N2051,LEN(N2051)-SEARCH("/",N2051,1))</f>
        <v>hardware</v>
      </c>
      <c r="S2051" s="10">
        <f t="shared" ref="S2051:S2114" si="260">(((J2051/60)/60)/24)+DATE(1970,1,1)</f>
        <v>41575.527349537035</v>
      </c>
      <c r="T2051" s="10">
        <f t="shared" ref="T2051:T2114" si="261">(((I2051/60)/60)/24)+DATE(1970,1,1)</f>
        <v>41610.957638888889</v>
      </c>
      <c r="U2051" t="str">
        <f t="shared" ref="U2051:U2114" si="262">TEXT(MONTH(S2051)*29,"mmm")</f>
        <v>Oct</v>
      </c>
      <c r="V2051">
        <f t="shared" ref="V2051:V2114" si="263">YEAR(S2051)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256"/>
        <v>4.7327000000000004</v>
      </c>
      <c r="P2052" s="9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0">
        <f t="shared" si="260"/>
        <v>42115.071504629625</v>
      </c>
      <c r="T2052" s="10">
        <f t="shared" si="261"/>
        <v>42155.071504629625</v>
      </c>
      <c r="U2052" t="str">
        <f t="shared" si="262"/>
        <v>Apr</v>
      </c>
      <c r="V2052">
        <f t="shared" si="263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256"/>
        <v>1.303625</v>
      </c>
      <c r="P2053" s="9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0">
        <f t="shared" si="260"/>
        <v>41604.022418981483</v>
      </c>
      <c r="T2053" s="10">
        <f t="shared" si="261"/>
        <v>41634.022418981483</v>
      </c>
      <c r="U2053" t="str">
        <f t="shared" si="262"/>
        <v>Nov</v>
      </c>
      <c r="V2053">
        <f t="shared" si="263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256"/>
        <v>3.5304799999999998</v>
      </c>
      <c r="P2054" s="9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0">
        <f t="shared" si="260"/>
        <v>42375.08394675926</v>
      </c>
      <c r="T2054" s="10">
        <f t="shared" si="261"/>
        <v>42420.08394675926</v>
      </c>
      <c r="U2054" t="str">
        <f t="shared" si="262"/>
        <v>Jan</v>
      </c>
      <c r="V2054">
        <f t="shared" si="263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256"/>
        <v>1.0102</v>
      </c>
      <c r="P2055" s="9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0">
        <f t="shared" si="260"/>
        <v>42303.617488425924</v>
      </c>
      <c r="T2055" s="10">
        <f t="shared" si="261"/>
        <v>42333.659155092595</v>
      </c>
      <c r="U2055" t="str">
        <f t="shared" si="262"/>
        <v>Oct</v>
      </c>
      <c r="V2055">
        <f t="shared" si="263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256"/>
        <v>1.1359142857142857</v>
      </c>
      <c r="P2056" s="9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0">
        <f t="shared" si="260"/>
        <v>41731.520949074074</v>
      </c>
      <c r="T2056" s="10">
        <f t="shared" si="261"/>
        <v>41761.520949074074</v>
      </c>
      <c r="U2056" t="str">
        <f t="shared" si="262"/>
        <v>Apr</v>
      </c>
      <c r="V2056">
        <f t="shared" si="263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256"/>
        <v>1.6741666666666666</v>
      </c>
      <c r="P2057" s="9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0">
        <f t="shared" si="260"/>
        <v>41946.674108796295</v>
      </c>
      <c r="T2057" s="10">
        <f t="shared" si="261"/>
        <v>41976.166666666672</v>
      </c>
      <c r="U2057" t="str">
        <f t="shared" si="262"/>
        <v>Nov</v>
      </c>
      <c r="V2057">
        <f t="shared" si="263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256"/>
        <v>1.5345200000000001</v>
      </c>
      <c r="P2058" s="9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0">
        <f t="shared" si="260"/>
        <v>41351.76090277778</v>
      </c>
      <c r="T2058" s="10">
        <f t="shared" si="261"/>
        <v>41381.76090277778</v>
      </c>
      <c r="U2058" t="str">
        <f t="shared" si="262"/>
        <v>Mar</v>
      </c>
      <c r="V2058">
        <f t="shared" si="263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256"/>
        <v>2.022322</v>
      </c>
      <c r="P2059" s="9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0">
        <f t="shared" si="260"/>
        <v>42396.494583333333</v>
      </c>
      <c r="T2059" s="10">
        <f t="shared" si="261"/>
        <v>42426.494583333333</v>
      </c>
      <c r="U2059" t="str">
        <f t="shared" si="262"/>
        <v>Jan</v>
      </c>
      <c r="V2059">
        <f t="shared" si="263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256"/>
        <v>1.6828125</v>
      </c>
      <c r="P2060" s="9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0">
        <f t="shared" si="260"/>
        <v>42026.370717592596</v>
      </c>
      <c r="T2060" s="10">
        <f t="shared" si="261"/>
        <v>42065.833333333328</v>
      </c>
      <c r="U2060" t="str">
        <f t="shared" si="262"/>
        <v>Jan</v>
      </c>
      <c r="V2060">
        <f t="shared" si="263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256"/>
        <v>1.4345666666666668</v>
      </c>
      <c r="P2061" s="9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0">
        <f t="shared" si="260"/>
        <v>42361.602476851855</v>
      </c>
      <c r="T2061" s="10">
        <f t="shared" si="261"/>
        <v>42400.915972222225</v>
      </c>
      <c r="U2061" t="str">
        <f t="shared" si="262"/>
        <v>Dec</v>
      </c>
      <c r="V2061">
        <f t="shared" si="263"/>
        <v>2015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256"/>
        <v>1.964</v>
      </c>
      <c r="P2062" s="9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0">
        <f t="shared" si="260"/>
        <v>41783.642939814818</v>
      </c>
      <c r="T2062" s="10">
        <f t="shared" si="261"/>
        <v>41843.642939814818</v>
      </c>
      <c r="U2062" t="str">
        <f t="shared" si="262"/>
        <v>May</v>
      </c>
      <c r="V2062">
        <f t="shared" si="263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256"/>
        <v>1.0791999999999999</v>
      </c>
      <c r="P2063" s="9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0">
        <f t="shared" si="260"/>
        <v>42705.764513888891</v>
      </c>
      <c r="T2063" s="10">
        <f t="shared" si="261"/>
        <v>42735.764513888891</v>
      </c>
      <c r="U2063" t="str">
        <f t="shared" si="262"/>
        <v>Dec</v>
      </c>
      <c r="V2063">
        <f t="shared" si="263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256"/>
        <v>1.14977</v>
      </c>
      <c r="P2064" s="9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0">
        <f t="shared" si="260"/>
        <v>42423.3830787037</v>
      </c>
      <c r="T2064" s="10">
        <f t="shared" si="261"/>
        <v>42453.341412037036</v>
      </c>
      <c r="U2064" t="str">
        <f t="shared" si="262"/>
        <v>Feb</v>
      </c>
      <c r="V2064">
        <f t="shared" si="263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256"/>
        <v>1.4804999999999999</v>
      </c>
      <c r="P2065" s="9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0">
        <f t="shared" si="260"/>
        <v>42472.73265046296</v>
      </c>
      <c r="T2065" s="10">
        <f t="shared" si="261"/>
        <v>42505.73265046296</v>
      </c>
      <c r="U2065" t="str">
        <f t="shared" si="262"/>
        <v>Apr</v>
      </c>
      <c r="V2065">
        <f t="shared" si="263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256"/>
        <v>1.9116676082790633</v>
      </c>
      <c r="P2066" s="9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0">
        <f t="shared" si="260"/>
        <v>41389.364849537036</v>
      </c>
      <c r="T2066" s="10">
        <f t="shared" si="261"/>
        <v>41425.5</v>
      </c>
      <c r="U2066" t="str">
        <f t="shared" si="262"/>
        <v>Apr</v>
      </c>
      <c r="V2066">
        <f t="shared" si="263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256"/>
        <v>1.99215125</v>
      </c>
      <c r="P2067" s="9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0">
        <f t="shared" si="260"/>
        <v>41603.333668981482</v>
      </c>
      <c r="T2067" s="10">
        <f t="shared" si="261"/>
        <v>41633.333668981482</v>
      </c>
      <c r="U2067" t="str">
        <f t="shared" si="262"/>
        <v>Nov</v>
      </c>
      <c r="V2067">
        <f t="shared" si="263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256"/>
        <v>2.1859999999999999</v>
      </c>
      <c r="P2068" s="9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0">
        <f t="shared" si="260"/>
        <v>41844.771793981483</v>
      </c>
      <c r="T2068" s="10">
        <f t="shared" si="261"/>
        <v>41874.771793981483</v>
      </c>
      <c r="U2068" t="str">
        <f t="shared" si="262"/>
        <v>Jul</v>
      </c>
      <c r="V2068">
        <f t="shared" si="263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256"/>
        <v>1.2686868686868686</v>
      </c>
      <c r="P2069" s="9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0">
        <f t="shared" si="260"/>
        <v>42115.853888888887</v>
      </c>
      <c r="T2069" s="10">
        <f t="shared" si="261"/>
        <v>42148.853888888887</v>
      </c>
      <c r="U2069" t="str">
        <f t="shared" si="262"/>
        <v>Apr</v>
      </c>
      <c r="V2069">
        <f t="shared" si="263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256"/>
        <v>1.0522388</v>
      </c>
      <c r="P2070" s="9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0">
        <f t="shared" si="260"/>
        <v>42633.841608796298</v>
      </c>
      <c r="T2070" s="10">
        <f t="shared" si="261"/>
        <v>42663.841608796298</v>
      </c>
      <c r="U2070" t="str">
        <f t="shared" si="262"/>
        <v>Sep</v>
      </c>
      <c r="V2070">
        <f t="shared" si="263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256"/>
        <v>1.2840666000000001</v>
      </c>
      <c r="P2071" s="9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0">
        <f t="shared" si="260"/>
        <v>42340.972118055557</v>
      </c>
      <c r="T2071" s="10">
        <f t="shared" si="261"/>
        <v>42371.972118055557</v>
      </c>
      <c r="U2071" t="str">
        <f t="shared" si="262"/>
        <v>Dec</v>
      </c>
      <c r="V2071">
        <f t="shared" si="263"/>
        <v>2015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256"/>
        <v>3.1732719999999999</v>
      </c>
      <c r="P2072" s="9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0">
        <f t="shared" si="260"/>
        <v>42519.6565162037</v>
      </c>
      <c r="T2072" s="10">
        <f t="shared" si="261"/>
        <v>42549.6565162037</v>
      </c>
      <c r="U2072" t="str">
        <f t="shared" si="262"/>
        <v>May</v>
      </c>
      <c r="V2072">
        <f t="shared" si="263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256"/>
        <v>2.8073000000000001</v>
      </c>
      <c r="P2073" s="9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0">
        <f t="shared" si="260"/>
        <v>42600.278749999998</v>
      </c>
      <c r="T2073" s="10">
        <f t="shared" si="261"/>
        <v>42645.278749999998</v>
      </c>
      <c r="U2073" t="str">
        <f t="shared" si="262"/>
        <v>Aug</v>
      </c>
      <c r="V2073">
        <f t="shared" si="263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256"/>
        <v>1.1073146853146854</v>
      </c>
      <c r="P2074" s="9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0">
        <f t="shared" si="260"/>
        <v>42467.581388888888</v>
      </c>
      <c r="T2074" s="10">
        <f t="shared" si="261"/>
        <v>42497.581388888888</v>
      </c>
      <c r="U2074" t="str">
        <f t="shared" si="262"/>
        <v>Apr</v>
      </c>
      <c r="V2074">
        <f t="shared" si="263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256"/>
        <v>1.5260429999999998</v>
      </c>
      <c r="P2075" s="9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0">
        <f t="shared" si="260"/>
        <v>42087.668032407411</v>
      </c>
      <c r="T2075" s="10">
        <f t="shared" si="261"/>
        <v>42132.668032407411</v>
      </c>
      <c r="U2075" t="str">
        <f t="shared" si="262"/>
        <v>Mar</v>
      </c>
      <c r="V2075">
        <f t="shared" si="263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256"/>
        <v>1.0249999999999999</v>
      </c>
      <c r="P2076" s="9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0">
        <f t="shared" si="260"/>
        <v>42466.826180555552</v>
      </c>
      <c r="T2076" s="10">
        <f t="shared" si="261"/>
        <v>42496.826180555552</v>
      </c>
      <c r="U2076" t="str">
        <f t="shared" si="262"/>
        <v>Apr</v>
      </c>
      <c r="V2076">
        <f t="shared" si="263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256"/>
        <v>16.783738373837384</v>
      </c>
      <c r="P2077" s="9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0">
        <f t="shared" si="260"/>
        <v>41450.681574074071</v>
      </c>
      <c r="T2077" s="10">
        <f t="shared" si="261"/>
        <v>41480.681574074071</v>
      </c>
      <c r="U2077" t="str">
        <f t="shared" si="262"/>
        <v>Jun</v>
      </c>
      <c r="V2077">
        <f t="shared" si="263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256"/>
        <v>5.4334915642458101</v>
      </c>
      <c r="P2078" s="9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0">
        <f t="shared" si="260"/>
        <v>41803.880659722221</v>
      </c>
      <c r="T2078" s="10">
        <f t="shared" si="261"/>
        <v>41843.880659722221</v>
      </c>
      <c r="U2078" t="str">
        <f t="shared" si="262"/>
        <v>Jun</v>
      </c>
      <c r="V2078">
        <f t="shared" si="263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256"/>
        <v>1.1550800000000001</v>
      </c>
      <c r="P2079" s="9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0">
        <f t="shared" si="260"/>
        <v>42103.042546296296</v>
      </c>
      <c r="T2079" s="10">
        <f t="shared" si="261"/>
        <v>42160.875</v>
      </c>
      <c r="U2079" t="str">
        <f t="shared" si="262"/>
        <v>Apr</v>
      </c>
      <c r="V2079">
        <f t="shared" si="263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256"/>
        <v>1.3120499999999999</v>
      </c>
      <c r="P2080" s="9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0">
        <f t="shared" si="260"/>
        <v>42692.771493055552</v>
      </c>
      <c r="T2080" s="10">
        <f t="shared" si="261"/>
        <v>42722.771493055552</v>
      </c>
      <c r="U2080" t="str">
        <f t="shared" si="262"/>
        <v>Nov</v>
      </c>
      <c r="V2080">
        <f t="shared" si="263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256"/>
        <v>2.8816999999999999</v>
      </c>
      <c r="P2081" s="9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0">
        <f t="shared" si="260"/>
        <v>42150.71056712963</v>
      </c>
      <c r="T2081" s="10">
        <f t="shared" si="261"/>
        <v>42180.791666666672</v>
      </c>
      <c r="U2081" t="str">
        <f t="shared" si="262"/>
        <v>May</v>
      </c>
      <c r="V2081">
        <f t="shared" si="263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256"/>
        <v>5.0780000000000003</v>
      </c>
      <c r="P2082" s="9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0">
        <f t="shared" si="260"/>
        <v>42289.957175925927</v>
      </c>
      <c r="T2082" s="10">
        <f t="shared" si="261"/>
        <v>42319.998842592591</v>
      </c>
      <c r="U2082" t="str">
        <f t="shared" si="262"/>
        <v>Oct</v>
      </c>
      <c r="V2082">
        <f t="shared" si="263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256"/>
        <v>1.1457142857142857</v>
      </c>
      <c r="P2083" s="9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0">
        <f t="shared" si="260"/>
        <v>41004.156886574077</v>
      </c>
      <c r="T2083" s="10">
        <f t="shared" si="261"/>
        <v>41045.207638888889</v>
      </c>
      <c r="U2083" t="str">
        <f t="shared" si="262"/>
        <v>Apr</v>
      </c>
      <c r="V2083">
        <f t="shared" si="263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256"/>
        <v>1.1073333333333333</v>
      </c>
      <c r="P2084" s="9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0">
        <f t="shared" si="260"/>
        <v>40811.120324074072</v>
      </c>
      <c r="T2084" s="10">
        <f t="shared" si="261"/>
        <v>40871.161990740737</v>
      </c>
      <c r="U2084" t="str">
        <f t="shared" si="262"/>
        <v>Sep</v>
      </c>
      <c r="V2084">
        <f t="shared" si="263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256"/>
        <v>1.1333333333333333</v>
      </c>
      <c r="P2085" s="9">
        <f t="shared" si="257"/>
        <v>34</v>
      </c>
      <c r="Q2085" t="str">
        <f t="shared" si="258"/>
        <v>music</v>
      </c>
      <c r="R2085" t="str">
        <f t="shared" si="259"/>
        <v>indie rock</v>
      </c>
      <c r="S2085" s="10">
        <f t="shared" si="260"/>
        <v>41034.72216435185</v>
      </c>
      <c r="T2085" s="10">
        <f t="shared" si="261"/>
        <v>41064.72216435185</v>
      </c>
      <c r="U2085" t="str">
        <f t="shared" si="262"/>
        <v>May</v>
      </c>
      <c r="V2085">
        <f t="shared" si="263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256"/>
        <v>1.0833333333333333</v>
      </c>
      <c r="P2086" s="9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0">
        <f t="shared" si="260"/>
        <v>41731.833124999997</v>
      </c>
      <c r="T2086" s="10">
        <f t="shared" si="261"/>
        <v>41763.290972222225</v>
      </c>
      <c r="U2086" t="str">
        <f t="shared" si="262"/>
        <v>Apr</v>
      </c>
      <c r="V2086">
        <f t="shared" si="263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256"/>
        <v>1.2353333333333334</v>
      </c>
      <c r="P2087" s="9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0">
        <f t="shared" si="260"/>
        <v>41075.835497685184</v>
      </c>
      <c r="T2087" s="10">
        <f t="shared" si="261"/>
        <v>41105.835497685184</v>
      </c>
      <c r="U2087" t="str">
        <f t="shared" si="262"/>
        <v>Jun</v>
      </c>
      <c r="V2087">
        <f t="shared" si="263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256"/>
        <v>1.0069999999999999</v>
      </c>
      <c r="P2088" s="9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0">
        <f t="shared" si="260"/>
        <v>40860.67050925926</v>
      </c>
      <c r="T2088" s="10">
        <f t="shared" si="261"/>
        <v>40891.207638888889</v>
      </c>
      <c r="U2088" t="str">
        <f t="shared" si="262"/>
        <v>Nov</v>
      </c>
      <c r="V2088">
        <f t="shared" si="263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256"/>
        <v>1.0353333333333334</v>
      </c>
      <c r="P2089" s="9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0">
        <f t="shared" si="260"/>
        <v>40764.204375000001</v>
      </c>
      <c r="T2089" s="10">
        <f t="shared" si="261"/>
        <v>40794.204375000001</v>
      </c>
      <c r="U2089" t="str">
        <f t="shared" si="262"/>
        <v>Aug</v>
      </c>
      <c r="V2089">
        <f t="shared" si="263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256"/>
        <v>1.1551066666666667</v>
      </c>
      <c r="P2090" s="9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0">
        <f t="shared" si="260"/>
        <v>40395.714722222219</v>
      </c>
      <c r="T2090" s="10">
        <f t="shared" si="261"/>
        <v>40432.165972222225</v>
      </c>
      <c r="U2090" t="str">
        <f t="shared" si="262"/>
        <v>Aug</v>
      </c>
      <c r="V2090">
        <f t="shared" si="263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256"/>
        <v>1.2040040000000001</v>
      </c>
      <c r="P2091" s="9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0">
        <f t="shared" si="260"/>
        <v>41453.076319444444</v>
      </c>
      <c r="T2091" s="10">
        <f t="shared" si="261"/>
        <v>41488.076319444444</v>
      </c>
      <c r="U2091" t="str">
        <f t="shared" si="262"/>
        <v>Jun</v>
      </c>
      <c r="V2091">
        <f t="shared" si="263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256"/>
        <v>1.1504037499999999</v>
      </c>
      <c r="P2092" s="9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0">
        <f t="shared" si="260"/>
        <v>41299.381423611114</v>
      </c>
      <c r="T2092" s="10">
        <f t="shared" si="261"/>
        <v>41329.381423611114</v>
      </c>
      <c r="U2092" t="str">
        <f t="shared" si="262"/>
        <v>Jan</v>
      </c>
      <c r="V2092">
        <f t="shared" si="263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256"/>
        <v>1.2046777777777777</v>
      </c>
      <c r="P2093" s="9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0">
        <f t="shared" si="260"/>
        <v>40555.322662037033</v>
      </c>
      <c r="T2093" s="10">
        <f t="shared" si="261"/>
        <v>40603.833333333336</v>
      </c>
      <c r="U2093" t="str">
        <f t="shared" si="262"/>
        <v>Jan</v>
      </c>
      <c r="V2093">
        <f t="shared" si="263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256"/>
        <v>1.0128333333333333</v>
      </c>
      <c r="P2094" s="9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0">
        <f t="shared" si="260"/>
        <v>40763.707546296297</v>
      </c>
      <c r="T2094" s="10">
        <f t="shared" si="261"/>
        <v>40823.707546296297</v>
      </c>
      <c r="U2094" t="str">
        <f t="shared" si="262"/>
        <v>Aug</v>
      </c>
      <c r="V2094">
        <f t="shared" si="263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256"/>
        <v>1.0246666666666666</v>
      </c>
      <c r="P2095" s="9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0">
        <f t="shared" si="260"/>
        <v>41205.854537037041</v>
      </c>
      <c r="T2095" s="10">
        <f t="shared" si="261"/>
        <v>41265.896203703705</v>
      </c>
      <c r="U2095" t="str">
        <f t="shared" si="262"/>
        <v>Oct</v>
      </c>
      <c r="V2095">
        <f t="shared" si="263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256"/>
        <v>1.2054285714285715</v>
      </c>
      <c r="P2096" s="9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0">
        <f t="shared" si="260"/>
        <v>40939.02002314815</v>
      </c>
      <c r="T2096" s="10">
        <f t="shared" si="261"/>
        <v>40973.125</v>
      </c>
      <c r="U2096" t="str">
        <f t="shared" si="262"/>
        <v>Jan</v>
      </c>
      <c r="V2096">
        <f t="shared" si="263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256"/>
        <v>1</v>
      </c>
      <c r="P2097" s="9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0">
        <f t="shared" si="260"/>
        <v>40758.733483796292</v>
      </c>
      <c r="T2097" s="10">
        <f t="shared" si="261"/>
        <v>40818.733483796292</v>
      </c>
      <c r="U2097" t="str">
        <f t="shared" si="262"/>
        <v>Aug</v>
      </c>
      <c r="V2097">
        <f t="shared" si="263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256"/>
        <v>1.0166666666666666</v>
      </c>
      <c r="P2098" s="9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0">
        <f t="shared" si="260"/>
        <v>41192.758506944447</v>
      </c>
      <c r="T2098" s="10">
        <f t="shared" si="261"/>
        <v>41208.165972222225</v>
      </c>
      <c r="U2098" t="str">
        <f t="shared" si="262"/>
        <v>Oct</v>
      </c>
      <c r="V2098">
        <f t="shared" si="263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256"/>
        <v>1</v>
      </c>
      <c r="P2099" s="9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0">
        <f t="shared" si="260"/>
        <v>40818.58489583333</v>
      </c>
      <c r="T2099" s="10">
        <f t="shared" si="261"/>
        <v>40878.626562500001</v>
      </c>
      <c r="U2099" t="str">
        <f t="shared" si="262"/>
        <v>Oct</v>
      </c>
      <c r="V2099">
        <f t="shared" si="263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256"/>
        <v>1.0033333333333334</v>
      </c>
      <c r="P2100" s="9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0">
        <f t="shared" si="260"/>
        <v>40946.11383101852</v>
      </c>
      <c r="T2100" s="10">
        <f t="shared" si="261"/>
        <v>40976.11383101852</v>
      </c>
      <c r="U2100" t="str">
        <f t="shared" si="262"/>
        <v>Feb</v>
      </c>
      <c r="V2100">
        <f t="shared" si="263"/>
        <v>2012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256"/>
        <v>1.3236666666666668</v>
      </c>
      <c r="P2101" s="9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0">
        <f t="shared" si="260"/>
        <v>42173.746342592596</v>
      </c>
      <c r="T2101" s="10">
        <f t="shared" si="261"/>
        <v>42187.152777777781</v>
      </c>
      <c r="U2101" t="str">
        <f t="shared" si="262"/>
        <v>Jun</v>
      </c>
      <c r="V2101">
        <f t="shared" si="263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256"/>
        <v>1.3666666666666667</v>
      </c>
      <c r="P2102" s="9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0">
        <f t="shared" si="260"/>
        <v>41074.834965277776</v>
      </c>
      <c r="T2102" s="10">
        <f t="shared" si="261"/>
        <v>41090.165972222225</v>
      </c>
      <c r="U2102" t="str">
        <f t="shared" si="262"/>
        <v>Jun</v>
      </c>
      <c r="V2102">
        <f t="shared" si="263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256"/>
        <v>1.1325000000000001</v>
      </c>
      <c r="P2103" s="9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0">
        <f t="shared" si="260"/>
        <v>40892.149467592593</v>
      </c>
      <c r="T2103" s="10">
        <f t="shared" si="261"/>
        <v>40952.149467592593</v>
      </c>
      <c r="U2103" t="str">
        <f t="shared" si="262"/>
        <v>Dec</v>
      </c>
      <c r="V2103">
        <f t="shared" si="263"/>
        <v>2011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256"/>
        <v>1.36</v>
      </c>
      <c r="P2104" s="9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0">
        <f t="shared" si="260"/>
        <v>40638.868611111109</v>
      </c>
      <c r="T2104" s="10">
        <f t="shared" si="261"/>
        <v>40668.868611111109</v>
      </c>
      <c r="U2104" t="str">
        <f t="shared" si="262"/>
        <v>Apr</v>
      </c>
      <c r="V2104">
        <f t="shared" si="263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256"/>
        <v>1.4612318374694613</v>
      </c>
      <c r="P2105" s="9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0">
        <f t="shared" si="260"/>
        <v>41192.754942129628</v>
      </c>
      <c r="T2105" s="10">
        <f t="shared" si="261"/>
        <v>41222.7966087963</v>
      </c>
      <c r="U2105" t="str">
        <f t="shared" si="262"/>
        <v>Oct</v>
      </c>
      <c r="V2105">
        <f t="shared" si="263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256"/>
        <v>1.2949999999999999</v>
      </c>
      <c r="P2106" s="9">
        <f t="shared" si="257"/>
        <v>28</v>
      </c>
      <c r="Q2106" t="str">
        <f t="shared" si="258"/>
        <v>music</v>
      </c>
      <c r="R2106" t="str">
        <f t="shared" si="259"/>
        <v>indie rock</v>
      </c>
      <c r="S2106" s="10">
        <f t="shared" si="260"/>
        <v>41394.074467592596</v>
      </c>
      <c r="T2106" s="10">
        <f t="shared" si="261"/>
        <v>41425</v>
      </c>
      <c r="U2106" t="str">
        <f t="shared" si="262"/>
        <v>Apr</v>
      </c>
      <c r="V2106">
        <f t="shared" si="263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256"/>
        <v>2.54</v>
      </c>
      <c r="P2107" s="9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0">
        <f t="shared" si="260"/>
        <v>41951.788807870369</v>
      </c>
      <c r="T2107" s="10">
        <f t="shared" si="261"/>
        <v>41964.166666666672</v>
      </c>
      <c r="U2107" t="str">
        <f t="shared" si="262"/>
        <v>Nov</v>
      </c>
      <c r="V2107">
        <f t="shared" si="263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256"/>
        <v>1.0704545454545455</v>
      </c>
      <c r="P2108" s="9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0">
        <f t="shared" si="260"/>
        <v>41270.21497685185</v>
      </c>
      <c r="T2108" s="10">
        <f t="shared" si="261"/>
        <v>41300.21497685185</v>
      </c>
      <c r="U2108" t="str">
        <f t="shared" si="262"/>
        <v>Dec</v>
      </c>
      <c r="V2108">
        <f t="shared" si="263"/>
        <v>2012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256"/>
        <v>1.0773299999999999</v>
      </c>
      <c r="P2109" s="9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0">
        <f t="shared" si="260"/>
        <v>41934.71056712963</v>
      </c>
      <c r="T2109" s="10">
        <f t="shared" si="261"/>
        <v>41955.752233796295</v>
      </c>
      <c r="U2109" t="str">
        <f t="shared" si="262"/>
        <v>Oct</v>
      </c>
      <c r="V2109">
        <f t="shared" si="263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256"/>
        <v>1.0731250000000001</v>
      </c>
      <c r="P2110" s="9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0">
        <f t="shared" si="260"/>
        <v>41135.175694444442</v>
      </c>
      <c r="T2110" s="10">
        <f t="shared" si="261"/>
        <v>41162.163194444445</v>
      </c>
      <c r="U2110" t="str">
        <f t="shared" si="262"/>
        <v>Aug</v>
      </c>
      <c r="V2110">
        <f t="shared" si="263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256"/>
        <v>1.06525</v>
      </c>
      <c r="P2111" s="9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0">
        <f t="shared" si="260"/>
        <v>42160.708530092597</v>
      </c>
      <c r="T2111" s="10">
        <f t="shared" si="261"/>
        <v>42190.708530092597</v>
      </c>
      <c r="U2111" t="str">
        <f t="shared" si="262"/>
        <v>Jun</v>
      </c>
      <c r="V2111">
        <f t="shared" si="263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256"/>
        <v>1.0035000000000001</v>
      </c>
      <c r="P2112" s="9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0">
        <f t="shared" si="260"/>
        <v>41759.670937499999</v>
      </c>
      <c r="T2112" s="10">
        <f t="shared" si="261"/>
        <v>41787.207638888889</v>
      </c>
      <c r="U2112" t="str">
        <f t="shared" si="262"/>
        <v>Apr</v>
      </c>
      <c r="V2112">
        <f t="shared" si="263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256"/>
        <v>1.0649999999999999</v>
      </c>
      <c r="P2113" s="9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0">
        <f t="shared" si="260"/>
        <v>40703.197048611109</v>
      </c>
      <c r="T2113" s="10">
        <f t="shared" si="261"/>
        <v>40770.041666666664</v>
      </c>
      <c r="U2113" t="str">
        <f t="shared" si="262"/>
        <v>Jun</v>
      </c>
      <c r="V2113">
        <f t="shared" si="263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256"/>
        <v>1</v>
      </c>
      <c r="P2114" s="9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0">
        <f t="shared" si="260"/>
        <v>41365.928159722222</v>
      </c>
      <c r="T2114" s="10">
        <f t="shared" si="261"/>
        <v>41379.928159722222</v>
      </c>
      <c r="U2114" t="str">
        <f t="shared" si="262"/>
        <v>Apr</v>
      </c>
      <c r="V2114">
        <f t="shared" si="263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264">E2115/D2115</f>
        <v>1.0485714285714285</v>
      </c>
      <c r="P2115" s="9">
        <f t="shared" ref="P2115:P2178" si="265">E2115/L2115</f>
        <v>68.598130841121488</v>
      </c>
      <c r="Q2115" t="str">
        <f t="shared" ref="Q2115:Q2178" si="266">LEFT(N2115,SEARCH( "/",N2115,1)-1)</f>
        <v>music</v>
      </c>
      <c r="R2115" t="str">
        <f t="shared" ref="R2115:R2178" si="267">RIGHT(N2115,LEN(N2115)-SEARCH("/",N2115,1))</f>
        <v>indie rock</v>
      </c>
      <c r="S2115" s="10">
        <f t="shared" ref="S2115:S2178" si="268">(((J2115/60)/60)/24)+DATE(1970,1,1)</f>
        <v>41870.86546296296</v>
      </c>
      <c r="T2115" s="10">
        <f t="shared" ref="T2115:T2178" si="269">(((I2115/60)/60)/24)+DATE(1970,1,1)</f>
        <v>41905.86546296296</v>
      </c>
      <c r="U2115" t="str">
        <f t="shared" ref="U2115:U2178" si="270">TEXT(MONTH(S2115)*29,"mmm")</f>
        <v>Aug</v>
      </c>
      <c r="V2115">
        <f t="shared" ref="V2115:V2178" si="271">YEAR(S2115)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264"/>
        <v>1.0469999999999999</v>
      </c>
      <c r="P2116" s="9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0">
        <f t="shared" si="268"/>
        <v>40458.815625000003</v>
      </c>
      <c r="T2116" s="10">
        <f t="shared" si="269"/>
        <v>40521.207638888889</v>
      </c>
      <c r="U2116" t="str">
        <f t="shared" si="270"/>
        <v>Oct</v>
      </c>
      <c r="V2116">
        <f t="shared" si="271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264"/>
        <v>2.2566666666666668</v>
      </c>
      <c r="P2117" s="9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0">
        <f t="shared" si="268"/>
        <v>40564.081030092595</v>
      </c>
      <c r="T2117" s="10">
        <f t="shared" si="269"/>
        <v>40594.081030092595</v>
      </c>
      <c r="U2117" t="str">
        <f t="shared" si="270"/>
        <v>Jan</v>
      </c>
      <c r="V2117">
        <f t="shared" si="271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264"/>
        <v>1.0090416666666666</v>
      </c>
      <c r="P2118" s="9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0">
        <f t="shared" si="268"/>
        <v>41136.777812500004</v>
      </c>
      <c r="T2118" s="10">
        <f t="shared" si="269"/>
        <v>41184.777812500004</v>
      </c>
      <c r="U2118" t="str">
        <f t="shared" si="270"/>
        <v>Aug</v>
      </c>
      <c r="V2118">
        <f t="shared" si="271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264"/>
        <v>1.4775</v>
      </c>
      <c r="P2119" s="9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0">
        <f t="shared" si="268"/>
        <v>42290.059594907405</v>
      </c>
      <c r="T2119" s="10">
        <f t="shared" si="269"/>
        <v>42304.207638888889</v>
      </c>
      <c r="U2119" t="str">
        <f t="shared" si="270"/>
        <v>Oct</v>
      </c>
      <c r="V2119">
        <f t="shared" si="271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264"/>
        <v>1.3461099999999999</v>
      </c>
      <c r="P2120" s="9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0">
        <f t="shared" si="268"/>
        <v>40718.839537037034</v>
      </c>
      <c r="T2120" s="10">
        <f t="shared" si="269"/>
        <v>40748.839537037034</v>
      </c>
      <c r="U2120" t="str">
        <f t="shared" si="270"/>
        <v>Jun</v>
      </c>
      <c r="V2120">
        <f t="shared" si="271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264"/>
        <v>1.0075000000000001</v>
      </c>
      <c r="P2121" s="9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0">
        <f t="shared" si="268"/>
        <v>41107.130150462966</v>
      </c>
      <c r="T2121" s="10">
        <f t="shared" si="269"/>
        <v>41137.130150462966</v>
      </c>
      <c r="U2121" t="str">
        <f t="shared" si="270"/>
        <v>Jul</v>
      </c>
      <c r="V2121">
        <f t="shared" si="271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264"/>
        <v>1.00880375</v>
      </c>
      <c r="P2122" s="9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0">
        <f t="shared" si="268"/>
        <v>41591.964537037034</v>
      </c>
      <c r="T2122" s="10">
        <f t="shared" si="269"/>
        <v>41640.964537037034</v>
      </c>
      <c r="U2122" t="str">
        <f t="shared" si="270"/>
        <v>Nov</v>
      </c>
      <c r="V2122">
        <f t="shared" si="271"/>
        <v>2013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264"/>
        <v>5.6800000000000002E-3</v>
      </c>
      <c r="P2123" s="9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0">
        <f t="shared" si="268"/>
        <v>42716.7424537037</v>
      </c>
      <c r="T2123" s="10">
        <f t="shared" si="269"/>
        <v>42746.7424537037</v>
      </c>
      <c r="U2123" t="str">
        <f t="shared" si="270"/>
        <v>Dec</v>
      </c>
      <c r="V2123">
        <f t="shared" si="271"/>
        <v>2016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264"/>
        <v>3.875E-3</v>
      </c>
      <c r="P2124" s="9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0">
        <f t="shared" si="268"/>
        <v>42712.300567129627</v>
      </c>
      <c r="T2124" s="10">
        <f t="shared" si="269"/>
        <v>42742.300567129627</v>
      </c>
      <c r="U2124" t="str">
        <f t="shared" si="270"/>
        <v>Dec</v>
      </c>
      <c r="V2124">
        <f t="shared" si="271"/>
        <v>2016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264"/>
        <v>0.1</v>
      </c>
      <c r="P2125" s="9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0">
        <f t="shared" si="268"/>
        <v>40198.424849537041</v>
      </c>
      <c r="T2125" s="10">
        <f t="shared" si="269"/>
        <v>40252.290972222225</v>
      </c>
      <c r="U2125" t="str">
        <f t="shared" si="270"/>
        <v>Jan</v>
      </c>
      <c r="V2125">
        <f t="shared" si="271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264"/>
        <v>0.10454545454545454</v>
      </c>
      <c r="P2126" s="9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0">
        <f t="shared" si="268"/>
        <v>40464.028182870366</v>
      </c>
      <c r="T2126" s="10">
        <f t="shared" si="269"/>
        <v>40512.208333333336</v>
      </c>
      <c r="U2126" t="str">
        <f t="shared" si="270"/>
        <v>Oct</v>
      </c>
      <c r="V2126">
        <f t="shared" si="271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264"/>
        <v>1.4200000000000001E-2</v>
      </c>
      <c r="P2127" s="9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0">
        <f t="shared" si="268"/>
        <v>42191.023530092592</v>
      </c>
      <c r="T2127" s="10">
        <f t="shared" si="269"/>
        <v>42221.023530092592</v>
      </c>
      <c r="U2127" t="str">
        <f t="shared" si="270"/>
        <v>Jul</v>
      </c>
      <c r="V2127">
        <f t="shared" si="271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264"/>
        <v>5.0000000000000001E-4</v>
      </c>
      <c r="P2128" s="9">
        <f t="shared" si="265"/>
        <v>5</v>
      </c>
      <c r="Q2128" t="str">
        <f t="shared" si="266"/>
        <v>games</v>
      </c>
      <c r="R2128" t="str">
        <f t="shared" si="267"/>
        <v>video games</v>
      </c>
      <c r="S2128" s="10">
        <f t="shared" si="268"/>
        <v>41951.973229166666</v>
      </c>
      <c r="T2128" s="10">
        <f t="shared" si="269"/>
        <v>41981.973229166666</v>
      </c>
      <c r="U2128" t="str">
        <f t="shared" si="270"/>
        <v>Nov</v>
      </c>
      <c r="V2128">
        <f t="shared" si="271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264"/>
        <v>0.28842857142857142</v>
      </c>
      <c r="P2129" s="9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0">
        <f t="shared" si="268"/>
        <v>42045.50535879629</v>
      </c>
      <c r="T2129" s="10">
        <f t="shared" si="269"/>
        <v>42075.463692129633</v>
      </c>
      <c r="U2129" t="str">
        <f t="shared" si="270"/>
        <v>Feb</v>
      </c>
      <c r="V2129">
        <f t="shared" si="271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264"/>
        <v>1.6666666666666668E-3</v>
      </c>
      <c r="P2130" s="9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0">
        <f t="shared" si="268"/>
        <v>41843.772789351853</v>
      </c>
      <c r="T2130" s="10">
        <f t="shared" si="269"/>
        <v>41903.772789351853</v>
      </c>
      <c r="U2130" t="str">
        <f t="shared" si="270"/>
        <v>Jul</v>
      </c>
      <c r="V2130">
        <f t="shared" si="271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264"/>
        <v>0.11799999999999999</v>
      </c>
      <c r="P2131" s="9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0">
        <f t="shared" si="268"/>
        <v>42409.024305555555</v>
      </c>
      <c r="T2131" s="10">
        <f t="shared" si="269"/>
        <v>42439.024305555555</v>
      </c>
      <c r="U2131" t="str">
        <f t="shared" si="270"/>
        <v>Feb</v>
      </c>
      <c r="V2131">
        <f t="shared" si="271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264"/>
        <v>2.0238095238095236E-3</v>
      </c>
      <c r="P2132" s="9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0">
        <f t="shared" si="268"/>
        <v>41832.086377314816</v>
      </c>
      <c r="T2132" s="10">
        <f t="shared" si="269"/>
        <v>41867.086377314816</v>
      </c>
      <c r="U2132" t="str">
        <f t="shared" si="270"/>
        <v>Jul</v>
      </c>
      <c r="V2132">
        <f t="shared" si="271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264"/>
        <v>0.05</v>
      </c>
      <c r="P2133" s="9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0">
        <f t="shared" si="268"/>
        <v>42167.207071759258</v>
      </c>
      <c r="T2133" s="10">
        <f t="shared" si="269"/>
        <v>42197.207071759258</v>
      </c>
      <c r="U2133" t="str">
        <f t="shared" si="270"/>
        <v>Jun</v>
      </c>
      <c r="V2133">
        <f t="shared" si="271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264"/>
        <v>2.1129899999999997E-2</v>
      </c>
      <c r="P2134" s="9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0">
        <f t="shared" si="268"/>
        <v>41643.487175925926</v>
      </c>
      <c r="T2134" s="10">
        <f t="shared" si="269"/>
        <v>41673.487175925926</v>
      </c>
      <c r="U2134" t="str">
        <f t="shared" si="270"/>
        <v>Jan</v>
      </c>
      <c r="V2134">
        <f t="shared" si="271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264"/>
        <v>1.6E-2</v>
      </c>
      <c r="P2135" s="9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0">
        <f t="shared" si="268"/>
        <v>40619.097210648149</v>
      </c>
      <c r="T2135" s="10">
        <f t="shared" si="269"/>
        <v>40657.290972222225</v>
      </c>
      <c r="U2135" t="str">
        <f t="shared" si="270"/>
        <v>Mar</v>
      </c>
      <c r="V2135">
        <f t="shared" si="271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264"/>
        <v>1.7333333333333333E-2</v>
      </c>
      <c r="P2136" s="9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0">
        <f t="shared" si="268"/>
        <v>41361.886469907404</v>
      </c>
      <c r="T2136" s="10">
        <f t="shared" si="269"/>
        <v>41391.886469907404</v>
      </c>
      <c r="U2136" t="str">
        <f t="shared" si="270"/>
        <v>Mar</v>
      </c>
      <c r="V2136">
        <f t="shared" si="271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264"/>
        <v>9.5600000000000004E-2</v>
      </c>
      <c r="P2137" s="9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0">
        <f t="shared" si="268"/>
        <v>41156.963344907403</v>
      </c>
      <c r="T2137" s="10">
        <f t="shared" si="269"/>
        <v>41186.963344907403</v>
      </c>
      <c r="U2137" t="str">
        <f t="shared" si="270"/>
        <v>Sep</v>
      </c>
      <c r="V2137">
        <f t="shared" si="271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264"/>
        <v>5.9612499999999998E-4</v>
      </c>
      <c r="P2138" s="9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0">
        <f t="shared" si="268"/>
        <v>41536.509097222224</v>
      </c>
      <c r="T2138" s="10">
        <f t="shared" si="269"/>
        <v>41566.509097222224</v>
      </c>
      <c r="U2138" t="str">
        <f t="shared" si="270"/>
        <v>Sep</v>
      </c>
      <c r="V2138">
        <f t="shared" si="271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264"/>
        <v>0.28405999999999998</v>
      </c>
      <c r="P2139" s="9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0">
        <f t="shared" si="268"/>
        <v>41948.771168981482</v>
      </c>
      <c r="T2139" s="10">
        <f t="shared" si="269"/>
        <v>41978.771168981482</v>
      </c>
      <c r="U2139" t="str">
        <f t="shared" si="270"/>
        <v>Nov</v>
      </c>
      <c r="V2139">
        <f t="shared" si="271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264"/>
        <v>0.128</v>
      </c>
      <c r="P2140" s="9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0">
        <f t="shared" si="268"/>
        <v>41557.013182870374</v>
      </c>
      <c r="T2140" s="10">
        <f t="shared" si="269"/>
        <v>41587.054849537039</v>
      </c>
      <c r="U2140" t="str">
        <f t="shared" si="270"/>
        <v>Oct</v>
      </c>
      <c r="V2140">
        <f t="shared" si="271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264"/>
        <v>5.4199999999999998E-2</v>
      </c>
      <c r="P2141" s="9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0">
        <f t="shared" si="268"/>
        <v>42647.750092592592</v>
      </c>
      <c r="T2141" s="10">
        <f t="shared" si="269"/>
        <v>42677.750092592592</v>
      </c>
      <c r="U2141" t="str">
        <f t="shared" si="270"/>
        <v>Oct</v>
      </c>
      <c r="V2141">
        <f t="shared" si="271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264"/>
        <v>1.1199999999999999E-3</v>
      </c>
      <c r="P2142" s="9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0">
        <f t="shared" si="268"/>
        <v>41255.833611111113</v>
      </c>
      <c r="T2142" s="10">
        <f t="shared" si="269"/>
        <v>41285.833611111113</v>
      </c>
      <c r="U2142" t="str">
        <f t="shared" si="270"/>
        <v>Dec</v>
      </c>
      <c r="V2142">
        <f t="shared" si="271"/>
        <v>2012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264"/>
        <v>0</v>
      </c>
      <c r="P2143" s="9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0">
        <f t="shared" si="268"/>
        <v>41927.235636574071</v>
      </c>
      <c r="T2143" s="10">
        <f t="shared" si="269"/>
        <v>41957.277303240742</v>
      </c>
      <c r="U2143" t="str">
        <f t="shared" si="270"/>
        <v>Oct</v>
      </c>
      <c r="V2143">
        <f t="shared" si="271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264"/>
        <v>5.7238095238095241E-2</v>
      </c>
      <c r="P2144" s="9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0">
        <f t="shared" si="268"/>
        <v>42340.701504629629</v>
      </c>
      <c r="T2144" s="10">
        <f t="shared" si="269"/>
        <v>42368.701504629629</v>
      </c>
      <c r="U2144" t="str">
        <f t="shared" si="270"/>
        <v>Dec</v>
      </c>
      <c r="V2144">
        <f t="shared" si="271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264"/>
        <v>0.1125</v>
      </c>
      <c r="P2145" s="9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0">
        <f t="shared" si="268"/>
        <v>40332.886712962965</v>
      </c>
      <c r="T2145" s="10">
        <f t="shared" si="269"/>
        <v>40380.791666666664</v>
      </c>
      <c r="U2145" t="str">
        <f t="shared" si="270"/>
        <v>Jun</v>
      </c>
      <c r="V2145">
        <f t="shared" si="271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264"/>
        <v>1.7098591549295775E-2</v>
      </c>
      <c r="P2146" s="9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0">
        <f t="shared" si="268"/>
        <v>41499.546759259261</v>
      </c>
      <c r="T2146" s="10">
        <f t="shared" si="269"/>
        <v>41531.546759259261</v>
      </c>
      <c r="U2146" t="str">
        <f t="shared" si="270"/>
        <v>Aug</v>
      </c>
      <c r="V2146">
        <f t="shared" si="271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264"/>
        <v>0.30433333333333334</v>
      </c>
      <c r="P2147" s="9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0">
        <f t="shared" si="268"/>
        <v>41575.237430555557</v>
      </c>
      <c r="T2147" s="10">
        <f t="shared" si="269"/>
        <v>41605.279097222221</v>
      </c>
      <c r="U2147" t="str">
        <f t="shared" si="270"/>
        <v>Oct</v>
      </c>
      <c r="V2147">
        <f t="shared" si="271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264"/>
        <v>2.0000000000000001E-4</v>
      </c>
      <c r="P2148" s="9">
        <f t="shared" si="265"/>
        <v>1</v>
      </c>
      <c r="Q2148" t="str">
        <f t="shared" si="266"/>
        <v>games</v>
      </c>
      <c r="R2148" t="str">
        <f t="shared" si="267"/>
        <v>video games</v>
      </c>
      <c r="S2148" s="10">
        <f t="shared" si="268"/>
        <v>42397.679513888885</v>
      </c>
      <c r="T2148" s="10">
        <f t="shared" si="269"/>
        <v>42411.679513888885</v>
      </c>
      <c r="U2148" t="str">
        <f t="shared" si="270"/>
        <v>Jan</v>
      </c>
      <c r="V2148">
        <f t="shared" si="271"/>
        <v>2016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264"/>
        <v>6.9641025641025639E-3</v>
      </c>
      <c r="P2149" s="9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0">
        <f t="shared" si="268"/>
        <v>41927.295694444445</v>
      </c>
      <c r="T2149" s="10">
        <f t="shared" si="269"/>
        <v>41959.337361111116</v>
      </c>
      <c r="U2149" t="str">
        <f t="shared" si="270"/>
        <v>Oct</v>
      </c>
      <c r="V2149">
        <f t="shared" si="271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264"/>
        <v>0.02</v>
      </c>
      <c r="P2150" s="9">
        <f t="shared" si="265"/>
        <v>1</v>
      </c>
      <c r="Q2150" t="str">
        <f t="shared" si="266"/>
        <v>games</v>
      </c>
      <c r="R2150" t="str">
        <f t="shared" si="267"/>
        <v>video games</v>
      </c>
      <c r="S2150" s="10">
        <f t="shared" si="268"/>
        <v>42066.733587962968</v>
      </c>
      <c r="T2150" s="10">
        <f t="shared" si="269"/>
        <v>42096.691921296297</v>
      </c>
      <c r="U2150" t="str">
        <f t="shared" si="270"/>
        <v>Mar</v>
      </c>
      <c r="V2150">
        <f t="shared" si="271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264"/>
        <v>0</v>
      </c>
      <c r="P2151" s="9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0">
        <f t="shared" si="268"/>
        <v>40355.024953703702</v>
      </c>
      <c r="T2151" s="10">
        <f t="shared" si="269"/>
        <v>40390</v>
      </c>
      <c r="U2151" t="str">
        <f t="shared" si="270"/>
        <v>Jun</v>
      </c>
      <c r="V2151">
        <f t="shared" si="271"/>
        <v>2010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264"/>
        <v>8.0999999999999996E-3</v>
      </c>
      <c r="P2152" s="9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0">
        <f t="shared" si="268"/>
        <v>42534.284710648149</v>
      </c>
      <c r="T2152" s="10">
        <f t="shared" si="269"/>
        <v>42564.284710648149</v>
      </c>
      <c r="U2152" t="str">
        <f t="shared" si="270"/>
        <v>Jun</v>
      </c>
      <c r="V2152">
        <f t="shared" si="271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264"/>
        <v>2.6222222222222224E-3</v>
      </c>
      <c r="P2153" s="9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0">
        <f t="shared" si="268"/>
        <v>42520.847384259265</v>
      </c>
      <c r="T2153" s="10">
        <f t="shared" si="269"/>
        <v>42550.847384259265</v>
      </c>
      <c r="U2153" t="str">
        <f t="shared" si="270"/>
        <v>May</v>
      </c>
      <c r="V2153">
        <f t="shared" si="271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264"/>
        <v>1.6666666666666668E-3</v>
      </c>
      <c r="P2154" s="9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0">
        <f t="shared" si="268"/>
        <v>41683.832280092596</v>
      </c>
      <c r="T2154" s="10">
        <f t="shared" si="269"/>
        <v>41713.790613425925</v>
      </c>
      <c r="U2154" t="str">
        <f t="shared" si="270"/>
        <v>Feb</v>
      </c>
      <c r="V2154">
        <f t="shared" si="271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264"/>
        <v>9.1244548809124457E-5</v>
      </c>
      <c r="P2155" s="9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0">
        <f t="shared" si="268"/>
        <v>41974.911087962959</v>
      </c>
      <c r="T2155" s="10">
        <f t="shared" si="269"/>
        <v>42014.332638888889</v>
      </c>
      <c r="U2155" t="str">
        <f t="shared" si="270"/>
        <v>Dec</v>
      </c>
      <c r="V2155">
        <f t="shared" si="271"/>
        <v>2014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264"/>
        <v>8.0000000000000002E-3</v>
      </c>
      <c r="P2156" s="9">
        <f t="shared" si="265"/>
        <v>1</v>
      </c>
      <c r="Q2156" t="str">
        <f t="shared" si="266"/>
        <v>games</v>
      </c>
      <c r="R2156" t="str">
        <f t="shared" si="267"/>
        <v>video games</v>
      </c>
      <c r="S2156" s="10">
        <f t="shared" si="268"/>
        <v>41647.632256944446</v>
      </c>
      <c r="T2156" s="10">
        <f t="shared" si="269"/>
        <v>41667.632256944446</v>
      </c>
      <c r="U2156" t="str">
        <f t="shared" si="270"/>
        <v>Jan</v>
      </c>
      <c r="V2156">
        <f t="shared" si="271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264"/>
        <v>2.3E-2</v>
      </c>
      <c r="P2157" s="9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0">
        <f t="shared" si="268"/>
        <v>42430.747511574074</v>
      </c>
      <c r="T2157" s="10">
        <f t="shared" si="269"/>
        <v>42460.70584490741</v>
      </c>
      <c r="U2157" t="str">
        <f t="shared" si="270"/>
        <v>Mar</v>
      </c>
      <c r="V2157">
        <f t="shared" si="271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264"/>
        <v>2.6660714285714284E-2</v>
      </c>
      <c r="P2158" s="9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0">
        <f t="shared" si="268"/>
        <v>41488.85423611111</v>
      </c>
      <c r="T2158" s="10">
        <f t="shared" si="269"/>
        <v>41533.85423611111</v>
      </c>
      <c r="U2158" t="str">
        <f t="shared" si="270"/>
        <v>Aug</v>
      </c>
      <c r="V2158">
        <f t="shared" si="271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264"/>
        <v>0.28192</v>
      </c>
      <c r="P2159" s="9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0">
        <f t="shared" si="268"/>
        <v>42694.98128472222</v>
      </c>
      <c r="T2159" s="10">
        <f t="shared" si="269"/>
        <v>42727.332638888889</v>
      </c>
      <c r="U2159" t="str">
        <f t="shared" si="270"/>
        <v>Nov</v>
      </c>
      <c r="V2159">
        <f t="shared" si="271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264"/>
        <v>6.5900366666666668E-2</v>
      </c>
      <c r="P2160" s="9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0">
        <f t="shared" si="268"/>
        <v>41264.853865740741</v>
      </c>
      <c r="T2160" s="10">
        <f t="shared" si="269"/>
        <v>41309.853865740741</v>
      </c>
      <c r="U2160" t="str">
        <f t="shared" si="270"/>
        <v>Dec</v>
      </c>
      <c r="V2160">
        <f t="shared" si="271"/>
        <v>2012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264"/>
        <v>7.2222222222222219E-3</v>
      </c>
      <c r="P2161" s="9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0">
        <f t="shared" si="268"/>
        <v>40710.731180555551</v>
      </c>
      <c r="T2161" s="10">
        <f t="shared" si="269"/>
        <v>40740.731180555551</v>
      </c>
      <c r="U2161" t="str">
        <f t="shared" si="270"/>
        <v>Jun</v>
      </c>
      <c r="V2161">
        <f t="shared" si="271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264"/>
        <v>8.5000000000000006E-3</v>
      </c>
      <c r="P2162" s="9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0">
        <f t="shared" si="268"/>
        <v>41018.711863425924</v>
      </c>
      <c r="T2162" s="10">
        <f t="shared" si="269"/>
        <v>41048.711863425924</v>
      </c>
      <c r="U2162" t="str">
        <f t="shared" si="270"/>
        <v>Apr</v>
      </c>
      <c r="V2162">
        <f t="shared" si="271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264"/>
        <v>1.1575</v>
      </c>
      <c r="P2163" s="9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0">
        <f t="shared" si="268"/>
        <v>42240.852534722217</v>
      </c>
      <c r="T2163" s="10">
        <f t="shared" si="269"/>
        <v>42270.852534722217</v>
      </c>
      <c r="U2163" t="str">
        <f t="shared" si="270"/>
        <v>Aug</v>
      </c>
      <c r="V2163">
        <f t="shared" si="271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264"/>
        <v>1.1226666666666667</v>
      </c>
      <c r="P2164" s="9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0">
        <f t="shared" si="268"/>
        <v>41813.766099537039</v>
      </c>
      <c r="T2164" s="10">
        <f t="shared" si="269"/>
        <v>41844.766099537039</v>
      </c>
      <c r="U2164" t="str">
        <f t="shared" si="270"/>
        <v>Jun</v>
      </c>
      <c r="V2164">
        <f t="shared" si="271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264"/>
        <v>1.3220000000000001</v>
      </c>
      <c r="P2165" s="9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0">
        <f t="shared" si="268"/>
        <v>42111.899537037039</v>
      </c>
      <c r="T2165" s="10">
        <f t="shared" si="269"/>
        <v>42163.159722222219</v>
      </c>
      <c r="U2165" t="str">
        <f t="shared" si="270"/>
        <v>Apr</v>
      </c>
      <c r="V2165">
        <f t="shared" si="271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264"/>
        <v>1.0263636363636364</v>
      </c>
      <c r="P2166" s="9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0">
        <f t="shared" si="268"/>
        <v>42515.71775462963</v>
      </c>
      <c r="T2166" s="10">
        <f t="shared" si="269"/>
        <v>42546.165972222225</v>
      </c>
      <c r="U2166" t="str">
        <f t="shared" si="270"/>
        <v>May</v>
      </c>
      <c r="V2166">
        <f t="shared" si="271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264"/>
        <v>1.3864000000000001</v>
      </c>
      <c r="P2167" s="9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0">
        <f t="shared" si="268"/>
        <v>42438.667071759264</v>
      </c>
      <c r="T2167" s="10">
        <f t="shared" si="269"/>
        <v>42468.625405092593</v>
      </c>
      <c r="U2167" t="str">
        <f t="shared" si="270"/>
        <v>Mar</v>
      </c>
      <c r="V2167">
        <f t="shared" si="271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264"/>
        <v>1.466</v>
      </c>
      <c r="P2168" s="9">
        <f t="shared" si="265"/>
        <v>91.625</v>
      </c>
      <c r="Q2168" t="str">
        <f t="shared" si="266"/>
        <v>music</v>
      </c>
      <c r="R2168" t="str">
        <f t="shared" si="267"/>
        <v>rock</v>
      </c>
      <c r="S2168" s="10">
        <f t="shared" si="268"/>
        <v>41933.838171296295</v>
      </c>
      <c r="T2168" s="10">
        <f t="shared" si="269"/>
        <v>41978.879837962959</v>
      </c>
      <c r="U2168" t="str">
        <f t="shared" si="270"/>
        <v>Oct</v>
      </c>
      <c r="V2168">
        <f t="shared" si="271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264"/>
        <v>1.2</v>
      </c>
      <c r="P2169" s="9">
        <f t="shared" si="265"/>
        <v>22.5</v>
      </c>
      <c r="Q2169" t="str">
        <f t="shared" si="266"/>
        <v>music</v>
      </c>
      <c r="R2169" t="str">
        <f t="shared" si="267"/>
        <v>rock</v>
      </c>
      <c r="S2169" s="10">
        <f t="shared" si="268"/>
        <v>41153.066400462965</v>
      </c>
      <c r="T2169" s="10">
        <f t="shared" si="269"/>
        <v>41167.066400462965</v>
      </c>
      <c r="U2169" t="str">
        <f t="shared" si="270"/>
        <v>Sep</v>
      </c>
      <c r="V2169">
        <f t="shared" si="271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264"/>
        <v>1.215816111111111</v>
      </c>
      <c r="P2170" s="9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0">
        <f t="shared" si="268"/>
        <v>42745.600243055553</v>
      </c>
      <c r="T2170" s="10">
        <f t="shared" si="269"/>
        <v>42776.208333333328</v>
      </c>
      <c r="U2170" t="str">
        <f t="shared" si="270"/>
        <v>Jan</v>
      </c>
      <c r="V2170">
        <f t="shared" si="271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264"/>
        <v>1</v>
      </c>
      <c r="P2171" s="9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0">
        <f t="shared" si="268"/>
        <v>42793.700821759259</v>
      </c>
      <c r="T2171" s="10">
        <f t="shared" si="269"/>
        <v>42796.700821759259</v>
      </c>
      <c r="U2171" t="str">
        <f t="shared" si="270"/>
        <v>Feb</v>
      </c>
      <c r="V2171">
        <f t="shared" si="271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264"/>
        <v>1.8085714285714285</v>
      </c>
      <c r="P2172" s="9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0">
        <f t="shared" si="268"/>
        <v>42198.750254629631</v>
      </c>
      <c r="T2172" s="10">
        <f t="shared" si="269"/>
        <v>42238.750254629631</v>
      </c>
      <c r="U2172" t="str">
        <f t="shared" si="270"/>
        <v>Jul</v>
      </c>
      <c r="V2172">
        <f t="shared" si="271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264"/>
        <v>1.0607500000000001</v>
      </c>
      <c r="P2173" s="9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0">
        <f t="shared" si="268"/>
        <v>42141.95711805555</v>
      </c>
      <c r="T2173" s="10">
        <f t="shared" si="269"/>
        <v>42177.208333333328</v>
      </c>
      <c r="U2173" t="str">
        <f t="shared" si="270"/>
        <v>May</v>
      </c>
      <c r="V2173">
        <f t="shared" si="271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264"/>
        <v>1</v>
      </c>
      <c r="P2174" s="9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0">
        <f t="shared" si="268"/>
        <v>42082.580092592587</v>
      </c>
      <c r="T2174" s="10">
        <f t="shared" si="269"/>
        <v>42112.580092592587</v>
      </c>
      <c r="U2174" t="str">
        <f t="shared" si="270"/>
        <v>Mar</v>
      </c>
      <c r="V2174">
        <f t="shared" si="271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264"/>
        <v>1.2692857142857144</v>
      </c>
      <c r="P2175" s="9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0">
        <f t="shared" si="268"/>
        <v>41495.692627314813</v>
      </c>
      <c r="T2175" s="10">
        <f t="shared" si="269"/>
        <v>41527.165972222225</v>
      </c>
      <c r="U2175" t="str">
        <f t="shared" si="270"/>
        <v>Aug</v>
      </c>
      <c r="V2175">
        <f t="shared" si="271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264"/>
        <v>1.0297499999999999</v>
      </c>
      <c r="P2176" s="9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0">
        <f t="shared" si="268"/>
        <v>42465.542905092589</v>
      </c>
      <c r="T2176" s="10">
        <f t="shared" si="269"/>
        <v>42495.542905092589</v>
      </c>
      <c r="U2176" t="str">
        <f t="shared" si="270"/>
        <v>Apr</v>
      </c>
      <c r="V2176">
        <f t="shared" si="271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264"/>
        <v>2.5</v>
      </c>
      <c r="P2177" s="9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0">
        <f t="shared" si="268"/>
        <v>42565.009097222224</v>
      </c>
      <c r="T2177" s="10">
        <f t="shared" si="269"/>
        <v>42572.009097222224</v>
      </c>
      <c r="U2177" t="str">
        <f t="shared" si="270"/>
        <v>Jul</v>
      </c>
      <c r="V2177">
        <f t="shared" si="271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264"/>
        <v>1.2602</v>
      </c>
      <c r="P2178" s="9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0">
        <f t="shared" si="268"/>
        <v>42096.633206018523</v>
      </c>
      <c r="T2178" s="10">
        <f t="shared" si="269"/>
        <v>42126.633206018523</v>
      </c>
      <c r="U2178" t="str">
        <f t="shared" si="270"/>
        <v>Apr</v>
      </c>
      <c r="V2178">
        <f t="shared" si="271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72">E2179/D2179</f>
        <v>1.0012000000000001</v>
      </c>
      <c r="P2179" s="9">
        <f t="shared" ref="P2179:P2242" si="273">E2179/L2179</f>
        <v>65.868421052631575</v>
      </c>
      <c r="Q2179" t="str">
        <f t="shared" ref="Q2179:Q2242" si="274">LEFT(N2179,SEARCH( "/",N2179,1)-1)</f>
        <v>music</v>
      </c>
      <c r="R2179" t="str">
        <f t="shared" ref="R2179:R2242" si="275">RIGHT(N2179,LEN(N2179)-SEARCH("/",N2179,1))</f>
        <v>rock</v>
      </c>
      <c r="S2179" s="10">
        <f t="shared" ref="S2179:S2242" si="276">(((J2179/60)/60)/24)+DATE(1970,1,1)</f>
        <v>42502.250775462962</v>
      </c>
      <c r="T2179" s="10">
        <f t="shared" ref="T2179:T2242" si="277">(((I2179/60)/60)/24)+DATE(1970,1,1)</f>
        <v>42527.250775462962</v>
      </c>
      <c r="U2179" t="str">
        <f t="shared" ref="U2179:U2242" si="278">TEXT(MONTH(S2179)*29,"mmm")</f>
        <v>May</v>
      </c>
      <c r="V2179">
        <f t="shared" ref="V2179:V2242" si="279">YEAR(S2179)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72"/>
        <v>1.3864000000000001</v>
      </c>
      <c r="P2180" s="9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0">
        <f t="shared" si="276"/>
        <v>42723.63653935185</v>
      </c>
      <c r="T2180" s="10">
        <f t="shared" si="277"/>
        <v>42753.63653935185</v>
      </c>
      <c r="U2180" t="str">
        <f t="shared" si="278"/>
        <v>Dec</v>
      </c>
      <c r="V2180">
        <f t="shared" si="279"/>
        <v>2016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72"/>
        <v>1.6140000000000001</v>
      </c>
      <c r="P2181" s="9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0">
        <f t="shared" si="276"/>
        <v>42075.171203703707</v>
      </c>
      <c r="T2181" s="10">
        <f t="shared" si="277"/>
        <v>42105.171203703707</v>
      </c>
      <c r="U2181" t="str">
        <f t="shared" si="278"/>
        <v>Mar</v>
      </c>
      <c r="V2181">
        <f t="shared" si="279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72"/>
        <v>1.071842</v>
      </c>
      <c r="P2182" s="9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0">
        <f t="shared" si="276"/>
        <v>42279.669768518521</v>
      </c>
      <c r="T2182" s="10">
        <f t="shared" si="277"/>
        <v>42321.711435185185</v>
      </c>
      <c r="U2182" t="str">
        <f t="shared" si="278"/>
        <v>Oct</v>
      </c>
      <c r="V2182">
        <f t="shared" si="279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72"/>
        <v>1.5309999999999999</v>
      </c>
      <c r="P2183" s="9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0">
        <f t="shared" si="276"/>
        <v>42773.005243055552</v>
      </c>
      <c r="T2183" s="10">
        <f t="shared" si="277"/>
        <v>42787.005243055552</v>
      </c>
      <c r="U2183" t="str">
        <f t="shared" si="278"/>
        <v>Feb</v>
      </c>
      <c r="V2183">
        <f t="shared" si="279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72"/>
        <v>5.2416666666666663</v>
      </c>
      <c r="P2184" s="9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0">
        <f t="shared" si="276"/>
        <v>41879.900752314818</v>
      </c>
      <c r="T2184" s="10">
        <f t="shared" si="277"/>
        <v>41914.900752314818</v>
      </c>
      <c r="U2184" t="str">
        <f t="shared" si="278"/>
        <v>Aug</v>
      </c>
      <c r="V2184">
        <f t="shared" si="279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72"/>
        <v>4.8927777777777779</v>
      </c>
      <c r="P2185" s="9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0">
        <f t="shared" si="276"/>
        <v>42745.365474537044</v>
      </c>
      <c r="T2185" s="10">
        <f t="shared" si="277"/>
        <v>42775.208333333328</v>
      </c>
      <c r="U2185" t="str">
        <f t="shared" si="278"/>
        <v>Jan</v>
      </c>
      <c r="V2185">
        <f t="shared" si="279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72"/>
        <v>2.8473999999999999</v>
      </c>
      <c r="P2186" s="9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0">
        <f t="shared" si="276"/>
        <v>42380.690289351856</v>
      </c>
      <c r="T2186" s="10">
        <f t="shared" si="277"/>
        <v>42394.666666666672</v>
      </c>
      <c r="U2186" t="str">
        <f t="shared" si="278"/>
        <v>Jan</v>
      </c>
      <c r="V2186">
        <f t="shared" si="279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72"/>
        <v>18.569700000000001</v>
      </c>
      <c r="P2187" s="9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0">
        <f t="shared" si="276"/>
        <v>41319.349988425929</v>
      </c>
      <c r="T2187" s="10">
        <f t="shared" si="277"/>
        <v>41359.349988425929</v>
      </c>
      <c r="U2187" t="str">
        <f t="shared" si="278"/>
        <v>Feb</v>
      </c>
      <c r="V2187">
        <f t="shared" si="279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72"/>
        <v>1.0967499999999999</v>
      </c>
      <c r="P2188" s="9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0">
        <f t="shared" si="276"/>
        <v>42583.615081018521</v>
      </c>
      <c r="T2188" s="10">
        <f t="shared" si="277"/>
        <v>42620.083333333328</v>
      </c>
      <c r="U2188" t="str">
        <f t="shared" si="278"/>
        <v>Aug</v>
      </c>
      <c r="V2188">
        <f t="shared" si="279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72"/>
        <v>10.146425000000001</v>
      </c>
      <c r="P2189" s="9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0">
        <f t="shared" si="276"/>
        <v>42068.209097222221</v>
      </c>
      <c r="T2189" s="10">
        <f t="shared" si="277"/>
        <v>42097.165972222225</v>
      </c>
      <c r="U2189" t="str">
        <f t="shared" si="278"/>
        <v>Mar</v>
      </c>
      <c r="V2189">
        <f t="shared" si="279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72"/>
        <v>4.1217692027666546</v>
      </c>
      <c r="P2190" s="9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0">
        <f t="shared" si="276"/>
        <v>42633.586122685185</v>
      </c>
      <c r="T2190" s="10">
        <f t="shared" si="277"/>
        <v>42668.708333333328</v>
      </c>
      <c r="U2190" t="str">
        <f t="shared" si="278"/>
        <v>Sep</v>
      </c>
      <c r="V2190">
        <f t="shared" si="279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72"/>
        <v>5.0324999999999998</v>
      </c>
      <c r="P2191" s="9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0">
        <f t="shared" si="276"/>
        <v>42467.788194444445</v>
      </c>
      <c r="T2191" s="10">
        <f t="shared" si="277"/>
        <v>42481.916666666672</v>
      </c>
      <c r="U2191" t="str">
        <f t="shared" si="278"/>
        <v>Apr</v>
      </c>
      <c r="V2191">
        <f t="shared" si="279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72"/>
        <v>1.8461052631578947</v>
      </c>
      <c r="P2192" s="9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0">
        <f t="shared" si="276"/>
        <v>42417.625046296293</v>
      </c>
      <c r="T2192" s="10">
        <f t="shared" si="277"/>
        <v>42452.290972222225</v>
      </c>
      <c r="U2192" t="str">
        <f t="shared" si="278"/>
        <v>Feb</v>
      </c>
      <c r="V2192">
        <f t="shared" si="279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72"/>
        <v>1.1973333333333334</v>
      </c>
      <c r="P2193" s="9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0">
        <f t="shared" si="276"/>
        <v>42768.833645833336</v>
      </c>
      <c r="T2193" s="10">
        <f t="shared" si="277"/>
        <v>42780.833645833336</v>
      </c>
      <c r="U2193" t="str">
        <f t="shared" si="278"/>
        <v>Feb</v>
      </c>
      <c r="V2193">
        <f t="shared" si="279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72"/>
        <v>10.812401666666668</v>
      </c>
      <c r="P2194" s="9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0">
        <f t="shared" si="276"/>
        <v>42691.8512037037</v>
      </c>
      <c r="T2194" s="10">
        <f t="shared" si="277"/>
        <v>42719.958333333328</v>
      </c>
      <c r="U2194" t="str">
        <f t="shared" si="278"/>
        <v>Nov</v>
      </c>
      <c r="V2194">
        <f t="shared" si="279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72"/>
        <v>4.5237333333333334</v>
      </c>
      <c r="P2195" s="9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0">
        <f t="shared" si="276"/>
        <v>42664.405925925923</v>
      </c>
      <c r="T2195" s="10">
        <f t="shared" si="277"/>
        <v>42695.207638888889</v>
      </c>
      <c r="U2195" t="str">
        <f t="shared" si="278"/>
        <v>Oct</v>
      </c>
      <c r="V2195">
        <f t="shared" si="279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72"/>
        <v>5.3737000000000004</v>
      </c>
      <c r="P2196" s="9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0">
        <f t="shared" si="276"/>
        <v>42425.757986111115</v>
      </c>
      <c r="T2196" s="10">
        <f t="shared" si="277"/>
        <v>42455.716319444444</v>
      </c>
      <c r="U2196" t="str">
        <f t="shared" si="278"/>
        <v>Feb</v>
      </c>
      <c r="V2196">
        <f t="shared" si="279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72"/>
        <v>1.2032608695652174</v>
      </c>
      <c r="P2197" s="9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0">
        <f t="shared" si="276"/>
        <v>42197.771990740745</v>
      </c>
      <c r="T2197" s="10">
        <f t="shared" si="277"/>
        <v>42227.771990740745</v>
      </c>
      <c r="U2197" t="str">
        <f t="shared" si="278"/>
        <v>Jul</v>
      </c>
      <c r="V2197">
        <f t="shared" si="279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72"/>
        <v>1.1383571428571428</v>
      </c>
      <c r="P2198" s="9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0">
        <f t="shared" si="276"/>
        <v>42675.487291666665</v>
      </c>
      <c r="T2198" s="10">
        <f t="shared" si="277"/>
        <v>42706.291666666672</v>
      </c>
      <c r="U2198" t="str">
        <f t="shared" si="278"/>
        <v>Nov</v>
      </c>
      <c r="V2198">
        <f t="shared" si="279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72"/>
        <v>9.5103109999999997</v>
      </c>
      <c r="P2199" s="9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0">
        <f t="shared" si="276"/>
        <v>42033.584016203706</v>
      </c>
      <c r="T2199" s="10">
        <f t="shared" si="277"/>
        <v>42063.584016203706</v>
      </c>
      <c r="U2199" t="str">
        <f t="shared" si="278"/>
        <v>Jan</v>
      </c>
      <c r="V2199">
        <f t="shared" si="279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72"/>
        <v>1.3289249999999999</v>
      </c>
      <c r="P2200" s="9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0">
        <f t="shared" si="276"/>
        <v>42292.513888888891</v>
      </c>
      <c r="T2200" s="10">
        <f t="shared" si="277"/>
        <v>42322.555555555555</v>
      </c>
      <c r="U2200" t="str">
        <f t="shared" si="278"/>
        <v>Oct</v>
      </c>
      <c r="V2200">
        <f t="shared" si="279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72"/>
        <v>1.4697777777777778</v>
      </c>
      <c r="P2201" s="9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0">
        <f t="shared" si="276"/>
        <v>42262.416643518518</v>
      </c>
      <c r="T2201" s="10">
        <f t="shared" si="277"/>
        <v>42292.416643518518</v>
      </c>
      <c r="U2201" t="str">
        <f t="shared" si="278"/>
        <v>Sep</v>
      </c>
      <c r="V2201">
        <f t="shared" si="279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72"/>
        <v>5.4215</v>
      </c>
      <c r="P2202" s="9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0">
        <f t="shared" si="276"/>
        <v>42163.625787037032</v>
      </c>
      <c r="T2202" s="10">
        <f t="shared" si="277"/>
        <v>42191.125</v>
      </c>
      <c r="U2202" t="str">
        <f t="shared" si="278"/>
        <v>Jun</v>
      </c>
      <c r="V2202">
        <f t="shared" si="279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72"/>
        <v>3.8271818181818182</v>
      </c>
      <c r="P2203" s="9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0">
        <f t="shared" si="276"/>
        <v>41276.846817129634</v>
      </c>
      <c r="T2203" s="10">
        <f t="shared" si="277"/>
        <v>41290.846817129634</v>
      </c>
      <c r="U2203" t="str">
        <f t="shared" si="278"/>
        <v>Jan</v>
      </c>
      <c r="V2203">
        <f t="shared" si="279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72"/>
        <v>7.0418124999999998</v>
      </c>
      <c r="P2204" s="9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0">
        <f t="shared" si="276"/>
        <v>41184.849166666667</v>
      </c>
      <c r="T2204" s="10">
        <f t="shared" si="277"/>
        <v>41214.849166666667</v>
      </c>
      <c r="U2204" t="str">
        <f t="shared" si="278"/>
        <v>Oct</v>
      </c>
      <c r="V2204">
        <f t="shared" si="279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72"/>
        <v>1.0954999999999999</v>
      </c>
      <c r="P2205" s="9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0">
        <f t="shared" si="276"/>
        <v>42241.85974537037</v>
      </c>
      <c r="T2205" s="10">
        <f t="shared" si="277"/>
        <v>42271.85974537037</v>
      </c>
      <c r="U2205" t="str">
        <f t="shared" si="278"/>
        <v>Aug</v>
      </c>
      <c r="V2205">
        <f t="shared" si="279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72"/>
        <v>1.3286666666666667</v>
      </c>
      <c r="P2206" s="9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0">
        <f t="shared" si="276"/>
        <v>41312.311562499999</v>
      </c>
      <c r="T2206" s="10">
        <f t="shared" si="277"/>
        <v>41342.311562499999</v>
      </c>
      <c r="U2206" t="str">
        <f t="shared" si="278"/>
        <v>Feb</v>
      </c>
      <c r="V2206">
        <f t="shared" si="279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72"/>
        <v>1.52</v>
      </c>
      <c r="P2207" s="9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0">
        <f t="shared" si="276"/>
        <v>41031.82163194444</v>
      </c>
      <c r="T2207" s="10">
        <f t="shared" si="277"/>
        <v>41061.82163194444</v>
      </c>
      <c r="U2207" t="str">
        <f t="shared" si="278"/>
        <v>May</v>
      </c>
      <c r="V2207">
        <f t="shared" si="279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72"/>
        <v>1.0272727272727273</v>
      </c>
      <c r="P2208" s="9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0">
        <f t="shared" si="276"/>
        <v>40997.257222222222</v>
      </c>
      <c r="T2208" s="10">
        <f t="shared" si="277"/>
        <v>41015.257222222222</v>
      </c>
      <c r="U2208" t="str">
        <f t="shared" si="278"/>
        <v>Mar</v>
      </c>
      <c r="V2208">
        <f t="shared" si="279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72"/>
        <v>1</v>
      </c>
      <c r="P2209" s="9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0">
        <f t="shared" si="276"/>
        <v>41564.194131944445</v>
      </c>
      <c r="T2209" s="10">
        <f t="shared" si="277"/>
        <v>41594.235798611109</v>
      </c>
      <c r="U2209" t="str">
        <f t="shared" si="278"/>
        <v>Oct</v>
      </c>
      <c r="V2209">
        <f t="shared" si="279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72"/>
        <v>1.016</v>
      </c>
      <c r="P2210" s="9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0">
        <f t="shared" si="276"/>
        <v>40946.882245370369</v>
      </c>
      <c r="T2210" s="10">
        <f t="shared" si="277"/>
        <v>41006.166666666664</v>
      </c>
      <c r="U2210" t="str">
        <f t="shared" si="278"/>
        <v>Feb</v>
      </c>
      <c r="V2210">
        <f t="shared" si="279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72"/>
        <v>1.508</v>
      </c>
      <c r="P2211" s="9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0">
        <f t="shared" si="276"/>
        <v>41732.479675925926</v>
      </c>
      <c r="T2211" s="10">
        <f t="shared" si="277"/>
        <v>41743.958333333336</v>
      </c>
      <c r="U2211" t="str">
        <f t="shared" si="278"/>
        <v>Apr</v>
      </c>
      <c r="V2211">
        <f t="shared" si="279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72"/>
        <v>1.11425</v>
      </c>
      <c r="P2212" s="9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0">
        <f t="shared" si="276"/>
        <v>40956.066087962965</v>
      </c>
      <c r="T2212" s="10">
        <f t="shared" si="277"/>
        <v>41013.73333333333</v>
      </c>
      <c r="U2212" t="str">
        <f t="shared" si="278"/>
        <v>Feb</v>
      </c>
      <c r="V2212">
        <f t="shared" si="279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72"/>
        <v>1.956</v>
      </c>
      <c r="P2213" s="9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0">
        <f t="shared" si="276"/>
        <v>41716.785011574073</v>
      </c>
      <c r="T2213" s="10">
        <f t="shared" si="277"/>
        <v>41739.290972222225</v>
      </c>
      <c r="U2213" t="str">
        <f t="shared" si="278"/>
        <v>Mar</v>
      </c>
      <c r="V2213">
        <f t="shared" si="279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72"/>
        <v>1.1438333333333333</v>
      </c>
      <c r="P2214" s="9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0">
        <f t="shared" si="276"/>
        <v>41548.747418981482</v>
      </c>
      <c r="T2214" s="10">
        <f t="shared" si="277"/>
        <v>41582.041666666664</v>
      </c>
      <c r="U2214" t="str">
        <f t="shared" si="278"/>
        <v>Oct</v>
      </c>
      <c r="V2214">
        <f t="shared" si="279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72"/>
        <v>2</v>
      </c>
      <c r="P2215" s="9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0">
        <f t="shared" si="276"/>
        <v>42109.826145833329</v>
      </c>
      <c r="T2215" s="10">
        <f t="shared" si="277"/>
        <v>42139.826145833329</v>
      </c>
      <c r="U2215" t="str">
        <f t="shared" si="278"/>
        <v>Apr</v>
      </c>
      <c r="V2215">
        <f t="shared" si="279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72"/>
        <v>2.9250166666666666</v>
      </c>
      <c r="P2216" s="9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0">
        <f t="shared" si="276"/>
        <v>41646.792222222226</v>
      </c>
      <c r="T2216" s="10">
        <f t="shared" si="277"/>
        <v>41676.792222222226</v>
      </c>
      <c r="U2216" t="str">
        <f t="shared" si="278"/>
        <v>Jan</v>
      </c>
      <c r="V2216">
        <f t="shared" si="279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72"/>
        <v>1.5636363636363637</v>
      </c>
      <c r="P2217" s="9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0">
        <f t="shared" si="276"/>
        <v>40958.717268518521</v>
      </c>
      <c r="T2217" s="10">
        <f t="shared" si="277"/>
        <v>40981.290972222225</v>
      </c>
      <c r="U2217" t="str">
        <f t="shared" si="278"/>
        <v>Feb</v>
      </c>
      <c r="V2217">
        <f t="shared" si="279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72"/>
        <v>1.0566666666666666</v>
      </c>
      <c r="P2218" s="9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0">
        <f t="shared" si="276"/>
        <v>42194.751678240747</v>
      </c>
      <c r="T2218" s="10">
        <f t="shared" si="277"/>
        <v>42208.751678240747</v>
      </c>
      <c r="U2218" t="str">
        <f t="shared" si="278"/>
        <v>Jul</v>
      </c>
      <c r="V2218">
        <f t="shared" si="279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72"/>
        <v>1.0119047619047619</v>
      </c>
      <c r="P2219" s="9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0">
        <f t="shared" si="276"/>
        <v>42299.776770833334</v>
      </c>
      <c r="T2219" s="10">
        <f t="shared" si="277"/>
        <v>42310.333333333328</v>
      </c>
      <c r="U2219" t="str">
        <f t="shared" si="278"/>
        <v>Oct</v>
      </c>
      <c r="V2219">
        <f t="shared" si="279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72"/>
        <v>1.2283299999999999</v>
      </c>
      <c r="P2220" s="9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0">
        <f t="shared" si="276"/>
        <v>41127.812303240738</v>
      </c>
      <c r="T2220" s="10">
        <f t="shared" si="277"/>
        <v>41150</v>
      </c>
      <c r="U2220" t="str">
        <f t="shared" si="278"/>
        <v>Aug</v>
      </c>
      <c r="V2220">
        <f t="shared" si="279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72"/>
        <v>1.0149999999999999</v>
      </c>
      <c r="P2221" s="9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0">
        <f t="shared" si="276"/>
        <v>42205.718888888892</v>
      </c>
      <c r="T2221" s="10">
        <f t="shared" si="277"/>
        <v>42235.718888888892</v>
      </c>
      <c r="U2221" t="str">
        <f t="shared" si="278"/>
        <v>Jul</v>
      </c>
      <c r="V2221">
        <f t="shared" si="279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72"/>
        <v>1.0114285714285713</v>
      </c>
      <c r="P2222" s="9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0">
        <f t="shared" si="276"/>
        <v>41452.060601851852</v>
      </c>
      <c r="T2222" s="10">
        <f t="shared" si="277"/>
        <v>41482.060601851852</v>
      </c>
      <c r="U2222" t="str">
        <f t="shared" si="278"/>
        <v>Jun</v>
      </c>
      <c r="V2222">
        <f t="shared" si="279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72"/>
        <v>1.0811999999999999</v>
      </c>
      <c r="P2223" s="9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0">
        <f t="shared" si="276"/>
        <v>42452.666770833333</v>
      </c>
      <c r="T2223" s="10">
        <f t="shared" si="277"/>
        <v>42483</v>
      </c>
      <c r="U2223" t="str">
        <f t="shared" si="278"/>
        <v>Mar</v>
      </c>
      <c r="V2223">
        <f t="shared" si="279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72"/>
        <v>1.6259999999999999</v>
      </c>
      <c r="P2224" s="9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0">
        <f t="shared" si="276"/>
        <v>40906.787581018521</v>
      </c>
      <c r="T2224" s="10">
        <f t="shared" si="277"/>
        <v>40936.787581018521</v>
      </c>
      <c r="U2224" t="str">
        <f t="shared" si="278"/>
        <v>Dec</v>
      </c>
      <c r="V2224">
        <f t="shared" si="279"/>
        <v>2011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72"/>
        <v>1.0580000000000001</v>
      </c>
      <c r="P2225" s="9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0">
        <f t="shared" si="276"/>
        <v>42152.640833333338</v>
      </c>
      <c r="T2225" s="10">
        <f t="shared" si="277"/>
        <v>42182.640833333338</v>
      </c>
      <c r="U2225" t="str">
        <f t="shared" si="278"/>
        <v>May</v>
      </c>
      <c r="V2225">
        <f t="shared" si="279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72"/>
        <v>2.4315000000000002</v>
      </c>
      <c r="P2226" s="9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0">
        <f t="shared" si="276"/>
        <v>42644.667534722219</v>
      </c>
      <c r="T2226" s="10">
        <f t="shared" si="277"/>
        <v>42672.791666666672</v>
      </c>
      <c r="U2226" t="str">
        <f t="shared" si="278"/>
        <v>Oct</v>
      </c>
      <c r="V2226">
        <f t="shared" si="279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72"/>
        <v>9.4483338095238096</v>
      </c>
      <c r="P2227" s="9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0">
        <f t="shared" si="276"/>
        <v>41873.79184027778</v>
      </c>
      <c r="T2227" s="10">
        <f t="shared" si="277"/>
        <v>41903.79184027778</v>
      </c>
      <c r="U2227" t="str">
        <f t="shared" si="278"/>
        <v>Aug</v>
      </c>
      <c r="V2227">
        <f t="shared" si="279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72"/>
        <v>1.0846283333333333</v>
      </c>
      <c r="P2228" s="9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0">
        <f t="shared" si="276"/>
        <v>42381.79886574074</v>
      </c>
      <c r="T2228" s="10">
        <f t="shared" si="277"/>
        <v>42412.207638888889</v>
      </c>
      <c r="U2228" t="str">
        <f t="shared" si="278"/>
        <v>Jan</v>
      </c>
      <c r="V2228">
        <f t="shared" si="279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72"/>
        <v>1.5737692307692308</v>
      </c>
      <c r="P2229" s="9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0">
        <f t="shared" si="276"/>
        <v>41561.807349537034</v>
      </c>
      <c r="T2229" s="10">
        <f t="shared" si="277"/>
        <v>41591.849016203705</v>
      </c>
      <c r="U2229" t="str">
        <f t="shared" si="278"/>
        <v>Oct</v>
      </c>
      <c r="V2229">
        <f t="shared" si="279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72"/>
        <v>11.744899999999999</v>
      </c>
      <c r="P2230" s="9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0">
        <f t="shared" si="276"/>
        <v>42202.278194444443</v>
      </c>
      <c r="T2230" s="10">
        <f t="shared" si="277"/>
        <v>42232.278194444443</v>
      </c>
      <c r="U2230" t="str">
        <f t="shared" si="278"/>
        <v>Jul</v>
      </c>
      <c r="V2230">
        <f t="shared" si="279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72"/>
        <v>1.7104755366949576</v>
      </c>
      <c r="P2231" s="9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0">
        <f t="shared" si="276"/>
        <v>41484.664247685185</v>
      </c>
      <c r="T2231" s="10">
        <f t="shared" si="277"/>
        <v>41520.166666666664</v>
      </c>
      <c r="U2231" t="str">
        <f t="shared" si="278"/>
        <v>Jul</v>
      </c>
      <c r="V2231">
        <f t="shared" si="279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72"/>
        <v>1.2595294117647058</v>
      </c>
      <c r="P2232" s="9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0">
        <f t="shared" si="276"/>
        <v>41724.881099537037</v>
      </c>
      <c r="T2232" s="10">
        <f t="shared" si="277"/>
        <v>41754.881099537037</v>
      </c>
      <c r="U2232" t="str">
        <f t="shared" si="278"/>
        <v>Mar</v>
      </c>
      <c r="V2232">
        <f t="shared" si="279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72"/>
        <v>12.121296000000001</v>
      </c>
      <c r="P2233" s="9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0">
        <f t="shared" si="276"/>
        <v>41423.910891203705</v>
      </c>
      <c r="T2233" s="10">
        <f t="shared" si="277"/>
        <v>41450.208333333336</v>
      </c>
      <c r="U2233" t="str">
        <f t="shared" si="278"/>
        <v>May</v>
      </c>
      <c r="V2233">
        <f t="shared" si="279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72"/>
        <v>4.9580000000000002</v>
      </c>
      <c r="P2234" s="9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0">
        <f t="shared" si="276"/>
        <v>41806.794074074074</v>
      </c>
      <c r="T2234" s="10">
        <f t="shared" si="277"/>
        <v>41839.125</v>
      </c>
      <c r="U2234" t="str">
        <f t="shared" si="278"/>
        <v>Jun</v>
      </c>
      <c r="V2234">
        <f t="shared" si="279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72"/>
        <v>3.3203999999999998</v>
      </c>
      <c r="P2235" s="9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0">
        <f t="shared" si="276"/>
        <v>42331.378923611104</v>
      </c>
      <c r="T2235" s="10">
        <f t="shared" si="277"/>
        <v>42352</v>
      </c>
      <c r="U2235" t="str">
        <f t="shared" si="278"/>
        <v>Nov</v>
      </c>
      <c r="V2235">
        <f t="shared" si="279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72"/>
        <v>11.65</v>
      </c>
      <c r="P2236" s="9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0">
        <f t="shared" si="276"/>
        <v>42710.824618055558</v>
      </c>
      <c r="T2236" s="10">
        <f t="shared" si="277"/>
        <v>42740.824618055558</v>
      </c>
      <c r="U2236" t="str">
        <f t="shared" si="278"/>
        <v>Dec</v>
      </c>
      <c r="V2236">
        <f t="shared" si="279"/>
        <v>2016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72"/>
        <v>1.5331538461538461</v>
      </c>
      <c r="P2237" s="9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0">
        <f t="shared" si="276"/>
        <v>42062.022118055553</v>
      </c>
      <c r="T2237" s="10">
        <f t="shared" si="277"/>
        <v>42091.980451388896</v>
      </c>
      <c r="U2237" t="str">
        <f t="shared" si="278"/>
        <v>Feb</v>
      </c>
      <c r="V2237">
        <f t="shared" si="279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72"/>
        <v>5.3710714285714287</v>
      </c>
      <c r="P2238" s="9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0">
        <f t="shared" si="276"/>
        <v>42371.617164351846</v>
      </c>
      <c r="T2238" s="10">
        <f t="shared" si="277"/>
        <v>42401.617164351846</v>
      </c>
      <c r="U2238" t="str">
        <f t="shared" si="278"/>
        <v>Jan</v>
      </c>
      <c r="V2238">
        <f t="shared" si="279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72"/>
        <v>3.5292777777777777</v>
      </c>
      <c r="P2239" s="9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0">
        <f t="shared" si="276"/>
        <v>41915.003275462965</v>
      </c>
      <c r="T2239" s="10">
        <f t="shared" si="277"/>
        <v>41955.332638888889</v>
      </c>
      <c r="U2239" t="str">
        <f t="shared" si="278"/>
        <v>Oct</v>
      </c>
      <c r="V2239">
        <f t="shared" si="279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72"/>
        <v>1.3740000000000001</v>
      </c>
      <c r="P2240" s="9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0">
        <f t="shared" si="276"/>
        <v>42774.621712962966</v>
      </c>
      <c r="T2240" s="10">
        <f t="shared" si="277"/>
        <v>42804.621712962966</v>
      </c>
      <c r="U2240" t="str">
        <f t="shared" si="278"/>
        <v>Feb</v>
      </c>
      <c r="V2240">
        <f t="shared" si="279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72"/>
        <v>1.2802667999999999</v>
      </c>
      <c r="P2241" s="9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0">
        <f t="shared" si="276"/>
        <v>41572.958495370374</v>
      </c>
      <c r="T2241" s="10">
        <f t="shared" si="277"/>
        <v>41609.168055555558</v>
      </c>
      <c r="U2241" t="str">
        <f t="shared" si="278"/>
        <v>Oct</v>
      </c>
      <c r="V2241">
        <f t="shared" si="279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72"/>
        <v>2.7067999999999999</v>
      </c>
      <c r="P2242" s="9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0">
        <f t="shared" si="276"/>
        <v>42452.825740740736</v>
      </c>
      <c r="T2242" s="10">
        <f t="shared" si="277"/>
        <v>42482.825740740736</v>
      </c>
      <c r="U2242" t="str">
        <f t="shared" si="278"/>
        <v>Mar</v>
      </c>
      <c r="V2242">
        <f t="shared" si="279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80">E2243/D2243</f>
        <v>8.0640000000000001</v>
      </c>
      <c r="P2243" s="9">
        <f t="shared" ref="P2243:P2306" si="281">E2243/L2243</f>
        <v>49.472392638036808</v>
      </c>
      <c r="Q2243" t="str">
        <f t="shared" ref="Q2243:Q2306" si="282">LEFT(N2243,SEARCH( "/",N2243,1)-1)</f>
        <v>games</v>
      </c>
      <c r="R2243" t="str">
        <f t="shared" ref="R2243:R2306" si="283">RIGHT(N2243,LEN(N2243)-SEARCH("/",N2243,1))</f>
        <v>tabletop games</v>
      </c>
      <c r="S2243" s="10">
        <f t="shared" ref="S2243:S2306" si="284">(((J2243/60)/60)/24)+DATE(1970,1,1)</f>
        <v>42766.827546296292</v>
      </c>
      <c r="T2243" s="10">
        <f t="shared" ref="T2243:T2306" si="285">(((I2243/60)/60)/24)+DATE(1970,1,1)</f>
        <v>42796.827546296292</v>
      </c>
      <c r="U2243" t="str">
        <f t="shared" ref="U2243:U2306" si="286">TEXT(MONTH(S2243)*29,"mmm")</f>
        <v>Jan</v>
      </c>
      <c r="V2243">
        <f t="shared" ref="V2243:V2306" si="287">YEAR(S2243)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80"/>
        <v>13.600976000000001</v>
      </c>
      <c r="P2244" s="9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0">
        <f t="shared" si="284"/>
        <v>41569.575613425928</v>
      </c>
      <c r="T2244" s="10">
        <f t="shared" si="285"/>
        <v>41605.126388888886</v>
      </c>
      <c r="U2244" t="str">
        <f t="shared" si="286"/>
        <v>Oct</v>
      </c>
      <c r="V2244">
        <f t="shared" si="287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80"/>
        <v>9302.5</v>
      </c>
      <c r="P2245" s="9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0">
        <f t="shared" si="284"/>
        <v>42800.751041666663</v>
      </c>
      <c r="T2245" s="10">
        <f t="shared" si="285"/>
        <v>42807.125</v>
      </c>
      <c r="U2245" t="str">
        <f t="shared" si="286"/>
        <v>Mar</v>
      </c>
      <c r="V2245">
        <f t="shared" si="287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80"/>
        <v>3.7702</v>
      </c>
      <c r="P2246" s="9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0">
        <f t="shared" si="284"/>
        <v>42647.818819444445</v>
      </c>
      <c r="T2246" s="10">
        <f t="shared" si="285"/>
        <v>42659.854166666672</v>
      </c>
      <c r="U2246" t="str">
        <f t="shared" si="286"/>
        <v>Oct</v>
      </c>
      <c r="V2246">
        <f t="shared" si="287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80"/>
        <v>26.47025</v>
      </c>
      <c r="P2247" s="9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0">
        <f t="shared" si="284"/>
        <v>41660.708530092597</v>
      </c>
      <c r="T2247" s="10">
        <f t="shared" si="285"/>
        <v>41691.75</v>
      </c>
      <c r="U2247" t="str">
        <f t="shared" si="286"/>
        <v>Jan</v>
      </c>
      <c r="V2247">
        <f t="shared" si="287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80"/>
        <v>1.0012000000000001</v>
      </c>
      <c r="P2248" s="9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0">
        <f t="shared" si="284"/>
        <v>42221.79178240741</v>
      </c>
      <c r="T2248" s="10">
        <f t="shared" si="285"/>
        <v>42251.79178240741</v>
      </c>
      <c r="U2248" t="str">
        <f t="shared" si="286"/>
        <v>Aug</v>
      </c>
      <c r="V2248">
        <f t="shared" si="287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80"/>
        <v>1.0445405405405406</v>
      </c>
      <c r="P2249" s="9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0">
        <f t="shared" si="284"/>
        <v>42200.666261574079</v>
      </c>
      <c r="T2249" s="10">
        <f t="shared" si="285"/>
        <v>42214.666261574079</v>
      </c>
      <c r="U2249" t="str">
        <f t="shared" si="286"/>
        <v>Jul</v>
      </c>
      <c r="V2249">
        <f t="shared" si="287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80"/>
        <v>1.0721428571428571</v>
      </c>
      <c r="P2250" s="9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0">
        <f t="shared" si="284"/>
        <v>42688.875902777778</v>
      </c>
      <c r="T2250" s="10">
        <f t="shared" si="285"/>
        <v>42718.875902777778</v>
      </c>
      <c r="U2250" t="str">
        <f t="shared" si="286"/>
        <v>Nov</v>
      </c>
      <c r="V2250">
        <f t="shared" si="287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80"/>
        <v>1.6877142857142857</v>
      </c>
      <c r="P2251" s="9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0">
        <f t="shared" si="284"/>
        <v>41336.703298611108</v>
      </c>
      <c r="T2251" s="10">
        <f t="shared" si="285"/>
        <v>41366.661631944444</v>
      </c>
      <c r="U2251" t="str">
        <f t="shared" si="286"/>
        <v>Mar</v>
      </c>
      <c r="V2251">
        <f t="shared" si="287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80"/>
        <v>9.7511200000000002</v>
      </c>
      <c r="P2252" s="9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0">
        <f t="shared" si="284"/>
        <v>42677.005474537036</v>
      </c>
      <c r="T2252" s="10">
        <f t="shared" si="285"/>
        <v>42707.0471412037</v>
      </c>
      <c r="U2252" t="str">
        <f t="shared" si="286"/>
        <v>Nov</v>
      </c>
      <c r="V2252">
        <f t="shared" si="287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80"/>
        <v>1.3444929411764706</v>
      </c>
      <c r="P2253" s="9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0">
        <f t="shared" si="284"/>
        <v>41846.34579861111</v>
      </c>
      <c r="T2253" s="10">
        <f t="shared" si="285"/>
        <v>41867.34579861111</v>
      </c>
      <c r="U2253" t="str">
        <f t="shared" si="286"/>
        <v>Jul</v>
      </c>
      <c r="V2253">
        <f t="shared" si="287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80"/>
        <v>2.722777777777778</v>
      </c>
      <c r="P2254" s="9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0">
        <f t="shared" si="284"/>
        <v>42573.327986111108</v>
      </c>
      <c r="T2254" s="10">
        <f t="shared" si="285"/>
        <v>42588.327986111108</v>
      </c>
      <c r="U2254" t="str">
        <f t="shared" si="286"/>
        <v>Jul</v>
      </c>
      <c r="V2254">
        <f t="shared" si="287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80"/>
        <v>1.1268750000000001</v>
      </c>
      <c r="P2255" s="9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0">
        <f t="shared" si="284"/>
        <v>42296.631331018521</v>
      </c>
      <c r="T2255" s="10">
        <f t="shared" si="285"/>
        <v>42326.672997685186</v>
      </c>
      <c r="U2255" t="str">
        <f t="shared" si="286"/>
        <v>Oct</v>
      </c>
      <c r="V2255">
        <f t="shared" si="287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80"/>
        <v>4.5979999999999999</v>
      </c>
      <c r="P2256" s="9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0">
        <f t="shared" si="284"/>
        <v>42752.647777777776</v>
      </c>
      <c r="T2256" s="10">
        <f t="shared" si="285"/>
        <v>42759.647777777776</v>
      </c>
      <c r="U2256" t="str">
        <f t="shared" si="286"/>
        <v>Jan</v>
      </c>
      <c r="V2256">
        <f t="shared" si="287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80"/>
        <v>2.8665822784810127</v>
      </c>
      <c r="P2257" s="9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0">
        <f t="shared" si="284"/>
        <v>42467.951979166668</v>
      </c>
      <c r="T2257" s="10">
        <f t="shared" si="285"/>
        <v>42497.951979166668</v>
      </c>
      <c r="U2257" t="str">
        <f t="shared" si="286"/>
        <v>Apr</v>
      </c>
      <c r="V2257">
        <f t="shared" si="287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80"/>
        <v>2.2270833333333333</v>
      </c>
      <c r="P2258" s="9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0">
        <f t="shared" si="284"/>
        <v>42682.451921296291</v>
      </c>
      <c r="T2258" s="10">
        <f t="shared" si="285"/>
        <v>42696.451921296291</v>
      </c>
      <c r="U2258" t="str">
        <f t="shared" si="286"/>
        <v>Nov</v>
      </c>
      <c r="V2258">
        <f t="shared" si="287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80"/>
        <v>6.3613999999999997</v>
      </c>
      <c r="P2259" s="9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0">
        <f t="shared" si="284"/>
        <v>42505.936678240745</v>
      </c>
      <c r="T2259" s="10">
        <f t="shared" si="285"/>
        <v>42540.958333333328</v>
      </c>
      <c r="U2259" t="str">
        <f t="shared" si="286"/>
        <v>May</v>
      </c>
      <c r="V2259">
        <f t="shared" si="287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80"/>
        <v>1.4650000000000001</v>
      </c>
      <c r="P2260" s="9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0">
        <f t="shared" si="284"/>
        <v>42136.75100694444</v>
      </c>
      <c r="T2260" s="10">
        <f t="shared" si="285"/>
        <v>42166.75100694444</v>
      </c>
      <c r="U2260" t="str">
        <f t="shared" si="286"/>
        <v>May</v>
      </c>
      <c r="V2260">
        <f t="shared" si="287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80"/>
        <v>18.670999999999999</v>
      </c>
      <c r="P2261" s="9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0">
        <f t="shared" si="284"/>
        <v>42702.804814814815</v>
      </c>
      <c r="T2261" s="10">
        <f t="shared" si="285"/>
        <v>42712.804814814815</v>
      </c>
      <c r="U2261" t="str">
        <f t="shared" si="286"/>
        <v>Nov</v>
      </c>
      <c r="V2261">
        <f t="shared" si="287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80"/>
        <v>3.2692000000000001</v>
      </c>
      <c r="P2262" s="9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0">
        <f t="shared" si="284"/>
        <v>41695.016782407409</v>
      </c>
      <c r="T2262" s="10">
        <f t="shared" si="285"/>
        <v>41724.975115740745</v>
      </c>
      <c r="U2262" t="str">
        <f t="shared" si="286"/>
        <v>Feb</v>
      </c>
      <c r="V2262">
        <f t="shared" si="287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80"/>
        <v>7.7949999999999999</v>
      </c>
      <c r="P2263" s="9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0">
        <f t="shared" si="284"/>
        <v>42759.724768518514</v>
      </c>
      <c r="T2263" s="10">
        <f t="shared" si="285"/>
        <v>42780.724768518514</v>
      </c>
      <c r="U2263" t="str">
        <f t="shared" si="286"/>
        <v>Jan</v>
      </c>
      <c r="V2263">
        <f t="shared" si="287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80"/>
        <v>1.5415151515151515</v>
      </c>
      <c r="P2264" s="9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0">
        <f t="shared" si="284"/>
        <v>41926.585162037038</v>
      </c>
      <c r="T2264" s="10">
        <f t="shared" si="285"/>
        <v>41961</v>
      </c>
      <c r="U2264" t="str">
        <f t="shared" si="286"/>
        <v>Oct</v>
      </c>
      <c r="V2264">
        <f t="shared" si="287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80"/>
        <v>1.1554666666666666</v>
      </c>
      <c r="P2265" s="9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0">
        <f t="shared" si="284"/>
        <v>42014.832326388889</v>
      </c>
      <c r="T2265" s="10">
        <f t="shared" si="285"/>
        <v>42035.832326388889</v>
      </c>
      <c r="U2265" t="str">
        <f t="shared" si="286"/>
        <v>Jan</v>
      </c>
      <c r="V2265">
        <f t="shared" si="287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80"/>
        <v>1.8003333333333333</v>
      </c>
      <c r="P2266" s="9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0">
        <f t="shared" si="284"/>
        <v>42496.582337962958</v>
      </c>
      <c r="T2266" s="10">
        <f t="shared" si="285"/>
        <v>42513.125</v>
      </c>
      <c r="U2266" t="str">
        <f t="shared" si="286"/>
        <v>May</v>
      </c>
      <c r="V2266">
        <f t="shared" si="287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80"/>
        <v>2.9849999999999999</v>
      </c>
      <c r="P2267" s="9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0">
        <f t="shared" si="284"/>
        <v>42689.853090277778</v>
      </c>
      <c r="T2267" s="10">
        <f t="shared" si="285"/>
        <v>42696.853090277778</v>
      </c>
      <c r="U2267" t="str">
        <f t="shared" si="286"/>
        <v>Nov</v>
      </c>
      <c r="V2267">
        <f t="shared" si="287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80"/>
        <v>3.2026666666666666</v>
      </c>
      <c r="P2268" s="9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0">
        <f t="shared" si="284"/>
        <v>42469.874907407408</v>
      </c>
      <c r="T2268" s="10">
        <f t="shared" si="285"/>
        <v>42487.083333333328</v>
      </c>
      <c r="U2268" t="str">
        <f t="shared" si="286"/>
        <v>Apr</v>
      </c>
      <c r="V2268">
        <f t="shared" si="287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80"/>
        <v>3.80525</v>
      </c>
      <c r="P2269" s="9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0">
        <f t="shared" si="284"/>
        <v>41968.829826388886</v>
      </c>
      <c r="T2269" s="10">
        <f t="shared" si="285"/>
        <v>41994.041666666672</v>
      </c>
      <c r="U2269" t="str">
        <f t="shared" si="286"/>
        <v>Nov</v>
      </c>
      <c r="V2269">
        <f t="shared" si="287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80"/>
        <v>1.026</v>
      </c>
      <c r="P2270" s="9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0">
        <f t="shared" si="284"/>
        <v>42776.082349537035</v>
      </c>
      <c r="T2270" s="10">
        <f t="shared" si="285"/>
        <v>42806.082349537035</v>
      </c>
      <c r="U2270" t="str">
        <f t="shared" si="286"/>
        <v>Feb</v>
      </c>
      <c r="V2270">
        <f t="shared" si="287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80"/>
        <v>18.016400000000001</v>
      </c>
      <c r="P2271" s="9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0">
        <f t="shared" si="284"/>
        <v>42776.704432870371</v>
      </c>
      <c r="T2271" s="10">
        <f t="shared" si="285"/>
        <v>42801.208333333328</v>
      </c>
      <c r="U2271" t="str">
        <f t="shared" si="286"/>
        <v>Feb</v>
      </c>
      <c r="V2271">
        <f t="shared" si="287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80"/>
        <v>7.2024800000000004</v>
      </c>
      <c r="P2272" s="9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0">
        <f t="shared" si="284"/>
        <v>42725.869363425925</v>
      </c>
      <c r="T2272" s="10">
        <f t="shared" si="285"/>
        <v>42745.915972222225</v>
      </c>
      <c r="U2272" t="str">
        <f t="shared" si="286"/>
        <v>Dec</v>
      </c>
      <c r="V2272">
        <f t="shared" si="287"/>
        <v>2016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80"/>
        <v>2.8309000000000002</v>
      </c>
      <c r="P2273" s="9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0">
        <f t="shared" si="284"/>
        <v>42684.000046296293</v>
      </c>
      <c r="T2273" s="10">
        <f t="shared" si="285"/>
        <v>42714.000046296293</v>
      </c>
      <c r="U2273" t="str">
        <f t="shared" si="286"/>
        <v>Nov</v>
      </c>
      <c r="V2273">
        <f t="shared" si="287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80"/>
        <v>13.566000000000001</v>
      </c>
      <c r="P2274" s="9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0">
        <f t="shared" si="284"/>
        <v>42315.699490740735</v>
      </c>
      <c r="T2274" s="10">
        <f t="shared" si="285"/>
        <v>42345.699490740735</v>
      </c>
      <c r="U2274" t="str">
        <f t="shared" si="286"/>
        <v>Nov</v>
      </c>
      <c r="V2274">
        <f t="shared" si="287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80"/>
        <v>2.2035999999999998</v>
      </c>
      <c r="P2275" s="9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0">
        <f t="shared" si="284"/>
        <v>42781.549097222218</v>
      </c>
      <c r="T2275" s="10">
        <f t="shared" si="285"/>
        <v>42806.507430555561</v>
      </c>
      <c r="U2275" t="str">
        <f t="shared" si="286"/>
        <v>Feb</v>
      </c>
      <c r="V2275">
        <f t="shared" si="287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80"/>
        <v>1.196</v>
      </c>
      <c r="P2276" s="9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0">
        <f t="shared" si="284"/>
        <v>41663.500659722224</v>
      </c>
      <c r="T2276" s="10">
        <f t="shared" si="285"/>
        <v>41693.500659722224</v>
      </c>
      <c r="U2276" t="str">
        <f t="shared" si="286"/>
        <v>Jan</v>
      </c>
      <c r="V2276">
        <f t="shared" si="287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80"/>
        <v>4.0776923076923079</v>
      </c>
      <c r="P2277" s="9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0">
        <f t="shared" si="284"/>
        <v>41965.616655092599</v>
      </c>
      <c r="T2277" s="10">
        <f t="shared" si="285"/>
        <v>41995.616655092599</v>
      </c>
      <c r="U2277" t="str">
        <f t="shared" si="286"/>
        <v>Nov</v>
      </c>
      <c r="V2277">
        <f t="shared" si="287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80"/>
        <v>1.0581826105905425</v>
      </c>
      <c r="P2278" s="9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0">
        <f t="shared" si="284"/>
        <v>41614.651493055557</v>
      </c>
      <c r="T2278" s="10">
        <f t="shared" si="285"/>
        <v>41644.651493055557</v>
      </c>
      <c r="U2278" t="str">
        <f t="shared" si="286"/>
        <v>Dec</v>
      </c>
      <c r="V2278">
        <f t="shared" si="287"/>
        <v>2013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80"/>
        <v>1.4108235294117648</v>
      </c>
      <c r="P2279" s="9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0">
        <f t="shared" si="284"/>
        <v>40936.678506944445</v>
      </c>
      <c r="T2279" s="10">
        <f t="shared" si="285"/>
        <v>40966.678506944445</v>
      </c>
      <c r="U2279" t="str">
        <f t="shared" si="286"/>
        <v>Jan</v>
      </c>
      <c r="V2279">
        <f t="shared" si="287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80"/>
        <v>2.7069999999999999</v>
      </c>
      <c r="P2280" s="9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0">
        <f t="shared" si="284"/>
        <v>42338.709108796291</v>
      </c>
      <c r="T2280" s="10">
        <f t="shared" si="285"/>
        <v>42372.957638888889</v>
      </c>
      <c r="U2280" t="str">
        <f t="shared" si="286"/>
        <v>Nov</v>
      </c>
      <c r="V2280">
        <f t="shared" si="287"/>
        <v>2015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80"/>
        <v>1.538</v>
      </c>
      <c r="P2281" s="9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0">
        <f t="shared" si="284"/>
        <v>42020.806701388887</v>
      </c>
      <c r="T2281" s="10">
        <f t="shared" si="285"/>
        <v>42039.166666666672</v>
      </c>
      <c r="U2281" t="str">
        <f t="shared" si="286"/>
        <v>Jan</v>
      </c>
      <c r="V2281">
        <f t="shared" si="287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80"/>
        <v>4.0357653061224488</v>
      </c>
      <c r="P2282" s="9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0">
        <f t="shared" si="284"/>
        <v>42234.624895833331</v>
      </c>
      <c r="T2282" s="10">
        <f t="shared" si="285"/>
        <v>42264.624895833331</v>
      </c>
      <c r="U2282" t="str">
        <f t="shared" si="286"/>
        <v>Aug</v>
      </c>
      <c r="V2282">
        <f t="shared" si="287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80"/>
        <v>1.85</v>
      </c>
      <c r="P2283" s="9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0">
        <f t="shared" si="284"/>
        <v>40687.285844907405</v>
      </c>
      <c r="T2283" s="10">
        <f t="shared" si="285"/>
        <v>40749.284722222219</v>
      </c>
      <c r="U2283" t="str">
        <f t="shared" si="286"/>
        <v>May</v>
      </c>
      <c r="V2283">
        <f t="shared" si="287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80"/>
        <v>1.8533333333333333</v>
      </c>
      <c r="P2284" s="9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0">
        <f t="shared" si="284"/>
        <v>42323.17460648148</v>
      </c>
      <c r="T2284" s="10">
        <f t="shared" si="285"/>
        <v>42383.17460648148</v>
      </c>
      <c r="U2284" t="str">
        <f t="shared" si="286"/>
        <v>Nov</v>
      </c>
      <c r="V2284">
        <f t="shared" si="287"/>
        <v>2015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80"/>
        <v>1.0085533333333332</v>
      </c>
      <c r="P2285" s="9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0">
        <f t="shared" si="284"/>
        <v>40978.125046296293</v>
      </c>
      <c r="T2285" s="10">
        <f t="shared" si="285"/>
        <v>41038.083379629628</v>
      </c>
      <c r="U2285" t="str">
        <f t="shared" si="286"/>
        <v>Mar</v>
      </c>
      <c r="V2285">
        <f t="shared" si="287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80"/>
        <v>1.0622116666666668</v>
      </c>
      <c r="P2286" s="9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0">
        <f t="shared" si="284"/>
        <v>40585.796817129631</v>
      </c>
      <c r="T2286" s="10">
        <f t="shared" si="285"/>
        <v>40614.166666666664</v>
      </c>
      <c r="U2286" t="str">
        <f t="shared" si="286"/>
        <v>Feb</v>
      </c>
      <c r="V2286">
        <f t="shared" si="287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80"/>
        <v>1.2136666666666667</v>
      </c>
      <c r="P2287" s="9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0">
        <f t="shared" si="284"/>
        <v>41059.185682870368</v>
      </c>
      <c r="T2287" s="10">
        <f t="shared" si="285"/>
        <v>41089.185682870368</v>
      </c>
      <c r="U2287" t="str">
        <f t="shared" si="286"/>
        <v>May</v>
      </c>
      <c r="V2287">
        <f t="shared" si="287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80"/>
        <v>1.0006666666666666</v>
      </c>
      <c r="P2288" s="9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0">
        <f t="shared" si="284"/>
        <v>41494.963587962964</v>
      </c>
      <c r="T2288" s="10">
        <f t="shared" si="285"/>
        <v>41523.165972222225</v>
      </c>
      <c r="U2288" t="str">
        <f t="shared" si="286"/>
        <v>Aug</v>
      </c>
      <c r="V2288">
        <f t="shared" si="287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80"/>
        <v>1.1997755555555556</v>
      </c>
      <c r="P2289" s="9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0">
        <f t="shared" si="284"/>
        <v>41792.667361111111</v>
      </c>
      <c r="T2289" s="10">
        <f t="shared" si="285"/>
        <v>41813.667361111111</v>
      </c>
      <c r="U2289" t="str">
        <f t="shared" si="286"/>
        <v>Jun</v>
      </c>
      <c r="V2289">
        <f t="shared" si="287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80"/>
        <v>1.0009999999999999</v>
      </c>
      <c r="P2290" s="9">
        <f t="shared" si="281"/>
        <v>40.04</v>
      </c>
      <c r="Q2290" t="str">
        <f t="shared" si="282"/>
        <v>music</v>
      </c>
      <c r="R2290" t="str">
        <f t="shared" si="283"/>
        <v>rock</v>
      </c>
      <c r="S2290" s="10">
        <f t="shared" si="284"/>
        <v>41067.827418981484</v>
      </c>
      <c r="T2290" s="10">
        <f t="shared" si="285"/>
        <v>41086.75</v>
      </c>
      <c r="U2290" t="str">
        <f t="shared" si="286"/>
        <v>Jun</v>
      </c>
      <c r="V2290">
        <f t="shared" si="287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80"/>
        <v>1.0740000000000001</v>
      </c>
      <c r="P2291" s="9">
        <f t="shared" si="281"/>
        <v>64.44</v>
      </c>
      <c r="Q2291" t="str">
        <f t="shared" si="282"/>
        <v>music</v>
      </c>
      <c r="R2291" t="str">
        <f t="shared" si="283"/>
        <v>rock</v>
      </c>
      <c r="S2291" s="10">
        <f t="shared" si="284"/>
        <v>41571.998379629629</v>
      </c>
      <c r="T2291" s="10">
        <f t="shared" si="285"/>
        <v>41614.973611111112</v>
      </c>
      <c r="U2291" t="str">
        <f t="shared" si="286"/>
        <v>Oct</v>
      </c>
      <c r="V2291">
        <f t="shared" si="287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80"/>
        <v>1.0406666666666666</v>
      </c>
      <c r="P2292" s="9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0">
        <f t="shared" si="284"/>
        <v>40070.253819444442</v>
      </c>
      <c r="T2292" s="10">
        <f t="shared" si="285"/>
        <v>40148.708333333336</v>
      </c>
      <c r="U2292" t="str">
        <f t="shared" si="286"/>
        <v>Sep</v>
      </c>
      <c r="V2292">
        <f t="shared" si="287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80"/>
        <v>1.728</v>
      </c>
      <c r="P2293" s="9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0">
        <f t="shared" si="284"/>
        <v>40987.977060185185</v>
      </c>
      <c r="T2293" s="10">
        <f t="shared" si="285"/>
        <v>41022.166666666664</v>
      </c>
      <c r="U2293" t="str">
        <f t="shared" si="286"/>
        <v>Mar</v>
      </c>
      <c r="V2293">
        <f t="shared" si="287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80"/>
        <v>1.072505</v>
      </c>
      <c r="P2294" s="9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0">
        <f t="shared" si="284"/>
        <v>40987.697638888887</v>
      </c>
      <c r="T2294" s="10">
        <f t="shared" si="285"/>
        <v>41017.697638888887</v>
      </c>
      <c r="U2294" t="str">
        <f t="shared" si="286"/>
        <v>Mar</v>
      </c>
      <c r="V2294">
        <f t="shared" si="287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80"/>
        <v>1.0823529411764705</v>
      </c>
      <c r="P2295" s="9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0">
        <f t="shared" si="284"/>
        <v>41151.708321759259</v>
      </c>
      <c r="T2295" s="10">
        <f t="shared" si="285"/>
        <v>41177.165972222225</v>
      </c>
      <c r="U2295" t="str">
        <f t="shared" si="286"/>
        <v>Aug</v>
      </c>
      <c r="V2295">
        <f t="shared" si="287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80"/>
        <v>1.4608079999999999</v>
      </c>
      <c r="P2296" s="9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0">
        <f t="shared" si="284"/>
        <v>41264.72314814815</v>
      </c>
      <c r="T2296" s="10">
        <f t="shared" si="285"/>
        <v>41294.72314814815</v>
      </c>
      <c r="U2296" t="str">
        <f t="shared" si="286"/>
        <v>Dec</v>
      </c>
      <c r="V2296">
        <f t="shared" si="287"/>
        <v>2012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80"/>
        <v>1.2524999999999999</v>
      </c>
      <c r="P2297" s="9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0">
        <f t="shared" si="284"/>
        <v>41270.954351851848</v>
      </c>
      <c r="T2297" s="10">
        <f t="shared" si="285"/>
        <v>41300.954351851848</v>
      </c>
      <c r="U2297" t="str">
        <f t="shared" si="286"/>
        <v>Dec</v>
      </c>
      <c r="V2297">
        <f t="shared" si="287"/>
        <v>2012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80"/>
        <v>1.4907142857142857</v>
      </c>
      <c r="P2298" s="9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0">
        <f t="shared" si="284"/>
        <v>40927.731782407405</v>
      </c>
      <c r="T2298" s="10">
        <f t="shared" si="285"/>
        <v>40962.731782407405</v>
      </c>
      <c r="U2298" t="str">
        <f t="shared" si="286"/>
        <v>Jan</v>
      </c>
      <c r="V2298">
        <f t="shared" si="287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80"/>
        <v>1.006</v>
      </c>
      <c r="P2299" s="9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0">
        <f t="shared" si="284"/>
        <v>40948.042233796295</v>
      </c>
      <c r="T2299" s="10">
        <f t="shared" si="285"/>
        <v>40982.165972222225</v>
      </c>
      <c r="U2299" t="str">
        <f t="shared" si="286"/>
        <v>Feb</v>
      </c>
      <c r="V2299">
        <f t="shared" si="287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80"/>
        <v>1.0507333333333333</v>
      </c>
      <c r="P2300" s="9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0">
        <f t="shared" si="284"/>
        <v>41694.84065972222</v>
      </c>
      <c r="T2300" s="10">
        <f t="shared" si="285"/>
        <v>41724.798993055556</v>
      </c>
      <c r="U2300" t="str">
        <f t="shared" si="286"/>
        <v>Feb</v>
      </c>
      <c r="V2300">
        <f t="shared" si="287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80"/>
        <v>3.5016666666666665</v>
      </c>
      <c r="P2301" s="9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0">
        <f t="shared" si="284"/>
        <v>40565.032511574071</v>
      </c>
      <c r="T2301" s="10">
        <f t="shared" si="285"/>
        <v>40580.032511574071</v>
      </c>
      <c r="U2301" t="str">
        <f t="shared" si="286"/>
        <v>Jan</v>
      </c>
      <c r="V2301">
        <f t="shared" si="287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80"/>
        <v>1.0125</v>
      </c>
      <c r="P2302" s="9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0">
        <f t="shared" si="284"/>
        <v>41074.727037037039</v>
      </c>
      <c r="T2302" s="10">
        <f t="shared" si="285"/>
        <v>41088.727037037039</v>
      </c>
      <c r="U2302" t="str">
        <f t="shared" si="286"/>
        <v>Jun</v>
      </c>
      <c r="V2302">
        <f t="shared" si="287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80"/>
        <v>1.336044</v>
      </c>
      <c r="P2303" s="9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0">
        <f t="shared" si="284"/>
        <v>41416.146944444445</v>
      </c>
      <c r="T2303" s="10">
        <f t="shared" si="285"/>
        <v>41446.146944444445</v>
      </c>
      <c r="U2303" t="str">
        <f t="shared" si="286"/>
        <v>May</v>
      </c>
      <c r="V2303">
        <f t="shared" si="287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80"/>
        <v>1.7065217391304348</v>
      </c>
      <c r="P2304" s="9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0">
        <f t="shared" si="284"/>
        <v>41605.868449074071</v>
      </c>
      <c r="T2304" s="10">
        <f t="shared" si="285"/>
        <v>41639.291666666664</v>
      </c>
      <c r="U2304" t="str">
        <f t="shared" si="286"/>
        <v>Nov</v>
      </c>
      <c r="V2304">
        <f t="shared" si="287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80"/>
        <v>1.0935829457364341</v>
      </c>
      <c r="P2305" s="9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0">
        <f t="shared" si="284"/>
        <v>40850.111064814817</v>
      </c>
      <c r="T2305" s="10">
        <f t="shared" si="285"/>
        <v>40890.152731481481</v>
      </c>
      <c r="U2305" t="str">
        <f t="shared" si="286"/>
        <v>Nov</v>
      </c>
      <c r="V2305">
        <f t="shared" si="287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80"/>
        <v>1.0070033333333335</v>
      </c>
      <c r="P2306" s="9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0">
        <f t="shared" si="284"/>
        <v>40502.815868055557</v>
      </c>
      <c r="T2306" s="10">
        <f t="shared" si="285"/>
        <v>40544.207638888889</v>
      </c>
      <c r="U2306" t="str">
        <f t="shared" si="286"/>
        <v>Nov</v>
      </c>
      <c r="V2306">
        <f t="shared" si="287"/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88">E2307/D2307</f>
        <v>1.0122777777777778</v>
      </c>
      <c r="P2307" s="9">
        <f t="shared" ref="P2307:P2370" si="289">E2307/L2307</f>
        <v>109.10778443113773</v>
      </c>
      <c r="Q2307" t="str">
        <f t="shared" ref="Q2307:Q2370" si="290">LEFT(N2307,SEARCH( "/",N2307,1)-1)</f>
        <v>music</v>
      </c>
      <c r="R2307" t="str">
        <f t="shared" ref="R2307:R2370" si="291">RIGHT(N2307,LEN(N2307)-SEARCH("/",N2307,1))</f>
        <v>indie rock</v>
      </c>
      <c r="S2307" s="10">
        <f t="shared" ref="S2307:S2370" si="292">(((J2307/60)/60)/24)+DATE(1970,1,1)</f>
        <v>41834.695277777777</v>
      </c>
      <c r="T2307" s="10">
        <f t="shared" ref="T2307:T2370" si="293">(((I2307/60)/60)/24)+DATE(1970,1,1)</f>
        <v>41859.75</v>
      </c>
      <c r="U2307" t="str">
        <f t="shared" ref="U2307:U2370" si="294">TEXT(MONTH(S2307)*29,"mmm")</f>
        <v>Jul</v>
      </c>
      <c r="V2307">
        <f t="shared" ref="V2307:V2370" si="295">YEAR(S2307)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88"/>
        <v>1.0675857142857144</v>
      </c>
      <c r="P2308" s="9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0">
        <f t="shared" si="292"/>
        <v>40948.16815972222</v>
      </c>
      <c r="T2308" s="10">
        <f t="shared" si="293"/>
        <v>40978.16815972222</v>
      </c>
      <c r="U2308" t="str">
        <f t="shared" si="294"/>
        <v>Feb</v>
      </c>
      <c r="V2308">
        <f t="shared" si="295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88"/>
        <v>1.0665777537961894</v>
      </c>
      <c r="P2309" s="9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0">
        <f t="shared" si="292"/>
        <v>41004.802465277775</v>
      </c>
      <c r="T2309" s="10">
        <f t="shared" si="293"/>
        <v>41034.802407407406</v>
      </c>
      <c r="U2309" t="str">
        <f t="shared" si="294"/>
        <v>Apr</v>
      </c>
      <c r="V2309">
        <f t="shared" si="295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88"/>
        <v>1.0130622</v>
      </c>
      <c r="P2310" s="9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0">
        <f t="shared" si="292"/>
        <v>41851.962916666671</v>
      </c>
      <c r="T2310" s="10">
        <f t="shared" si="293"/>
        <v>41880.041666666664</v>
      </c>
      <c r="U2310" t="str">
        <f t="shared" si="294"/>
        <v>Jul</v>
      </c>
      <c r="V2310">
        <f t="shared" si="295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88"/>
        <v>1.0667450000000001</v>
      </c>
      <c r="P2311" s="9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0">
        <f t="shared" si="292"/>
        <v>41307.987696759257</v>
      </c>
      <c r="T2311" s="10">
        <f t="shared" si="293"/>
        <v>41342.987696759257</v>
      </c>
      <c r="U2311" t="str">
        <f t="shared" si="294"/>
        <v>Feb</v>
      </c>
      <c r="V2311">
        <f t="shared" si="295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88"/>
        <v>4.288397837837838</v>
      </c>
      <c r="P2312" s="9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0">
        <f t="shared" si="292"/>
        <v>41324.79415509259</v>
      </c>
      <c r="T2312" s="10">
        <f t="shared" si="293"/>
        <v>41354.752488425926</v>
      </c>
      <c r="U2312" t="str">
        <f t="shared" si="294"/>
        <v>Feb</v>
      </c>
      <c r="V2312">
        <f t="shared" si="295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88"/>
        <v>1.0411111111111111</v>
      </c>
      <c r="P2313" s="9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0">
        <f t="shared" si="292"/>
        <v>41736.004502314812</v>
      </c>
      <c r="T2313" s="10">
        <f t="shared" si="293"/>
        <v>41766.004502314812</v>
      </c>
      <c r="U2313" t="str">
        <f t="shared" si="294"/>
        <v>Apr</v>
      </c>
      <c r="V2313">
        <f t="shared" si="295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88"/>
        <v>1.0786666666666667</v>
      </c>
      <c r="P2314" s="9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0">
        <f t="shared" si="292"/>
        <v>41716.632847222223</v>
      </c>
      <c r="T2314" s="10">
        <f t="shared" si="293"/>
        <v>41747.958333333336</v>
      </c>
      <c r="U2314" t="str">
        <f t="shared" si="294"/>
        <v>Mar</v>
      </c>
      <c r="V2314">
        <f t="shared" si="295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88"/>
        <v>1.7584040000000001</v>
      </c>
      <c r="P2315" s="9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0">
        <f t="shared" si="292"/>
        <v>41002.958634259259</v>
      </c>
      <c r="T2315" s="10">
        <f t="shared" si="293"/>
        <v>41032.958634259259</v>
      </c>
      <c r="U2315" t="str">
        <f t="shared" si="294"/>
        <v>Apr</v>
      </c>
      <c r="V2315">
        <f t="shared" si="295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88"/>
        <v>1.5697000000000001</v>
      </c>
      <c r="P2316" s="9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0">
        <f t="shared" si="292"/>
        <v>41037.551585648151</v>
      </c>
      <c r="T2316" s="10">
        <f t="shared" si="293"/>
        <v>41067.551585648151</v>
      </c>
      <c r="U2316" t="str">
        <f t="shared" si="294"/>
        <v>May</v>
      </c>
      <c r="V2316">
        <f t="shared" si="295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88"/>
        <v>1.026</v>
      </c>
      <c r="P2317" s="9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0">
        <f t="shared" si="292"/>
        <v>41004.72619212963</v>
      </c>
      <c r="T2317" s="10">
        <f t="shared" si="293"/>
        <v>41034.72619212963</v>
      </c>
      <c r="U2317" t="str">
        <f t="shared" si="294"/>
        <v>Apr</v>
      </c>
      <c r="V2317">
        <f t="shared" si="295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88"/>
        <v>1.0404266666666666</v>
      </c>
      <c r="P2318" s="9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0">
        <f t="shared" si="292"/>
        <v>40079.725115740745</v>
      </c>
      <c r="T2318" s="10">
        <f t="shared" si="293"/>
        <v>40156.76666666667</v>
      </c>
      <c r="U2318" t="str">
        <f t="shared" si="294"/>
        <v>Sep</v>
      </c>
      <c r="V2318">
        <f t="shared" si="295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88"/>
        <v>1.04</v>
      </c>
      <c r="P2319" s="9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0">
        <f t="shared" si="292"/>
        <v>40192.542233796295</v>
      </c>
      <c r="T2319" s="10">
        <f t="shared" si="293"/>
        <v>40224.208333333336</v>
      </c>
      <c r="U2319" t="str">
        <f t="shared" si="294"/>
        <v>Jan</v>
      </c>
      <c r="V2319">
        <f t="shared" si="295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88"/>
        <v>1.2105999999999999</v>
      </c>
      <c r="P2320" s="9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0">
        <f t="shared" si="292"/>
        <v>40050.643680555557</v>
      </c>
      <c r="T2320" s="10">
        <f t="shared" si="293"/>
        <v>40082.165972222225</v>
      </c>
      <c r="U2320" t="str">
        <f t="shared" si="294"/>
        <v>Aug</v>
      </c>
      <c r="V2320">
        <f t="shared" si="295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88"/>
        <v>1.077</v>
      </c>
      <c r="P2321" s="9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0">
        <f t="shared" si="292"/>
        <v>41593.082002314812</v>
      </c>
      <c r="T2321" s="10">
        <f t="shared" si="293"/>
        <v>41623.082002314812</v>
      </c>
      <c r="U2321" t="str">
        <f t="shared" si="294"/>
        <v>Nov</v>
      </c>
      <c r="V2321">
        <f t="shared" si="295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88"/>
        <v>1.0866</v>
      </c>
      <c r="P2322" s="9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0">
        <f t="shared" si="292"/>
        <v>41696.817129629628</v>
      </c>
      <c r="T2322" s="10">
        <f t="shared" si="293"/>
        <v>41731.775462962964</v>
      </c>
      <c r="U2322" t="str">
        <f t="shared" si="294"/>
        <v>Feb</v>
      </c>
      <c r="V2322">
        <f t="shared" si="295"/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88"/>
        <v>0.39120962394619685</v>
      </c>
      <c r="P2323" s="9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0">
        <f t="shared" si="292"/>
        <v>42799.260428240741</v>
      </c>
      <c r="T2323" s="10">
        <f t="shared" si="293"/>
        <v>42829.21876157407</v>
      </c>
      <c r="U2323" t="str">
        <f t="shared" si="294"/>
        <v>Mar</v>
      </c>
      <c r="V2323">
        <f t="shared" si="295"/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88"/>
        <v>3.1481481481481478E-2</v>
      </c>
      <c r="P2324" s="9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0">
        <f t="shared" si="292"/>
        <v>42804.895474537043</v>
      </c>
      <c r="T2324" s="10">
        <f t="shared" si="293"/>
        <v>42834.853807870371</v>
      </c>
      <c r="U2324" t="str">
        <f t="shared" si="294"/>
        <v>Mar</v>
      </c>
      <c r="V2324">
        <f t="shared" si="295"/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88"/>
        <v>0.48</v>
      </c>
      <c r="P2325" s="9">
        <f t="shared" si="289"/>
        <v>30</v>
      </c>
      <c r="Q2325" t="str">
        <f t="shared" si="290"/>
        <v>food</v>
      </c>
      <c r="R2325" t="str">
        <f t="shared" si="291"/>
        <v>small batch</v>
      </c>
      <c r="S2325" s="10">
        <f t="shared" si="292"/>
        <v>42807.755173611105</v>
      </c>
      <c r="T2325" s="10">
        <f t="shared" si="293"/>
        <v>42814.755173611105</v>
      </c>
      <c r="U2325" t="str">
        <f t="shared" si="294"/>
        <v>Mar</v>
      </c>
      <c r="V2325">
        <f t="shared" si="295"/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88"/>
        <v>0.20733333333333334</v>
      </c>
      <c r="P2326" s="9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0">
        <f t="shared" si="292"/>
        <v>42790.885243055556</v>
      </c>
      <c r="T2326" s="10">
        <f t="shared" si="293"/>
        <v>42820.843576388885</v>
      </c>
      <c r="U2326" t="str">
        <f t="shared" si="294"/>
        <v>Feb</v>
      </c>
      <c r="V2326">
        <f t="shared" si="295"/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88"/>
        <v>0.08</v>
      </c>
      <c r="P2327" s="9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0">
        <f t="shared" si="292"/>
        <v>42794.022349537037</v>
      </c>
      <c r="T2327" s="10">
        <f t="shared" si="293"/>
        <v>42823.980682870373</v>
      </c>
      <c r="U2327" t="str">
        <f t="shared" si="294"/>
        <v>Feb</v>
      </c>
      <c r="V2327">
        <f t="shared" si="295"/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88"/>
        <v>7.1999999999999998E-3</v>
      </c>
      <c r="P2328" s="9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0">
        <f t="shared" si="292"/>
        <v>42804.034120370372</v>
      </c>
      <c r="T2328" s="10">
        <f t="shared" si="293"/>
        <v>42855.708333333328</v>
      </c>
      <c r="U2328" t="str">
        <f t="shared" si="294"/>
        <v>Mar</v>
      </c>
      <c r="V2328">
        <f t="shared" si="295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88"/>
        <v>5.2609431428571432</v>
      </c>
      <c r="P2329" s="9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0">
        <f t="shared" si="292"/>
        <v>41842.917129629634</v>
      </c>
      <c r="T2329" s="10">
        <f t="shared" si="293"/>
        <v>41877.917129629634</v>
      </c>
      <c r="U2329" t="str">
        <f t="shared" si="294"/>
        <v>Jul</v>
      </c>
      <c r="V2329">
        <f t="shared" si="295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88"/>
        <v>2.5445000000000002</v>
      </c>
      <c r="P2330" s="9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0">
        <f t="shared" si="292"/>
        <v>42139.781678240746</v>
      </c>
      <c r="T2330" s="10">
        <f t="shared" si="293"/>
        <v>42169.781678240746</v>
      </c>
      <c r="U2330" t="str">
        <f t="shared" si="294"/>
        <v>May</v>
      </c>
      <c r="V2330">
        <f t="shared" si="295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88"/>
        <v>1.0591999999999999</v>
      </c>
      <c r="P2331" s="9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0">
        <f t="shared" si="292"/>
        <v>41807.624374999999</v>
      </c>
      <c r="T2331" s="10">
        <f t="shared" si="293"/>
        <v>41837.624374999999</v>
      </c>
      <c r="U2331" t="str">
        <f t="shared" si="294"/>
        <v>Jun</v>
      </c>
      <c r="V2331">
        <f t="shared" si="295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88"/>
        <v>1.0242285714285715</v>
      </c>
      <c r="P2332" s="9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0">
        <f t="shared" si="292"/>
        <v>42332.89980324074</v>
      </c>
      <c r="T2332" s="10">
        <f t="shared" si="293"/>
        <v>42363</v>
      </c>
      <c r="U2332" t="str">
        <f t="shared" si="294"/>
        <v>Nov</v>
      </c>
      <c r="V2332">
        <f t="shared" si="295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88"/>
        <v>1.4431375</v>
      </c>
      <c r="P2333" s="9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0">
        <f t="shared" si="292"/>
        <v>41839.005671296298</v>
      </c>
      <c r="T2333" s="10">
        <f t="shared" si="293"/>
        <v>41869.005671296298</v>
      </c>
      <c r="U2333" t="str">
        <f t="shared" si="294"/>
        <v>Jul</v>
      </c>
      <c r="V2333">
        <f t="shared" si="295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88"/>
        <v>1.06308</v>
      </c>
      <c r="P2334" s="9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0">
        <f t="shared" si="292"/>
        <v>42011.628136574072</v>
      </c>
      <c r="T2334" s="10">
        <f t="shared" si="293"/>
        <v>42041.628136574072</v>
      </c>
      <c r="U2334" t="str">
        <f t="shared" si="294"/>
        <v>Jan</v>
      </c>
      <c r="V2334">
        <f t="shared" si="295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88"/>
        <v>2.1216666666666666</v>
      </c>
      <c r="P2335" s="9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0">
        <f t="shared" si="292"/>
        <v>41767.650347222225</v>
      </c>
      <c r="T2335" s="10">
        <f t="shared" si="293"/>
        <v>41788.743055555555</v>
      </c>
      <c r="U2335" t="str">
        <f t="shared" si="294"/>
        <v>May</v>
      </c>
      <c r="V2335">
        <f t="shared" si="295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88"/>
        <v>1.0195000000000001</v>
      </c>
      <c r="P2336" s="9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0">
        <f t="shared" si="292"/>
        <v>41918.670115740737</v>
      </c>
      <c r="T2336" s="10">
        <f t="shared" si="293"/>
        <v>41948.731944444444</v>
      </c>
      <c r="U2336" t="str">
        <f t="shared" si="294"/>
        <v>Oct</v>
      </c>
      <c r="V2336">
        <f t="shared" si="295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88"/>
        <v>1.0227200000000001</v>
      </c>
      <c r="P2337" s="9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0">
        <f t="shared" si="292"/>
        <v>41771.572256944448</v>
      </c>
      <c r="T2337" s="10">
        <f t="shared" si="293"/>
        <v>41801.572256944448</v>
      </c>
      <c r="U2337" t="str">
        <f t="shared" si="294"/>
        <v>May</v>
      </c>
      <c r="V2337">
        <f t="shared" si="295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88"/>
        <v>5.2073254999999996</v>
      </c>
      <c r="P2338" s="9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0">
        <f t="shared" si="292"/>
        <v>41666.924710648149</v>
      </c>
      <c r="T2338" s="10">
        <f t="shared" si="293"/>
        <v>41706.924710648149</v>
      </c>
      <c r="U2338" t="str">
        <f t="shared" si="294"/>
        <v>Jan</v>
      </c>
      <c r="V2338">
        <f t="shared" si="295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88"/>
        <v>1.1065833333333333</v>
      </c>
      <c r="P2339" s="9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0">
        <f t="shared" si="292"/>
        <v>41786.640543981484</v>
      </c>
      <c r="T2339" s="10">
        <f t="shared" si="293"/>
        <v>41816.640543981484</v>
      </c>
      <c r="U2339" t="str">
        <f t="shared" si="294"/>
        <v>May</v>
      </c>
      <c r="V2339">
        <f t="shared" si="295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88"/>
        <v>1.0114333333333334</v>
      </c>
      <c r="P2340" s="9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0">
        <f t="shared" si="292"/>
        <v>41789.896805555552</v>
      </c>
      <c r="T2340" s="10">
        <f t="shared" si="293"/>
        <v>41819.896805555552</v>
      </c>
      <c r="U2340" t="str">
        <f t="shared" si="294"/>
        <v>May</v>
      </c>
      <c r="V2340">
        <f t="shared" si="295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88"/>
        <v>2.9420799999999998</v>
      </c>
      <c r="P2341" s="9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0">
        <f t="shared" si="292"/>
        <v>42692.79987268518</v>
      </c>
      <c r="T2341" s="10">
        <f t="shared" si="293"/>
        <v>42723.332638888889</v>
      </c>
      <c r="U2341" t="str">
        <f t="shared" si="294"/>
        <v>Nov</v>
      </c>
      <c r="V2341">
        <f t="shared" si="295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88"/>
        <v>1.0577749999999999</v>
      </c>
      <c r="P2342" s="9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0">
        <f t="shared" si="292"/>
        <v>42643.642800925925</v>
      </c>
      <c r="T2342" s="10">
        <f t="shared" si="293"/>
        <v>42673.642800925925</v>
      </c>
      <c r="U2342" t="str">
        <f t="shared" si="294"/>
        <v>Sep</v>
      </c>
      <c r="V2342">
        <f t="shared" si="295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88"/>
        <v>0</v>
      </c>
      <c r="P2343" s="9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0">
        <f t="shared" si="292"/>
        <v>42167.813703703709</v>
      </c>
      <c r="T2343" s="10">
        <f t="shared" si="293"/>
        <v>42197.813703703709</v>
      </c>
      <c r="U2343" t="str">
        <f t="shared" si="294"/>
        <v>Jun</v>
      </c>
      <c r="V2343">
        <f t="shared" si="295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88"/>
        <v>0</v>
      </c>
      <c r="P2344" s="9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0">
        <f t="shared" si="292"/>
        <v>41897.702199074076</v>
      </c>
      <c r="T2344" s="10">
        <f t="shared" si="293"/>
        <v>41918.208333333336</v>
      </c>
      <c r="U2344" t="str">
        <f t="shared" si="294"/>
        <v>Sep</v>
      </c>
      <c r="V2344">
        <f t="shared" si="295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88"/>
        <v>0.03</v>
      </c>
      <c r="P2345" s="9">
        <f t="shared" si="289"/>
        <v>300</v>
      </c>
      <c r="Q2345" t="str">
        <f t="shared" si="290"/>
        <v>technology</v>
      </c>
      <c r="R2345" t="str">
        <f t="shared" si="291"/>
        <v>web</v>
      </c>
      <c r="S2345" s="10">
        <f t="shared" si="292"/>
        <v>42327.825289351851</v>
      </c>
      <c r="T2345" s="10">
        <f t="shared" si="293"/>
        <v>42377.82430555555</v>
      </c>
      <c r="U2345" t="str">
        <f t="shared" si="294"/>
        <v>Nov</v>
      </c>
      <c r="V2345">
        <f t="shared" si="295"/>
        <v>2015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88"/>
        <v>1E-3</v>
      </c>
      <c r="P2346" s="9">
        <f t="shared" si="289"/>
        <v>1</v>
      </c>
      <c r="Q2346" t="str">
        <f t="shared" si="290"/>
        <v>technology</v>
      </c>
      <c r="R2346" t="str">
        <f t="shared" si="291"/>
        <v>web</v>
      </c>
      <c r="S2346" s="10">
        <f t="shared" si="292"/>
        <v>42515.727650462963</v>
      </c>
      <c r="T2346" s="10">
        <f t="shared" si="293"/>
        <v>42545.727650462963</v>
      </c>
      <c r="U2346" t="str">
        <f t="shared" si="294"/>
        <v>May</v>
      </c>
      <c r="V2346">
        <f t="shared" si="295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88"/>
        <v>0</v>
      </c>
      <c r="P2347" s="9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0">
        <f t="shared" si="292"/>
        <v>42060.001805555556</v>
      </c>
      <c r="T2347" s="10">
        <f t="shared" si="293"/>
        <v>42094.985416666663</v>
      </c>
      <c r="U2347" t="str">
        <f t="shared" si="294"/>
        <v>Feb</v>
      </c>
      <c r="V2347">
        <f t="shared" si="295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88"/>
        <v>6.4999999999999997E-4</v>
      </c>
      <c r="P2348" s="9">
        <f t="shared" si="289"/>
        <v>13</v>
      </c>
      <c r="Q2348" t="str">
        <f t="shared" si="290"/>
        <v>technology</v>
      </c>
      <c r="R2348" t="str">
        <f t="shared" si="291"/>
        <v>web</v>
      </c>
      <c r="S2348" s="10">
        <f t="shared" si="292"/>
        <v>42615.79896990741</v>
      </c>
      <c r="T2348" s="10">
        <f t="shared" si="293"/>
        <v>42660.79896990741</v>
      </c>
      <c r="U2348" t="str">
        <f t="shared" si="294"/>
        <v>Sep</v>
      </c>
      <c r="V2348">
        <f t="shared" si="295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88"/>
        <v>1.4999999999999999E-2</v>
      </c>
      <c r="P2349" s="9">
        <f t="shared" si="289"/>
        <v>15</v>
      </c>
      <c r="Q2349" t="str">
        <f t="shared" si="290"/>
        <v>technology</v>
      </c>
      <c r="R2349" t="str">
        <f t="shared" si="291"/>
        <v>web</v>
      </c>
      <c r="S2349" s="10">
        <f t="shared" si="292"/>
        <v>42577.607361111113</v>
      </c>
      <c r="T2349" s="10">
        <f t="shared" si="293"/>
        <v>42607.607361111113</v>
      </c>
      <c r="U2349" t="str">
        <f t="shared" si="294"/>
        <v>Jul</v>
      </c>
      <c r="V2349">
        <f t="shared" si="295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88"/>
        <v>3.8571428571428572E-3</v>
      </c>
      <c r="P2350" s="9">
        <f t="shared" si="289"/>
        <v>54</v>
      </c>
      <c r="Q2350" t="str">
        <f t="shared" si="290"/>
        <v>technology</v>
      </c>
      <c r="R2350" t="str">
        <f t="shared" si="291"/>
        <v>web</v>
      </c>
      <c r="S2350" s="10">
        <f t="shared" si="292"/>
        <v>42360.932152777779</v>
      </c>
      <c r="T2350" s="10">
        <f t="shared" si="293"/>
        <v>42420.932152777779</v>
      </c>
      <c r="U2350" t="str">
        <f t="shared" si="294"/>
        <v>Dec</v>
      </c>
      <c r="V2350">
        <f t="shared" si="295"/>
        <v>2015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88"/>
        <v>0</v>
      </c>
      <c r="P2351" s="9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0">
        <f t="shared" si="292"/>
        <v>42198.775787037041</v>
      </c>
      <c r="T2351" s="10">
        <f t="shared" si="293"/>
        <v>42227.775787037041</v>
      </c>
      <c r="U2351" t="str">
        <f t="shared" si="294"/>
        <v>Jul</v>
      </c>
      <c r="V2351">
        <f t="shared" si="295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88"/>
        <v>0</v>
      </c>
      <c r="P2352" s="9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0">
        <f t="shared" si="292"/>
        <v>42708.842245370368</v>
      </c>
      <c r="T2352" s="10">
        <f t="shared" si="293"/>
        <v>42738.842245370368</v>
      </c>
      <c r="U2352" t="str">
        <f t="shared" si="294"/>
        <v>Dec</v>
      </c>
      <c r="V2352">
        <f t="shared" si="295"/>
        <v>2016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88"/>
        <v>5.7142857142857143E-3</v>
      </c>
      <c r="P2353" s="9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0">
        <f t="shared" si="292"/>
        <v>42094.101145833338</v>
      </c>
      <c r="T2353" s="10">
        <f t="shared" si="293"/>
        <v>42124.101145833338</v>
      </c>
      <c r="U2353" t="str">
        <f t="shared" si="294"/>
        <v>Mar</v>
      </c>
      <c r="V2353">
        <f t="shared" si="295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88"/>
        <v>0</v>
      </c>
      <c r="P2354" s="9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0">
        <f t="shared" si="292"/>
        <v>42101.633703703701</v>
      </c>
      <c r="T2354" s="10">
        <f t="shared" si="293"/>
        <v>42161.633703703701</v>
      </c>
      <c r="U2354" t="str">
        <f t="shared" si="294"/>
        <v>Apr</v>
      </c>
      <c r="V2354">
        <f t="shared" si="295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88"/>
        <v>0</v>
      </c>
      <c r="P2355" s="9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0">
        <f t="shared" si="292"/>
        <v>42103.676180555558</v>
      </c>
      <c r="T2355" s="10">
        <f t="shared" si="293"/>
        <v>42115.676180555558</v>
      </c>
      <c r="U2355" t="str">
        <f t="shared" si="294"/>
        <v>Apr</v>
      </c>
      <c r="V2355">
        <f t="shared" si="295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88"/>
        <v>7.1428571428571429E-4</v>
      </c>
      <c r="P2356" s="9">
        <f t="shared" si="289"/>
        <v>25</v>
      </c>
      <c r="Q2356" t="str">
        <f t="shared" si="290"/>
        <v>technology</v>
      </c>
      <c r="R2356" t="str">
        <f t="shared" si="291"/>
        <v>web</v>
      </c>
      <c r="S2356" s="10">
        <f t="shared" si="292"/>
        <v>41954.722916666666</v>
      </c>
      <c r="T2356" s="10">
        <f t="shared" si="293"/>
        <v>42014.722916666666</v>
      </c>
      <c r="U2356" t="str">
        <f t="shared" si="294"/>
        <v>Nov</v>
      </c>
      <c r="V2356">
        <f t="shared" si="295"/>
        <v>2014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88"/>
        <v>6.875E-3</v>
      </c>
      <c r="P2357" s="9">
        <f t="shared" si="289"/>
        <v>27.5</v>
      </c>
      <c r="Q2357" t="str">
        <f t="shared" si="290"/>
        <v>technology</v>
      </c>
      <c r="R2357" t="str">
        <f t="shared" si="291"/>
        <v>web</v>
      </c>
      <c r="S2357" s="10">
        <f t="shared" si="292"/>
        <v>42096.918240740735</v>
      </c>
      <c r="T2357" s="10">
        <f t="shared" si="293"/>
        <v>42126.918240740735</v>
      </c>
      <c r="U2357" t="str">
        <f t="shared" si="294"/>
        <v>Apr</v>
      </c>
      <c r="V2357">
        <f t="shared" si="295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88"/>
        <v>0</v>
      </c>
      <c r="P2358" s="9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0">
        <f t="shared" si="292"/>
        <v>42130.78361111111</v>
      </c>
      <c r="T2358" s="10">
        <f t="shared" si="293"/>
        <v>42160.78361111111</v>
      </c>
      <c r="U2358" t="str">
        <f t="shared" si="294"/>
        <v>May</v>
      </c>
      <c r="V2358">
        <f t="shared" si="295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88"/>
        <v>0</v>
      </c>
      <c r="P2359" s="9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0">
        <f t="shared" si="292"/>
        <v>42264.620115740734</v>
      </c>
      <c r="T2359" s="10">
        <f t="shared" si="293"/>
        <v>42294.620115740734</v>
      </c>
      <c r="U2359" t="str">
        <f t="shared" si="294"/>
        <v>Sep</v>
      </c>
      <c r="V2359">
        <f t="shared" si="295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88"/>
        <v>0</v>
      </c>
      <c r="P2360" s="9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0">
        <f t="shared" si="292"/>
        <v>41978.930972222224</v>
      </c>
      <c r="T2360" s="10">
        <f t="shared" si="293"/>
        <v>42035.027083333334</v>
      </c>
      <c r="U2360" t="str">
        <f t="shared" si="294"/>
        <v>Dec</v>
      </c>
      <c r="V2360">
        <f t="shared" si="295"/>
        <v>2014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88"/>
        <v>0.14680000000000001</v>
      </c>
      <c r="P2361" s="9">
        <f t="shared" si="289"/>
        <v>367</v>
      </c>
      <c r="Q2361" t="str">
        <f t="shared" si="290"/>
        <v>technology</v>
      </c>
      <c r="R2361" t="str">
        <f t="shared" si="291"/>
        <v>web</v>
      </c>
      <c r="S2361" s="10">
        <f t="shared" si="292"/>
        <v>42159.649583333332</v>
      </c>
      <c r="T2361" s="10">
        <f t="shared" si="293"/>
        <v>42219.649583333332</v>
      </c>
      <c r="U2361" t="str">
        <f t="shared" si="294"/>
        <v>Jun</v>
      </c>
      <c r="V2361">
        <f t="shared" si="295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88"/>
        <v>4.0000000000000002E-4</v>
      </c>
      <c r="P2362" s="9">
        <f t="shared" si="289"/>
        <v>2</v>
      </c>
      <c r="Q2362" t="str">
        <f t="shared" si="290"/>
        <v>technology</v>
      </c>
      <c r="R2362" t="str">
        <f t="shared" si="291"/>
        <v>web</v>
      </c>
      <c r="S2362" s="10">
        <f t="shared" si="292"/>
        <v>42377.70694444445</v>
      </c>
      <c r="T2362" s="10">
        <f t="shared" si="293"/>
        <v>42407.70694444445</v>
      </c>
      <c r="U2362" t="str">
        <f t="shared" si="294"/>
        <v>Jan</v>
      </c>
      <c r="V2362">
        <f t="shared" si="295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88"/>
        <v>0</v>
      </c>
      <c r="P2363" s="9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0">
        <f t="shared" si="292"/>
        <v>42466.858888888892</v>
      </c>
      <c r="T2363" s="10">
        <f t="shared" si="293"/>
        <v>42490.916666666672</v>
      </c>
      <c r="U2363" t="str">
        <f t="shared" si="294"/>
        <v>Apr</v>
      </c>
      <c r="V2363">
        <f t="shared" si="295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88"/>
        <v>0.2857142857142857</v>
      </c>
      <c r="P2364" s="9">
        <f t="shared" si="289"/>
        <v>60</v>
      </c>
      <c r="Q2364" t="str">
        <f t="shared" si="290"/>
        <v>technology</v>
      </c>
      <c r="R2364" t="str">
        <f t="shared" si="291"/>
        <v>web</v>
      </c>
      <c r="S2364" s="10">
        <f t="shared" si="292"/>
        <v>41954.688310185185</v>
      </c>
      <c r="T2364" s="10">
        <f t="shared" si="293"/>
        <v>41984.688310185185</v>
      </c>
      <c r="U2364" t="str">
        <f t="shared" si="294"/>
        <v>Nov</v>
      </c>
      <c r="V2364">
        <f t="shared" si="295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88"/>
        <v>0</v>
      </c>
      <c r="P2365" s="9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0">
        <f t="shared" si="292"/>
        <v>42322.011574074073</v>
      </c>
      <c r="T2365" s="10">
        <f t="shared" si="293"/>
        <v>42367.011574074073</v>
      </c>
      <c r="U2365" t="str">
        <f t="shared" si="294"/>
        <v>Nov</v>
      </c>
      <c r="V2365">
        <f t="shared" si="295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88"/>
        <v>0</v>
      </c>
      <c r="P2366" s="9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0">
        <f t="shared" si="292"/>
        <v>42248.934675925921</v>
      </c>
      <c r="T2366" s="10">
        <f t="shared" si="293"/>
        <v>42303.934675925921</v>
      </c>
      <c r="U2366" t="str">
        <f t="shared" si="294"/>
        <v>Sep</v>
      </c>
      <c r="V2366">
        <f t="shared" si="295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88"/>
        <v>0</v>
      </c>
      <c r="P2367" s="9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0">
        <f t="shared" si="292"/>
        <v>42346.736400462964</v>
      </c>
      <c r="T2367" s="10">
        <f t="shared" si="293"/>
        <v>42386.958333333328</v>
      </c>
      <c r="U2367" t="str">
        <f t="shared" si="294"/>
        <v>Dec</v>
      </c>
      <c r="V2367">
        <f t="shared" si="295"/>
        <v>2015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88"/>
        <v>0.1052</v>
      </c>
      <c r="P2368" s="9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0">
        <f t="shared" si="292"/>
        <v>42268.531631944439</v>
      </c>
      <c r="T2368" s="10">
        <f t="shared" si="293"/>
        <v>42298.531631944439</v>
      </c>
      <c r="U2368" t="str">
        <f t="shared" si="294"/>
        <v>Sep</v>
      </c>
      <c r="V2368">
        <f t="shared" si="295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88"/>
        <v>1.34E-2</v>
      </c>
      <c r="P2369" s="9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0">
        <f t="shared" si="292"/>
        <v>42425.970092592594</v>
      </c>
      <c r="T2369" s="10">
        <f t="shared" si="293"/>
        <v>42485.928425925929</v>
      </c>
      <c r="U2369" t="str">
        <f t="shared" si="294"/>
        <v>Feb</v>
      </c>
      <c r="V2369">
        <f t="shared" si="295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88"/>
        <v>2.5000000000000001E-3</v>
      </c>
      <c r="P2370" s="9">
        <f t="shared" si="289"/>
        <v>50</v>
      </c>
      <c r="Q2370" t="str">
        <f t="shared" si="290"/>
        <v>technology</v>
      </c>
      <c r="R2370" t="str">
        <f t="shared" si="291"/>
        <v>web</v>
      </c>
      <c r="S2370" s="10">
        <f t="shared" si="292"/>
        <v>42063.721817129626</v>
      </c>
      <c r="T2370" s="10">
        <f t="shared" si="293"/>
        <v>42108.680150462969</v>
      </c>
      <c r="U2370" t="str">
        <f t="shared" si="294"/>
        <v>Feb</v>
      </c>
      <c r="V2370">
        <f t="shared" si="295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96">E2371/D2371</f>
        <v>0</v>
      </c>
      <c r="P2371" s="9" t="e">
        <f t="shared" ref="P2371:P2434" si="297">E2371/L2371</f>
        <v>#DIV/0!</v>
      </c>
      <c r="Q2371" t="str">
        <f t="shared" ref="Q2371:Q2434" si="298">LEFT(N2371,SEARCH( "/",N2371,1)-1)</f>
        <v>technology</v>
      </c>
      <c r="R2371" t="str">
        <f t="shared" ref="R2371:R2434" si="299">RIGHT(N2371,LEN(N2371)-SEARCH("/",N2371,1))</f>
        <v>web</v>
      </c>
      <c r="S2371" s="10">
        <f t="shared" ref="S2371:S2434" si="300">(((J2371/60)/60)/24)+DATE(1970,1,1)</f>
        <v>42380.812627314815</v>
      </c>
      <c r="T2371" s="10">
        <f t="shared" ref="T2371:T2434" si="301">(((I2371/60)/60)/24)+DATE(1970,1,1)</f>
        <v>42410.812627314815</v>
      </c>
      <c r="U2371" t="str">
        <f t="shared" ref="U2371:U2434" si="302">TEXT(MONTH(S2371)*29,"mmm")</f>
        <v>Jan</v>
      </c>
      <c r="V2371">
        <f t="shared" ref="V2371:V2434" si="303">YEAR(S2371)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96"/>
        <v>3.2799999999999999E-3</v>
      </c>
      <c r="P2372" s="9">
        <f t="shared" si="297"/>
        <v>20.5</v>
      </c>
      <c r="Q2372" t="str">
        <f t="shared" si="298"/>
        <v>technology</v>
      </c>
      <c r="R2372" t="str">
        <f t="shared" si="299"/>
        <v>web</v>
      </c>
      <c r="S2372" s="10">
        <f t="shared" si="300"/>
        <v>41961.18913194444</v>
      </c>
      <c r="T2372" s="10">
        <f t="shared" si="301"/>
        <v>41991.18913194444</v>
      </c>
      <c r="U2372" t="str">
        <f t="shared" si="302"/>
        <v>Nov</v>
      </c>
      <c r="V2372">
        <f t="shared" si="303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96"/>
        <v>0</v>
      </c>
      <c r="P2373" s="9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0">
        <f t="shared" si="300"/>
        <v>42150.777731481481</v>
      </c>
      <c r="T2373" s="10">
        <f t="shared" si="301"/>
        <v>42180.777731481481</v>
      </c>
      <c r="U2373" t="str">
        <f t="shared" si="302"/>
        <v>May</v>
      </c>
      <c r="V2373">
        <f t="shared" si="303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96"/>
        <v>3.272727272727273E-2</v>
      </c>
      <c r="P2374" s="9">
        <f t="shared" si="297"/>
        <v>30</v>
      </c>
      <c r="Q2374" t="str">
        <f t="shared" si="298"/>
        <v>technology</v>
      </c>
      <c r="R2374" t="str">
        <f t="shared" si="299"/>
        <v>web</v>
      </c>
      <c r="S2374" s="10">
        <f t="shared" si="300"/>
        <v>42088.069108796291</v>
      </c>
      <c r="T2374" s="10">
        <f t="shared" si="301"/>
        <v>42118.069108796291</v>
      </c>
      <c r="U2374" t="str">
        <f t="shared" si="302"/>
        <v>Mar</v>
      </c>
      <c r="V2374">
        <f t="shared" si="303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96"/>
        <v>5.8823529411764708E-5</v>
      </c>
      <c r="P2375" s="9">
        <f t="shared" si="297"/>
        <v>50</v>
      </c>
      <c r="Q2375" t="str">
        <f t="shared" si="298"/>
        <v>technology</v>
      </c>
      <c r="R2375" t="str">
        <f t="shared" si="299"/>
        <v>web</v>
      </c>
      <c r="S2375" s="10">
        <f t="shared" si="300"/>
        <v>42215.662314814821</v>
      </c>
      <c r="T2375" s="10">
        <f t="shared" si="301"/>
        <v>42245.662314814821</v>
      </c>
      <c r="U2375" t="str">
        <f t="shared" si="302"/>
        <v>Jul</v>
      </c>
      <c r="V2375">
        <f t="shared" si="303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96"/>
        <v>4.5454545454545455E-4</v>
      </c>
      <c r="P2376" s="9">
        <f t="shared" si="297"/>
        <v>10</v>
      </c>
      <c r="Q2376" t="str">
        <f t="shared" si="298"/>
        <v>technology</v>
      </c>
      <c r="R2376" t="str">
        <f t="shared" si="299"/>
        <v>web</v>
      </c>
      <c r="S2376" s="10">
        <f t="shared" si="300"/>
        <v>42017.843287037031</v>
      </c>
      <c r="T2376" s="10">
        <f t="shared" si="301"/>
        <v>42047.843287037031</v>
      </c>
      <c r="U2376" t="str">
        <f t="shared" si="302"/>
        <v>Jan</v>
      </c>
      <c r="V2376">
        <f t="shared" si="303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96"/>
        <v>0</v>
      </c>
      <c r="P2377" s="9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0">
        <f t="shared" si="300"/>
        <v>42592.836076388892</v>
      </c>
      <c r="T2377" s="10">
        <f t="shared" si="301"/>
        <v>42622.836076388892</v>
      </c>
      <c r="U2377" t="str">
        <f t="shared" si="302"/>
        <v>Aug</v>
      </c>
      <c r="V2377">
        <f t="shared" si="303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96"/>
        <v>0.10877666666666666</v>
      </c>
      <c r="P2378" s="9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0">
        <f t="shared" si="300"/>
        <v>42318.925532407404</v>
      </c>
      <c r="T2378" s="10">
        <f t="shared" si="301"/>
        <v>42348.925532407404</v>
      </c>
      <c r="U2378" t="str">
        <f t="shared" si="302"/>
        <v>Nov</v>
      </c>
      <c r="V2378">
        <f t="shared" si="303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96"/>
        <v>0</v>
      </c>
      <c r="P2379" s="9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0">
        <f t="shared" si="300"/>
        <v>42669.870173611111</v>
      </c>
      <c r="T2379" s="10">
        <f t="shared" si="301"/>
        <v>42699.911840277782</v>
      </c>
      <c r="U2379" t="str">
        <f t="shared" si="302"/>
        <v>Oct</v>
      </c>
      <c r="V2379">
        <f t="shared" si="303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96"/>
        <v>0</v>
      </c>
      <c r="P2380" s="9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0">
        <f t="shared" si="300"/>
        <v>42213.013078703705</v>
      </c>
      <c r="T2380" s="10">
        <f t="shared" si="301"/>
        <v>42242.013078703705</v>
      </c>
      <c r="U2380" t="str">
        <f t="shared" si="302"/>
        <v>Jul</v>
      </c>
      <c r="V2380">
        <f t="shared" si="303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96"/>
        <v>0</v>
      </c>
      <c r="P2381" s="9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0">
        <f t="shared" si="300"/>
        <v>42237.016388888893</v>
      </c>
      <c r="T2381" s="10">
        <f t="shared" si="301"/>
        <v>42282.016388888893</v>
      </c>
      <c r="U2381" t="str">
        <f t="shared" si="302"/>
        <v>Aug</v>
      </c>
      <c r="V2381">
        <f t="shared" si="303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96"/>
        <v>3.6666666666666666E-3</v>
      </c>
      <c r="P2382" s="9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0">
        <f t="shared" si="300"/>
        <v>42248.793310185181</v>
      </c>
      <c r="T2382" s="10">
        <f t="shared" si="301"/>
        <v>42278.793310185181</v>
      </c>
      <c r="U2382" t="str">
        <f t="shared" si="302"/>
        <v>Sep</v>
      </c>
      <c r="V2382">
        <f t="shared" si="303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96"/>
        <v>1.8193398957730169E-2</v>
      </c>
      <c r="P2383" s="9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0">
        <f t="shared" si="300"/>
        <v>42074.935740740737</v>
      </c>
      <c r="T2383" s="10">
        <f t="shared" si="301"/>
        <v>42104.935740740737</v>
      </c>
      <c r="U2383" t="str">
        <f t="shared" si="302"/>
        <v>Mar</v>
      </c>
      <c r="V2383">
        <f t="shared" si="303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96"/>
        <v>2.5000000000000001E-2</v>
      </c>
      <c r="P2384" s="9">
        <f t="shared" si="297"/>
        <v>37.5</v>
      </c>
      <c r="Q2384" t="str">
        <f t="shared" si="298"/>
        <v>technology</v>
      </c>
      <c r="R2384" t="str">
        <f t="shared" si="299"/>
        <v>web</v>
      </c>
      <c r="S2384" s="10">
        <f t="shared" si="300"/>
        <v>42195.187534722223</v>
      </c>
      <c r="T2384" s="10">
        <f t="shared" si="301"/>
        <v>42220.187534722223</v>
      </c>
      <c r="U2384" t="str">
        <f t="shared" si="302"/>
        <v>Jul</v>
      </c>
      <c r="V2384">
        <f t="shared" si="303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96"/>
        <v>4.3499999999999997E-2</v>
      </c>
      <c r="P2385" s="9">
        <f t="shared" si="297"/>
        <v>145</v>
      </c>
      <c r="Q2385" t="str">
        <f t="shared" si="298"/>
        <v>technology</v>
      </c>
      <c r="R2385" t="str">
        <f t="shared" si="299"/>
        <v>web</v>
      </c>
      <c r="S2385" s="10">
        <f t="shared" si="300"/>
        <v>42027.056793981479</v>
      </c>
      <c r="T2385" s="10">
        <f t="shared" si="301"/>
        <v>42057.056793981479</v>
      </c>
      <c r="U2385" t="str">
        <f t="shared" si="302"/>
        <v>Jan</v>
      </c>
      <c r="V2385">
        <f t="shared" si="303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96"/>
        <v>8.0000000000000002E-3</v>
      </c>
      <c r="P2386" s="9">
        <f t="shared" si="297"/>
        <v>1</v>
      </c>
      <c r="Q2386" t="str">
        <f t="shared" si="298"/>
        <v>technology</v>
      </c>
      <c r="R2386" t="str">
        <f t="shared" si="299"/>
        <v>web</v>
      </c>
      <c r="S2386" s="10">
        <f t="shared" si="300"/>
        <v>41927.067627314813</v>
      </c>
      <c r="T2386" s="10">
        <f t="shared" si="301"/>
        <v>41957.109293981484</v>
      </c>
      <c r="U2386" t="str">
        <f t="shared" si="302"/>
        <v>Oct</v>
      </c>
      <c r="V2386">
        <f t="shared" si="303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96"/>
        <v>1.2123076923076924E-2</v>
      </c>
      <c r="P2387" s="9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0">
        <f t="shared" si="300"/>
        <v>42191.70175925926</v>
      </c>
      <c r="T2387" s="10">
        <f t="shared" si="301"/>
        <v>42221.70175925926</v>
      </c>
      <c r="U2387" t="str">
        <f t="shared" si="302"/>
        <v>Jul</v>
      </c>
      <c r="V2387">
        <f t="shared" si="303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96"/>
        <v>0</v>
      </c>
      <c r="P2388" s="9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0">
        <f t="shared" si="300"/>
        <v>41954.838240740741</v>
      </c>
      <c r="T2388" s="10">
        <f t="shared" si="301"/>
        <v>42014.838240740741</v>
      </c>
      <c r="U2388" t="str">
        <f t="shared" si="302"/>
        <v>Nov</v>
      </c>
      <c r="V2388">
        <f t="shared" si="303"/>
        <v>2014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96"/>
        <v>6.8399999999999997E-3</v>
      </c>
      <c r="P2389" s="9">
        <f t="shared" si="297"/>
        <v>342</v>
      </c>
      <c r="Q2389" t="str">
        <f t="shared" si="298"/>
        <v>technology</v>
      </c>
      <c r="R2389" t="str">
        <f t="shared" si="299"/>
        <v>web</v>
      </c>
      <c r="S2389" s="10">
        <f t="shared" si="300"/>
        <v>42528.626620370371</v>
      </c>
      <c r="T2389" s="10">
        <f t="shared" si="301"/>
        <v>42573.626620370371</v>
      </c>
      <c r="U2389" t="str">
        <f t="shared" si="302"/>
        <v>Jun</v>
      </c>
      <c r="V2389">
        <f t="shared" si="303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96"/>
        <v>1.2513513513513513E-2</v>
      </c>
      <c r="P2390" s="9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0">
        <f t="shared" si="300"/>
        <v>41989.853692129633</v>
      </c>
      <c r="T2390" s="10">
        <f t="shared" si="301"/>
        <v>42019.811805555553</v>
      </c>
      <c r="U2390" t="str">
        <f t="shared" si="302"/>
        <v>Dec</v>
      </c>
      <c r="V2390">
        <f t="shared" si="303"/>
        <v>2014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96"/>
        <v>1.8749999999999999E-3</v>
      </c>
      <c r="P2391" s="9">
        <f t="shared" si="297"/>
        <v>30</v>
      </c>
      <c r="Q2391" t="str">
        <f t="shared" si="298"/>
        <v>technology</v>
      </c>
      <c r="R2391" t="str">
        <f t="shared" si="299"/>
        <v>web</v>
      </c>
      <c r="S2391" s="10">
        <f t="shared" si="300"/>
        <v>42179.653379629628</v>
      </c>
      <c r="T2391" s="10">
        <f t="shared" si="301"/>
        <v>42210.915972222225</v>
      </c>
      <c r="U2391" t="str">
        <f t="shared" si="302"/>
        <v>Jun</v>
      </c>
      <c r="V2391">
        <f t="shared" si="303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96"/>
        <v>0</v>
      </c>
      <c r="P2392" s="9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0">
        <f t="shared" si="300"/>
        <v>41968.262314814812</v>
      </c>
      <c r="T2392" s="10">
        <f t="shared" si="301"/>
        <v>42008.262314814812</v>
      </c>
      <c r="U2392" t="str">
        <f t="shared" si="302"/>
        <v>Nov</v>
      </c>
      <c r="V2392">
        <f t="shared" si="303"/>
        <v>2014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96"/>
        <v>1.25E-3</v>
      </c>
      <c r="P2393" s="9">
        <f t="shared" si="297"/>
        <v>25</v>
      </c>
      <c r="Q2393" t="str">
        <f t="shared" si="298"/>
        <v>technology</v>
      </c>
      <c r="R2393" t="str">
        <f t="shared" si="299"/>
        <v>web</v>
      </c>
      <c r="S2393" s="10">
        <f t="shared" si="300"/>
        <v>42064.794490740736</v>
      </c>
      <c r="T2393" s="10">
        <f t="shared" si="301"/>
        <v>42094.752824074079</v>
      </c>
      <c r="U2393" t="str">
        <f t="shared" si="302"/>
        <v>Mar</v>
      </c>
      <c r="V2393">
        <f t="shared" si="303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96"/>
        <v>0</v>
      </c>
      <c r="P2394" s="9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0">
        <f t="shared" si="300"/>
        <v>42276.120636574073</v>
      </c>
      <c r="T2394" s="10">
        <f t="shared" si="301"/>
        <v>42306.120636574073</v>
      </c>
      <c r="U2394" t="str">
        <f t="shared" si="302"/>
        <v>Sep</v>
      </c>
      <c r="V2394">
        <f t="shared" si="303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96"/>
        <v>5.0000000000000001E-4</v>
      </c>
      <c r="P2395" s="9">
        <f t="shared" si="297"/>
        <v>50</v>
      </c>
      <c r="Q2395" t="str">
        <f t="shared" si="298"/>
        <v>technology</v>
      </c>
      <c r="R2395" t="str">
        <f t="shared" si="299"/>
        <v>web</v>
      </c>
      <c r="S2395" s="10">
        <f t="shared" si="300"/>
        <v>42194.648344907408</v>
      </c>
      <c r="T2395" s="10">
        <f t="shared" si="301"/>
        <v>42224.648344907408</v>
      </c>
      <c r="U2395" t="str">
        <f t="shared" si="302"/>
        <v>Jul</v>
      </c>
      <c r="V2395">
        <f t="shared" si="303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96"/>
        <v>5.9999999999999995E-4</v>
      </c>
      <c r="P2396" s="9">
        <f t="shared" si="297"/>
        <v>1.5</v>
      </c>
      <c r="Q2396" t="str">
        <f t="shared" si="298"/>
        <v>technology</v>
      </c>
      <c r="R2396" t="str">
        <f t="shared" si="299"/>
        <v>web</v>
      </c>
      <c r="S2396" s="10">
        <f t="shared" si="300"/>
        <v>42031.362187499995</v>
      </c>
      <c r="T2396" s="10">
        <f t="shared" si="301"/>
        <v>42061.362187499995</v>
      </c>
      <c r="U2396" t="str">
        <f t="shared" si="302"/>
        <v>Jan</v>
      </c>
      <c r="V2396">
        <f t="shared" si="303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96"/>
        <v>0</v>
      </c>
      <c r="P2397" s="9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0">
        <f t="shared" si="300"/>
        <v>42717.121377314819</v>
      </c>
      <c r="T2397" s="10">
        <f t="shared" si="301"/>
        <v>42745.372916666667</v>
      </c>
      <c r="U2397" t="str">
        <f t="shared" si="302"/>
        <v>Dec</v>
      </c>
      <c r="V2397">
        <f t="shared" si="303"/>
        <v>2016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96"/>
        <v>2E-3</v>
      </c>
      <c r="P2398" s="9">
        <f t="shared" si="297"/>
        <v>10</v>
      </c>
      <c r="Q2398" t="str">
        <f t="shared" si="298"/>
        <v>technology</v>
      </c>
      <c r="R2398" t="str">
        <f t="shared" si="299"/>
        <v>web</v>
      </c>
      <c r="S2398" s="10">
        <f t="shared" si="300"/>
        <v>42262.849050925928</v>
      </c>
      <c r="T2398" s="10">
        <f t="shared" si="301"/>
        <v>42292.849050925928</v>
      </c>
      <c r="U2398" t="str">
        <f t="shared" si="302"/>
        <v>Sep</v>
      </c>
      <c r="V2398">
        <f t="shared" si="303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96"/>
        <v>0</v>
      </c>
      <c r="P2399" s="9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0">
        <f t="shared" si="300"/>
        <v>41976.88490740741</v>
      </c>
      <c r="T2399" s="10">
        <f t="shared" si="301"/>
        <v>42006.88490740741</v>
      </c>
      <c r="U2399" t="str">
        <f t="shared" si="302"/>
        <v>Dec</v>
      </c>
      <c r="V2399">
        <f t="shared" si="303"/>
        <v>2014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96"/>
        <v>0</v>
      </c>
      <c r="P2400" s="9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0">
        <f t="shared" si="300"/>
        <v>42157.916481481487</v>
      </c>
      <c r="T2400" s="10">
        <f t="shared" si="301"/>
        <v>42187.916481481487</v>
      </c>
      <c r="U2400" t="str">
        <f t="shared" si="302"/>
        <v>Jun</v>
      </c>
      <c r="V2400">
        <f t="shared" si="303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96"/>
        <v>0</v>
      </c>
      <c r="P2401" s="9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0">
        <f t="shared" si="300"/>
        <v>41956.853078703702</v>
      </c>
      <c r="T2401" s="10">
        <f t="shared" si="301"/>
        <v>41991.853078703702</v>
      </c>
      <c r="U2401" t="str">
        <f t="shared" si="302"/>
        <v>Nov</v>
      </c>
      <c r="V2401">
        <f t="shared" si="303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96"/>
        <v>0</v>
      </c>
      <c r="P2402" s="9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0">
        <f t="shared" si="300"/>
        <v>42444.268101851849</v>
      </c>
      <c r="T2402" s="10">
        <f t="shared" si="301"/>
        <v>42474.268101851849</v>
      </c>
      <c r="U2402" t="str">
        <f t="shared" si="302"/>
        <v>Mar</v>
      </c>
      <c r="V2402">
        <f t="shared" si="303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96"/>
        <v>7.1785714285714283E-3</v>
      </c>
      <c r="P2403" s="9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0">
        <f t="shared" si="300"/>
        <v>42374.822870370372</v>
      </c>
      <c r="T2403" s="10">
        <f t="shared" si="301"/>
        <v>42434.822870370372</v>
      </c>
      <c r="U2403" t="str">
        <f t="shared" si="302"/>
        <v>Jan</v>
      </c>
      <c r="V2403">
        <f t="shared" si="303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96"/>
        <v>4.3333333333333331E-3</v>
      </c>
      <c r="P2404" s="9">
        <f t="shared" si="297"/>
        <v>52</v>
      </c>
      <c r="Q2404" t="str">
        <f t="shared" si="298"/>
        <v>food</v>
      </c>
      <c r="R2404" t="str">
        <f t="shared" si="299"/>
        <v>food trucks</v>
      </c>
      <c r="S2404" s="10">
        <f t="shared" si="300"/>
        <v>42107.679756944446</v>
      </c>
      <c r="T2404" s="10">
        <f t="shared" si="301"/>
        <v>42137.679756944446</v>
      </c>
      <c r="U2404" t="str">
        <f t="shared" si="302"/>
        <v>Apr</v>
      </c>
      <c r="V2404">
        <f t="shared" si="303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96"/>
        <v>0.16833333333333333</v>
      </c>
      <c r="P2405" s="9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0">
        <f t="shared" si="300"/>
        <v>42399.882615740738</v>
      </c>
      <c r="T2405" s="10">
        <f t="shared" si="301"/>
        <v>42459.840949074074</v>
      </c>
      <c r="U2405" t="str">
        <f t="shared" si="302"/>
        <v>Jan</v>
      </c>
      <c r="V2405">
        <f t="shared" si="303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96"/>
        <v>0</v>
      </c>
      <c r="P2406" s="9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0">
        <f t="shared" si="300"/>
        <v>42342.03943287037</v>
      </c>
      <c r="T2406" s="10">
        <f t="shared" si="301"/>
        <v>42372.03943287037</v>
      </c>
      <c r="U2406" t="str">
        <f t="shared" si="302"/>
        <v>Dec</v>
      </c>
      <c r="V2406">
        <f t="shared" si="303"/>
        <v>2015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96"/>
        <v>0.22520000000000001</v>
      </c>
      <c r="P2407" s="9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0">
        <f t="shared" si="300"/>
        <v>42595.585358796292</v>
      </c>
      <c r="T2407" s="10">
        <f t="shared" si="301"/>
        <v>42616.585358796292</v>
      </c>
      <c r="U2407" t="str">
        <f t="shared" si="302"/>
        <v>Aug</v>
      </c>
      <c r="V2407">
        <f t="shared" si="303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96"/>
        <v>0.41384615384615386</v>
      </c>
      <c r="P2408" s="9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0">
        <f t="shared" si="300"/>
        <v>41983.110995370371</v>
      </c>
      <c r="T2408" s="10">
        <f t="shared" si="301"/>
        <v>42023.110995370371</v>
      </c>
      <c r="U2408" t="str">
        <f t="shared" si="302"/>
        <v>Dec</v>
      </c>
      <c r="V2408">
        <f t="shared" si="303"/>
        <v>2014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96"/>
        <v>0.25259090909090909</v>
      </c>
      <c r="P2409" s="9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0">
        <f t="shared" si="300"/>
        <v>42082.575555555552</v>
      </c>
      <c r="T2409" s="10">
        <f t="shared" si="301"/>
        <v>42105.25</v>
      </c>
      <c r="U2409" t="str">
        <f t="shared" si="302"/>
        <v>Mar</v>
      </c>
      <c r="V2409">
        <f t="shared" si="303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96"/>
        <v>2E-3</v>
      </c>
      <c r="P2410" s="9">
        <f t="shared" si="297"/>
        <v>15</v>
      </c>
      <c r="Q2410" t="str">
        <f t="shared" si="298"/>
        <v>food</v>
      </c>
      <c r="R2410" t="str">
        <f t="shared" si="299"/>
        <v>food trucks</v>
      </c>
      <c r="S2410" s="10">
        <f t="shared" si="300"/>
        <v>41919.140706018516</v>
      </c>
      <c r="T2410" s="10">
        <f t="shared" si="301"/>
        <v>41949.182372685187</v>
      </c>
      <c r="U2410" t="str">
        <f t="shared" si="302"/>
        <v>Oct</v>
      </c>
      <c r="V2410">
        <f t="shared" si="303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96"/>
        <v>1.84E-2</v>
      </c>
      <c r="P2411" s="9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0">
        <f t="shared" si="300"/>
        <v>42204.875868055555</v>
      </c>
      <c r="T2411" s="10">
        <f t="shared" si="301"/>
        <v>42234.875868055555</v>
      </c>
      <c r="U2411" t="str">
        <f t="shared" si="302"/>
        <v>Jul</v>
      </c>
      <c r="V2411">
        <f t="shared" si="303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96"/>
        <v>0</v>
      </c>
      <c r="P2412" s="9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0">
        <f t="shared" si="300"/>
        <v>42224.408275462964</v>
      </c>
      <c r="T2412" s="10">
        <f t="shared" si="301"/>
        <v>42254.408275462964</v>
      </c>
      <c r="U2412" t="str">
        <f t="shared" si="302"/>
        <v>Aug</v>
      </c>
      <c r="V2412">
        <f t="shared" si="303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96"/>
        <v>6.0400000000000002E-3</v>
      </c>
      <c r="P2413" s="9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0">
        <f t="shared" si="300"/>
        <v>42211.732430555552</v>
      </c>
      <c r="T2413" s="10">
        <f t="shared" si="301"/>
        <v>42241.732430555552</v>
      </c>
      <c r="U2413" t="str">
        <f t="shared" si="302"/>
        <v>Jul</v>
      </c>
      <c r="V2413">
        <f t="shared" si="303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96"/>
        <v>0</v>
      </c>
      <c r="P2414" s="9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0">
        <f t="shared" si="300"/>
        <v>42655.736956018518</v>
      </c>
      <c r="T2414" s="10">
        <f t="shared" si="301"/>
        <v>42700.778622685189</v>
      </c>
      <c r="U2414" t="str">
        <f t="shared" si="302"/>
        <v>Oct</v>
      </c>
      <c r="V2414">
        <f t="shared" si="303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96"/>
        <v>8.3333333333333332E-3</v>
      </c>
      <c r="P2415" s="9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0">
        <f t="shared" si="300"/>
        <v>41760.10974537037</v>
      </c>
      <c r="T2415" s="10">
        <f t="shared" si="301"/>
        <v>41790.979166666664</v>
      </c>
      <c r="U2415" t="str">
        <f t="shared" si="302"/>
        <v>May</v>
      </c>
      <c r="V2415">
        <f t="shared" si="303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96"/>
        <v>3.0666666666666665E-2</v>
      </c>
      <c r="P2416" s="9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0">
        <f t="shared" si="300"/>
        <v>42198.695138888885</v>
      </c>
      <c r="T2416" s="10">
        <f t="shared" si="301"/>
        <v>42238.165972222225</v>
      </c>
      <c r="U2416" t="str">
        <f t="shared" si="302"/>
        <v>Jul</v>
      </c>
      <c r="V2416">
        <f t="shared" si="303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96"/>
        <v>5.5833333333333334E-3</v>
      </c>
      <c r="P2417" s="9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0">
        <f t="shared" si="300"/>
        <v>42536.862800925926</v>
      </c>
      <c r="T2417" s="10">
        <f t="shared" si="301"/>
        <v>42566.862800925926</v>
      </c>
      <c r="U2417" t="str">
        <f t="shared" si="302"/>
        <v>Jun</v>
      </c>
      <c r="V2417">
        <f t="shared" si="303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96"/>
        <v>2.5000000000000001E-4</v>
      </c>
      <c r="P2418" s="9">
        <f t="shared" si="297"/>
        <v>5</v>
      </c>
      <c r="Q2418" t="str">
        <f t="shared" si="298"/>
        <v>food</v>
      </c>
      <c r="R2418" t="str">
        <f t="shared" si="299"/>
        <v>food trucks</v>
      </c>
      <c r="S2418" s="10">
        <f t="shared" si="300"/>
        <v>42019.737766203703</v>
      </c>
      <c r="T2418" s="10">
        <f t="shared" si="301"/>
        <v>42077.625</v>
      </c>
      <c r="U2418" t="str">
        <f t="shared" si="302"/>
        <v>Jan</v>
      </c>
      <c r="V2418">
        <f t="shared" si="303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96"/>
        <v>0</v>
      </c>
      <c r="P2419" s="9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0">
        <f t="shared" si="300"/>
        <v>41831.884108796294</v>
      </c>
      <c r="T2419" s="10">
        <f t="shared" si="301"/>
        <v>41861.884108796294</v>
      </c>
      <c r="U2419" t="str">
        <f t="shared" si="302"/>
        <v>Jul</v>
      </c>
      <c r="V2419">
        <f t="shared" si="303"/>
        <v>2014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96"/>
        <v>2.0000000000000001E-4</v>
      </c>
      <c r="P2420" s="9">
        <f t="shared" si="297"/>
        <v>1</v>
      </c>
      <c r="Q2420" t="str">
        <f t="shared" si="298"/>
        <v>food</v>
      </c>
      <c r="R2420" t="str">
        <f t="shared" si="299"/>
        <v>food trucks</v>
      </c>
      <c r="S2420" s="10">
        <f t="shared" si="300"/>
        <v>42027.856990740736</v>
      </c>
      <c r="T2420" s="10">
        <f t="shared" si="301"/>
        <v>42087.815324074079</v>
      </c>
      <c r="U2420" t="str">
        <f t="shared" si="302"/>
        <v>Jan</v>
      </c>
      <c r="V2420">
        <f t="shared" si="303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96"/>
        <v>0</v>
      </c>
      <c r="P2421" s="9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0">
        <f t="shared" si="300"/>
        <v>41993.738298611104</v>
      </c>
      <c r="T2421" s="10">
        <f t="shared" si="301"/>
        <v>42053.738298611104</v>
      </c>
      <c r="U2421" t="str">
        <f t="shared" si="302"/>
        <v>Dec</v>
      </c>
      <c r="V2421">
        <f t="shared" si="303"/>
        <v>2014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96"/>
        <v>0.14825133372851215</v>
      </c>
      <c r="P2422" s="9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0">
        <f t="shared" si="300"/>
        <v>41893.028877314813</v>
      </c>
      <c r="T2422" s="10">
        <f t="shared" si="301"/>
        <v>41953.070543981477</v>
      </c>
      <c r="U2422" t="str">
        <f t="shared" si="302"/>
        <v>Sep</v>
      </c>
      <c r="V2422">
        <f t="shared" si="303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96"/>
        <v>1.6666666666666666E-4</v>
      </c>
      <c r="P2423" s="9">
        <f t="shared" si="297"/>
        <v>1</v>
      </c>
      <c r="Q2423" t="str">
        <f t="shared" si="298"/>
        <v>food</v>
      </c>
      <c r="R2423" t="str">
        <f t="shared" si="299"/>
        <v>food trucks</v>
      </c>
      <c r="S2423" s="10">
        <f t="shared" si="300"/>
        <v>42026.687453703707</v>
      </c>
      <c r="T2423" s="10">
        <f t="shared" si="301"/>
        <v>42056.687453703707</v>
      </c>
      <c r="U2423" t="str">
        <f t="shared" si="302"/>
        <v>Jan</v>
      </c>
      <c r="V2423">
        <f t="shared" si="303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96"/>
        <v>2E-3</v>
      </c>
      <c r="P2424" s="9">
        <f t="shared" si="297"/>
        <v>1</v>
      </c>
      <c r="Q2424" t="str">
        <f t="shared" si="298"/>
        <v>food</v>
      </c>
      <c r="R2424" t="str">
        <f t="shared" si="299"/>
        <v>food trucks</v>
      </c>
      <c r="S2424" s="10">
        <f t="shared" si="300"/>
        <v>42044.724953703699</v>
      </c>
      <c r="T2424" s="10">
        <f t="shared" si="301"/>
        <v>42074.683287037042</v>
      </c>
      <c r="U2424" t="str">
        <f t="shared" si="302"/>
        <v>Feb</v>
      </c>
      <c r="V2424">
        <f t="shared" si="303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96"/>
        <v>1.3333333333333334E-4</v>
      </c>
      <c r="P2425" s="9">
        <f t="shared" si="297"/>
        <v>8</v>
      </c>
      <c r="Q2425" t="str">
        <f t="shared" si="298"/>
        <v>food</v>
      </c>
      <c r="R2425" t="str">
        <f t="shared" si="299"/>
        <v>food trucks</v>
      </c>
      <c r="S2425" s="10">
        <f t="shared" si="300"/>
        <v>41974.704745370371</v>
      </c>
      <c r="T2425" s="10">
        <f t="shared" si="301"/>
        <v>42004.704745370371</v>
      </c>
      <c r="U2425" t="str">
        <f t="shared" si="302"/>
        <v>Dec</v>
      </c>
      <c r="V2425">
        <f t="shared" si="303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96"/>
        <v>1.24E-2</v>
      </c>
      <c r="P2426" s="9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0">
        <f t="shared" si="300"/>
        <v>41909.892453703702</v>
      </c>
      <c r="T2426" s="10">
        <f t="shared" si="301"/>
        <v>41939.892453703702</v>
      </c>
      <c r="U2426" t="str">
        <f t="shared" si="302"/>
        <v>Sep</v>
      </c>
      <c r="V2426">
        <f t="shared" si="303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96"/>
        <v>2.8571428571428574E-4</v>
      </c>
      <c r="P2427" s="9">
        <f t="shared" si="297"/>
        <v>1</v>
      </c>
      <c r="Q2427" t="str">
        <f t="shared" si="298"/>
        <v>food</v>
      </c>
      <c r="R2427" t="str">
        <f t="shared" si="299"/>
        <v>food trucks</v>
      </c>
      <c r="S2427" s="10">
        <f t="shared" si="300"/>
        <v>42502.913761574076</v>
      </c>
      <c r="T2427" s="10">
        <f t="shared" si="301"/>
        <v>42517.919444444444</v>
      </c>
      <c r="U2427" t="str">
        <f t="shared" si="302"/>
        <v>May</v>
      </c>
      <c r="V2427">
        <f t="shared" si="303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96"/>
        <v>0</v>
      </c>
      <c r="P2428" s="9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0">
        <f t="shared" si="300"/>
        <v>42164.170046296291</v>
      </c>
      <c r="T2428" s="10">
        <f t="shared" si="301"/>
        <v>42224.170046296291</v>
      </c>
      <c r="U2428" t="str">
        <f t="shared" si="302"/>
        <v>Jun</v>
      </c>
      <c r="V2428">
        <f t="shared" si="303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96"/>
        <v>2.0000000000000002E-5</v>
      </c>
      <c r="P2429" s="9">
        <f t="shared" si="297"/>
        <v>1</v>
      </c>
      <c r="Q2429" t="str">
        <f t="shared" si="298"/>
        <v>food</v>
      </c>
      <c r="R2429" t="str">
        <f t="shared" si="299"/>
        <v>food trucks</v>
      </c>
      <c r="S2429" s="10">
        <f t="shared" si="300"/>
        <v>42412.318668981476</v>
      </c>
      <c r="T2429" s="10">
        <f t="shared" si="301"/>
        <v>42452.277002314819</v>
      </c>
      <c r="U2429" t="str">
        <f t="shared" si="302"/>
        <v>Feb</v>
      </c>
      <c r="V2429">
        <f t="shared" si="303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96"/>
        <v>2.8571428571428571E-5</v>
      </c>
      <c r="P2430" s="9">
        <f t="shared" si="297"/>
        <v>1</v>
      </c>
      <c r="Q2430" t="str">
        <f t="shared" si="298"/>
        <v>food</v>
      </c>
      <c r="R2430" t="str">
        <f t="shared" si="299"/>
        <v>food trucks</v>
      </c>
      <c r="S2430" s="10">
        <f t="shared" si="300"/>
        <v>42045.784155092595</v>
      </c>
      <c r="T2430" s="10">
        <f t="shared" si="301"/>
        <v>42075.742488425924</v>
      </c>
      <c r="U2430" t="str">
        <f t="shared" si="302"/>
        <v>Feb</v>
      </c>
      <c r="V2430">
        <f t="shared" si="303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96"/>
        <v>1.4321428571428572E-2</v>
      </c>
      <c r="P2431" s="9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0">
        <f t="shared" si="300"/>
        <v>42734.879236111112</v>
      </c>
      <c r="T2431" s="10">
        <f t="shared" si="301"/>
        <v>42771.697222222225</v>
      </c>
      <c r="U2431" t="str">
        <f t="shared" si="302"/>
        <v>Dec</v>
      </c>
      <c r="V2431">
        <f t="shared" si="303"/>
        <v>2016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96"/>
        <v>7.0000000000000001E-3</v>
      </c>
      <c r="P2432" s="9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0">
        <f t="shared" si="300"/>
        <v>42382.130833333329</v>
      </c>
      <c r="T2432" s="10">
        <f t="shared" si="301"/>
        <v>42412.130833333329</v>
      </c>
      <c r="U2432" t="str">
        <f t="shared" si="302"/>
        <v>Jan</v>
      </c>
      <c r="V2432">
        <f t="shared" si="303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96"/>
        <v>2.0000000000000002E-5</v>
      </c>
      <c r="P2433" s="9">
        <f t="shared" si="297"/>
        <v>1</v>
      </c>
      <c r="Q2433" t="str">
        <f t="shared" si="298"/>
        <v>food</v>
      </c>
      <c r="R2433" t="str">
        <f t="shared" si="299"/>
        <v>food trucks</v>
      </c>
      <c r="S2433" s="10">
        <f t="shared" si="300"/>
        <v>42489.099687499998</v>
      </c>
      <c r="T2433" s="10">
        <f t="shared" si="301"/>
        <v>42549.099687499998</v>
      </c>
      <c r="U2433" t="str">
        <f t="shared" si="302"/>
        <v>Apr</v>
      </c>
      <c r="V2433">
        <f t="shared" si="303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96"/>
        <v>1.4285714285714287E-4</v>
      </c>
      <c r="P2434" s="9">
        <f t="shared" si="297"/>
        <v>1</v>
      </c>
      <c r="Q2434" t="str">
        <f t="shared" si="298"/>
        <v>food</v>
      </c>
      <c r="R2434" t="str">
        <f t="shared" si="299"/>
        <v>food trucks</v>
      </c>
      <c r="S2434" s="10">
        <f t="shared" si="300"/>
        <v>42041.218715277777</v>
      </c>
      <c r="T2434" s="10">
        <f t="shared" si="301"/>
        <v>42071.218715277777</v>
      </c>
      <c r="U2434" t="str">
        <f t="shared" si="302"/>
        <v>Feb</v>
      </c>
      <c r="V2434">
        <f t="shared" si="303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304">E2435/D2435</f>
        <v>0</v>
      </c>
      <c r="P2435" s="9" t="e">
        <f t="shared" ref="P2435:P2498" si="305">E2435/L2435</f>
        <v>#DIV/0!</v>
      </c>
      <c r="Q2435" t="str">
        <f t="shared" ref="Q2435:Q2498" si="306">LEFT(N2435,SEARCH( "/",N2435,1)-1)</f>
        <v>food</v>
      </c>
      <c r="R2435" t="str">
        <f t="shared" ref="R2435:R2498" si="307">RIGHT(N2435,LEN(N2435)-SEARCH("/",N2435,1))</f>
        <v>food trucks</v>
      </c>
      <c r="S2435" s="10">
        <f t="shared" ref="S2435:S2498" si="308">(((J2435/60)/60)/24)+DATE(1970,1,1)</f>
        <v>42397.89980324074</v>
      </c>
      <c r="T2435" s="10">
        <f t="shared" ref="T2435:T2498" si="309">(((I2435/60)/60)/24)+DATE(1970,1,1)</f>
        <v>42427.89980324074</v>
      </c>
      <c r="U2435" t="str">
        <f t="shared" ref="U2435:U2498" si="310">TEXT(MONTH(S2435)*29,"mmm")</f>
        <v>Jan</v>
      </c>
      <c r="V2435">
        <f t="shared" ref="V2435:V2498" si="311">YEAR(S2435)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304"/>
        <v>1.2999999999999999E-3</v>
      </c>
      <c r="P2436" s="9">
        <f t="shared" si="305"/>
        <v>13</v>
      </c>
      <c r="Q2436" t="str">
        <f t="shared" si="306"/>
        <v>food</v>
      </c>
      <c r="R2436" t="str">
        <f t="shared" si="307"/>
        <v>food trucks</v>
      </c>
      <c r="S2436" s="10">
        <f t="shared" si="308"/>
        <v>42180.18604166666</v>
      </c>
      <c r="T2436" s="10">
        <f t="shared" si="309"/>
        <v>42220.18604166666</v>
      </c>
      <c r="U2436" t="str">
        <f t="shared" si="310"/>
        <v>Jun</v>
      </c>
      <c r="V2436">
        <f t="shared" si="311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304"/>
        <v>4.8960000000000002E-3</v>
      </c>
      <c r="P2437" s="9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0">
        <f t="shared" si="308"/>
        <v>42252.277615740735</v>
      </c>
      <c r="T2437" s="10">
        <f t="shared" si="309"/>
        <v>42282.277615740735</v>
      </c>
      <c r="U2437" t="str">
        <f t="shared" si="310"/>
        <v>Sep</v>
      </c>
      <c r="V2437">
        <f t="shared" si="311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304"/>
        <v>3.8461538461538462E-4</v>
      </c>
      <c r="P2438" s="9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0">
        <f t="shared" si="308"/>
        <v>42338.615393518514</v>
      </c>
      <c r="T2438" s="10">
        <f t="shared" si="309"/>
        <v>42398.615393518514</v>
      </c>
      <c r="U2438" t="str">
        <f t="shared" si="310"/>
        <v>Nov</v>
      </c>
      <c r="V2438">
        <f t="shared" si="311"/>
        <v>2015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304"/>
        <v>0</v>
      </c>
      <c r="P2439" s="9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0">
        <f t="shared" si="308"/>
        <v>42031.965138888889</v>
      </c>
      <c r="T2439" s="10">
        <f t="shared" si="309"/>
        <v>42080.75</v>
      </c>
      <c r="U2439" t="str">
        <f t="shared" si="310"/>
        <v>Jan</v>
      </c>
      <c r="V2439">
        <f t="shared" si="311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304"/>
        <v>3.3333333333333335E-3</v>
      </c>
      <c r="P2440" s="9">
        <f t="shared" si="305"/>
        <v>50</v>
      </c>
      <c r="Q2440" t="str">
        <f t="shared" si="306"/>
        <v>food</v>
      </c>
      <c r="R2440" t="str">
        <f t="shared" si="307"/>
        <v>food trucks</v>
      </c>
      <c r="S2440" s="10">
        <f t="shared" si="308"/>
        <v>42285.91506944444</v>
      </c>
      <c r="T2440" s="10">
        <f t="shared" si="309"/>
        <v>42345.956736111111</v>
      </c>
      <c r="U2440" t="str">
        <f t="shared" si="310"/>
        <v>Oct</v>
      </c>
      <c r="V2440">
        <f t="shared" si="311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304"/>
        <v>0</v>
      </c>
      <c r="P2441" s="9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0">
        <f t="shared" si="308"/>
        <v>42265.818622685183</v>
      </c>
      <c r="T2441" s="10">
        <f t="shared" si="309"/>
        <v>42295.818622685183</v>
      </c>
      <c r="U2441" t="str">
        <f t="shared" si="310"/>
        <v>Sep</v>
      </c>
      <c r="V2441">
        <f t="shared" si="311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304"/>
        <v>2E-3</v>
      </c>
      <c r="P2442" s="9">
        <f t="shared" si="305"/>
        <v>5</v>
      </c>
      <c r="Q2442" t="str">
        <f t="shared" si="306"/>
        <v>food</v>
      </c>
      <c r="R2442" t="str">
        <f t="shared" si="307"/>
        <v>food trucks</v>
      </c>
      <c r="S2442" s="10">
        <f t="shared" si="308"/>
        <v>42383.899456018517</v>
      </c>
      <c r="T2442" s="10">
        <f t="shared" si="309"/>
        <v>42413.899456018517</v>
      </c>
      <c r="U2442" t="str">
        <f t="shared" si="310"/>
        <v>Jan</v>
      </c>
      <c r="V2442">
        <f t="shared" si="311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304"/>
        <v>1.0788</v>
      </c>
      <c r="P2443" s="9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0">
        <f t="shared" si="308"/>
        <v>42187.125625000001</v>
      </c>
      <c r="T2443" s="10">
        <f t="shared" si="309"/>
        <v>42208.207638888889</v>
      </c>
      <c r="U2443" t="str">
        <f t="shared" si="310"/>
        <v>Jul</v>
      </c>
      <c r="V2443">
        <f t="shared" si="311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304"/>
        <v>1.2594166666666666</v>
      </c>
      <c r="P2444" s="9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0">
        <f t="shared" si="308"/>
        <v>42052.666990740734</v>
      </c>
      <c r="T2444" s="10">
        <f t="shared" si="309"/>
        <v>42082.625324074077</v>
      </c>
      <c r="U2444" t="str">
        <f t="shared" si="310"/>
        <v>Feb</v>
      </c>
      <c r="V2444">
        <f t="shared" si="311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304"/>
        <v>2.0251494999999999</v>
      </c>
      <c r="P2445" s="9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0">
        <f t="shared" si="308"/>
        <v>41836.625254629631</v>
      </c>
      <c r="T2445" s="10">
        <f t="shared" si="309"/>
        <v>41866.625254629631</v>
      </c>
      <c r="U2445" t="str">
        <f t="shared" si="310"/>
        <v>Jul</v>
      </c>
      <c r="V2445">
        <f t="shared" si="311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304"/>
        <v>1.0860000000000001</v>
      </c>
      <c r="P2446" s="9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0">
        <f t="shared" si="308"/>
        <v>42485.754525462966</v>
      </c>
      <c r="T2446" s="10">
        <f t="shared" si="309"/>
        <v>42515.754525462966</v>
      </c>
      <c r="U2446" t="str">
        <f t="shared" si="310"/>
        <v>Apr</v>
      </c>
      <c r="V2446">
        <f t="shared" si="311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304"/>
        <v>1.728</v>
      </c>
      <c r="P2447" s="9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0">
        <f t="shared" si="308"/>
        <v>42243.190057870372</v>
      </c>
      <c r="T2447" s="10">
        <f t="shared" si="309"/>
        <v>42273.190057870372</v>
      </c>
      <c r="U2447" t="str">
        <f t="shared" si="310"/>
        <v>Aug</v>
      </c>
      <c r="V2447">
        <f t="shared" si="311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304"/>
        <v>1.6798</v>
      </c>
      <c r="P2448" s="9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0">
        <f t="shared" si="308"/>
        <v>42670.602673611109</v>
      </c>
      <c r="T2448" s="10">
        <f t="shared" si="309"/>
        <v>42700.64434027778</v>
      </c>
      <c r="U2448" t="str">
        <f t="shared" si="310"/>
        <v>Oct</v>
      </c>
      <c r="V2448">
        <f t="shared" si="311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304"/>
        <v>4.2720000000000002</v>
      </c>
      <c r="P2449" s="9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0">
        <f t="shared" si="308"/>
        <v>42654.469826388886</v>
      </c>
      <c r="T2449" s="10">
        <f t="shared" si="309"/>
        <v>42686.166666666672</v>
      </c>
      <c r="U2449" t="str">
        <f t="shared" si="310"/>
        <v>Oct</v>
      </c>
      <c r="V2449">
        <f t="shared" si="311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304"/>
        <v>1.075</v>
      </c>
      <c r="P2450" s="9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0">
        <f t="shared" si="308"/>
        <v>42607.316122685181</v>
      </c>
      <c r="T2450" s="10">
        <f t="shared" si="309"/>
        <v>42613.233333333337</v>
      </c>
      <c r="U2450" t="str">
        <f t="shared" si="310"/>
        <v>Aug</v>
      </c>
      <c r="V2450">
        <f t="shared" si="311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304"/>
        <v>1.08</v>
      </c>
      <c r="P2451" s="9">
        <f t="shared" si="305"/>
        <v>90</v>
      </c>
      <c r="Q2451" t="str">
        <f t="shared" si="306"/>
        <v>food</v>
      </c>
      <c r="R2451" t="str">
        <f t="shared" si="307"/>
        <v>small batch</v>
      </c>
      <c r="S2451" s="10">
        <f t="shared" si="308"/>
        <v>41943.142534722225</v>
      </c>
      <c r="T2451" s="10">
        <f t="shared" si="309"/>
        <v>41973.184201388889</v>
      </c>
      <c r="U2451" t="str">
        <f t="shared" si="310"/>
        <v>Oct</v>
      </c>
      <c r="V2451">
        <f t="shared" si="311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304"/>
        <v>1.0153353333333335</v>
      </c>
      <c r="P2452" s="9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0">
        <f t="shared" si="308"/>
        <v>41902.07240740741</v>
      </c>
      <c r="T2452" s="10">
        <f t="shared" si="309"/>
        <v>41940.132638888892</v>
      </c>
      <c r="U2452" t="str">
        <f t="shared" si="310"/>
        <v>Sep</v>
      </c>
      <c r="V2452">
        <f t="shared" si="311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304"/>
        <v>1.1545000000000001</v>
      </c>
      <c r="P2453" s="9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0">
        <f t="shared" si="308"/>
        <v>42779.908449074079</v>
      </c>
      <c r="T2453" s="10">
        <f t="shared" si="309"/>
        <v>42799.908449074079</v>
      </c>
      <c r="U2453" t="str">
        <f t="shared" si="310"/>
        <v>Feb</v>
      </c>
      <c r="V2453">
        <f t="shared" si="311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304"/>
        <v>1.335</v>
      </c>
      <c r="P2454" s="9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0">
        <f t="shared" si="308"/>
        <v>42338.84375</v>
      </c>
      <c r="T2454" s="10">
        <f t="shared" si="309"/>
        <v>42367.958333333328</v>
      </c>
      <c r="U2454" t="str">
        <f t="shared" si="310"/>
        <v>Nov</v>
      </c>
      <c r="V2454">
        <f t="shared" si="311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304"/>
        <v>1.5469999999999999</v>
      </c>
      <c r="P2455" s="9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0">
        <f t="shared" si="308"/>
        <v>42738.692233796297</v>
      </c>
      <c r="T2455" s="10">
        <f t="shared" si="309"/>
        <v>42768.692233796297</v>
      </c>
      <c r="U2455" t="str">
        <f t="shared" si="310"/>
        <v>Jan</v>
      </c>
      <c r="V2455">
        <f t="shared" si="311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304"/>
        <v>1.0084571428571429</v>
      </c>
      <c r="P2456" s="9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0">
        <f t="shared" si="308"/>
        <v>42770.201481481476</v>
      </c>
      <c r="T2456" s="10">
        <f t="shared" si="309"/>
        <v>42805.201481481476</v>
      </c>
      <c r="U2456" t="str">
        <f t="shared" si="310"/>
        <v>Feb</v>
      </c>
      <c r="V2456">
        <f t="shared" si="311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304"/>
        <v>1.82</v>
      </c>
      <c r="P2457" s="9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0">
        <f t="shared" si="308"/>
        <v>42452.781828703708</v>
      </c>
      <c r="T2457" s="10">
        <f t="shared" si="309"/>
        <v>42480.781828703708</v>
      </c>
      <c r="U2457" t="str">
        <f t="shared" si="310"/>
        <v>Mar</v>
      </c>
      <c r="V2457">
        <f t="shared" si="311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304"/>
        <v>1.8086666666666666</v>
      </c>
      <c r="P2458" s="9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0">
        <f t="shared" si="308"/>
        <v>42761.961099537039</v>
      </c>
      <c r="T2458" s="10">
        <f t="shared" si="309"/>
        <v>42791.961099537039</v>
      </c>
      <c r="U2458" t="str">
        <f t="shared" si="310"/>
        <v>Jan</v>
      </c>
      <c r="V2458">
        <f t="shared" si="311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304"/>
        <v>1.0230434782608695</v>
      </c>
      <c r="P2459" s="9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0">
        <f t="shared" si="308"/>
        <v>42423.602500000001</v>
      </c>
      <c r="T2459" s="10">
        <f t="shared" si="309"/>
        <v>42453.560833333337</v>
      </c>
      <c r="U2459" t="str">
        <f t="shared" si="310"/>
        <v>Feb</v>
      </c>
      <c r="V2459">
        <f t="shared" si="311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304"/>
        <v>1.1017999999999999</v>
      </c>
      <c r="P2460" s="9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0">
        <f t="shared" si="308"/>
        <v>42495.871736111112</v>
      </c>
      <c r="T2460" s="10">
        <f t="shared" si="309"/>
        <v>42530.791666666672</v>
      </c>
      <c r="U2460" t="str">
        <f t="shared" si="310"/>
        <v>May</v>
      </c>
      <c r="V2460">
        <f t="shared" si="311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304"/>
        <v>1.0225</v>
      </c>
      <c r="P2461" s="9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0">
        <f t="shared" si="308"/>
        <v>42407.637557870374</v>
      </c>
      <c r="T2461" s="10">
        <f t="shared" si="309"/>
        <v>42452.595891203702</v>
      </c>
      <c r="U2461" t="str">
        <f t="shared" si="310"/>
        <v>Feb</v>
      </c>
      <c r="V2461">
        <f t="shared" si="311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304"/>
        <v>1.0078823529411765</v>
      </c>
      <c r="P2462" s="9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0">
        <f t="shared" si="308"/>
        <v>42704.187118055561</v>
      </c>
      <c r="T2462" s="10">
        <f t="shared" si="309"/>
        <v>42738.178472222222</v>
      </c>
      <c r="U2462" t="str">
        <f t="shared" si="310"/>
        <v>Nov</v>
      </c>
      <c r="V2462">
        <f t="shared" si="311"/>
        <v>2016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304"/>
        <v>1.038</v>
      </c>
      <c r="P2463" s="9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0">
        <f t="shared" si="308"/>
        <v>40784.012696759259</v>
      </c>
      <c r="T2463" s="10">
        <f t="shared" si="309"/>
        <v>40817.125</v>
      </c>
      <c r="U2463" t="str">
        <f t="shared" si="310"/>
        <v>Aug</v>
      </c>
      <c r="V2463">
        <f t="shared" si="311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304"/>
        <v>1.1070833333333334</v>
      </c>
      <c r="P2464" s="9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0">
        <f t="shared" si="308"/>
        <v>41089.186296296299</v>
      </c>
      <c r="T2464" s="10">
        <f t="shared" si="309"/>
        <v>41109.186296296299</v>
      </c>
      <c r="U2464" t="str">
        <f t="shared" si="310"/>
        <v>Jun</v>
      </c>
      <c r="V2464">
        <f t="shared" si="311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304"/>
        <v>1.1625000000000001</v>
      </c>
      <c r="P2465" s="9">
        <f t="shared" si="305"/>
        <v>31</v>
      </c>
      <c r="Q2465" t="str">
        <f t="shared" si="306"/>
        <v>music</v>
      </c>
      <c r="R2465" t="str">
        <f t="shared" si="307"/>
        <v>indie rock</v>
      </c>
      <c r="S2465" s="10">
        <f t="shared" si="308"/>
        <v>41341.111400462964</v>
      </c>
      <c r="T2465" s="10">
        <f t="shared" si="309"/>
        <v>41380.791666666664</v>
      </c>
      <c r="U2465" t="str">
        <f t="shared" si="310"/>
        <v>Mar</v>
      </c>
      <c r="V2465">
        <f t="shared" si="311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304"/>
        <v>1.111</v>
      </c>
      <c r="P2466" s="9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0">
        <f t="shared" si="308"/>
        <v>42248.90042824074</v>
      </c>
      <c r="T2466" s="10">
        <f t="shared" si="309"/>
        <v>42277.811805555553</v>
      </c>
      <c r="U2466" t="str">
        <f t="shared" si="310"/>
        <v>Sep</v>
      </c>
      <c r="V2466">
        <f t="shared" si="311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304"/>
        <v>1.8014285714285714</v>
      </c>
      <c r="P2467" s="9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0">
        <f t="shared" si="308"/>
        <v>41145.719305555554</v>
      </c>
      <c r="T2467" s="10">
        <f t="shared" si="309"/>
        <v>41175.719305555554</v>
      </c>
      <c r="U2467" t="str">
        <f t="shared" si="310"/>
        <v>Aug</v>
      </c>
      <c r="V2467">
        <f t="shared" si="311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304"/>
        <v>1</v>
      </c>
      <c r="P2468" s="9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0">
        <f t="shared" si="308"/>
        <v>41373.102465277778</v>
      </c>
      <c r="T2468" s="10">
        <f t="shared" si="309"/>
        <v>41403.102465277778</v>
      </c>
      <c r="U2468" t="str">
        <f t="shared" si="310"/>
        <v>Apr</v>
      </c>
      <c r="V2468">
        <f t="shared" si="311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304"/>
        <v>1.1850000000000001</v>
      </c>
      <c r="P2469" s="9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0">
        <f t="shared" si="308"/>
        <v>41025.874201388891</v>
      </c>
      <c r="T2469" s="10">
        <f t="shared" si="309"/>
        <v>41039.708333333336</v>
      </c>
      <c r="U2469" t="str">
        <f t="shared" si="310"/>
        <v>Apr</v>
      </c>
      <c r="V2469">
        <f t="shared" si="311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304"/>
        <v>1.0721700000000001</v>
      </c>
      <c r="P2470" s="9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0">
        <f t="shared" si="308"/>
        <v>41174.154178240737</v>
      </c>
      <c r="T2470" s="10">
        <f t="shared" si="309"/>
        <v>41210.208333333336</v>
      </c>
      <c r="U2470" t="str">
        <f t="shared" si="310"/>
        <v>Sep</v>
      </c>
      <c r="V2470">
        <f t="shared" si="311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304"/>
        <v>1.1366666666666667</v>
      </c>
      <c r="P2471" s="9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0">
        <f t="shared" si="308"/>
        <v>40557.429733796293</v>
      </c>
      <c r="T2471" s="10">
        <f t="shared" si="309"/>
        <v>40582.429733796293</v>
      </c>
      <c r="U2471" t="str">
        <f t="shared" si="310"/>
        <v>Jan</v>
      </c>
      <c r="V2471">
        <f t="shared" si="311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304"/>
        <v>1.0316400000000001</v>
      </c>
      <c r="P2472" s="9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0">
        <f t="shared" si="308"/>
        <v>41023.07471064815</v>
      </c>
      <c r="T2472" s="10">
        <f t="shared" si="309"/>
        <v>41053.07471064815</v>
      </c>
      <c r="U2472" t="str">
        <f t="shared" si="310"/>
        <v>Apr</v>
      </c>
      <c r="V2472">
        <f t="shared" si="311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304"/>
        <v>1.28</v>
      </c>
      <c r="P2473" s="9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0">
        <f t="shared" si="308"/>
        <v>40893.992962962962</v>
      </c>
      <c r="T2473" s="10">
        <f t="shared" si="309"/>
        <v>40933.992962962962</v>
      </c>
      <c r="U2473" t="str">
        <f t="shared" si="310"/>
        <v>Dec</v>
      </c>
      <c r="V2473">
        <f t="shared" si="311"/>
        <v>2011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304"/>
        <v>1.3576026666666667</v>
      </c>
      <c r="P2474" s="9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0">
        <f t="shared" si="308"/>
        <v>40354.11550925926</v>
      </c>
      <c r="T2474" s="10">
        <f t="shared" si="309"/>
        <v>40425.043749999997</v>
      </c>
      <c r="U2474" t="str">
        <f t="shared" si="310"/>
        <v>Jun</v>
      </c>
      <c r="V2474">
        <f t="shared" si="311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304"/>
        <v>1</v>
      </c>
      <c r="P2475" s="9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0">
        <f t="shared" si="308"/>
        <v>41193.748483796298</v>
      </c>
      <c r="T2475" s="10">
        <f t="shared" si="309"/>
        <v>41223.790150462963</v>
      </c>
      <c r="U2475" t="str">
        <f t="shared" si="310"/>
        <v>Oct</v>
      </c>
      <c r="V2475">
        <f t="shared" si="311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304"/>
        <v>1.0000360000000001</v>
      </c>
      <c r="P2476" s="9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0">
        <f t="shared" si="308"/>
        <v>40417.011296296296</v>
      </c>
      <c r="T2476" s="10">
        <f t="shared" si="309"/>
        <v>40462.011296296296</v>
      </c>
      <c r="U2476" t="str">
        <f t="shared" si="310"/>
        <v>Aug</v>
      </c>
      <c r="V2476">
        <f t="shared" si="311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304"/>
        <v>1.0471999999999999</v>
      </c>
      <c r="P2477" s="9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0">
        <f t="shared" si="308"/>
        <v>40310.287673611114</v>
      </c>
      <c r="T2477" s="10">
        <f t="shared" si="309"/>
        <v>40369.916666666664</v>
      </c>
      <c r="U2477" t="str">
        <f t="shared" si="310"/>
        <v>May</v>
      </c>
      <c r="V2477">
        <f t="shared" si="311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304"/>
        <v>1.050225</v>
      </c>
      <c r="P2478" s="9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0">
        <f t="shared" si="308"/>
        <v>41913.328356481477</v>
      </c>
      <c r="T2478" s="10">
        <f t="shared" si="309"/>
        <v>41946.370023148149</v>
      </c>
      <c r="U2478" t="str">
        <f t="shared" si="310"/>
        <v>Oct</v>
      </c>
      <c r="V2478">
        <f t="shared" si="311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304"/>
        <v>1.7133333333333334</v>
      </c>
      <c r="P2479" s="9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0">
        <f t="shared" si="308"/>
        <v>41088.691493055558</v>
      </c>
      <c r="T2479" s="10">
        <f t="shared" si="309"/>
        <v>41133.691493055558</v>
      </c>
      <c r="U2479" t="str">
        <f t="shared" si="310"/>
        <v>Jun</v>
      </c>
      <c r="V2479">
        <f t="shared" si="311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304"/>
        <v>1.2749999999999999</v>
      </c>
      <c r="P2480" s="9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0">
        <f t="shared" si="308"/>
        <v>41257.950381944444</v>
      </c>
      <c r="T2480" s="10">
        <f t="shared" si="309"/>
        <v>41287.950381944444</v>
      </c>
      <c r="U2480" t="str">
        <f t="shared" si="310"/>
        <v>Dec</v>
      </c>
      <c r="V2480">
        <f t="shared" si="311"/>
        <v>2012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304"/>
        <v>1.3344333333333334</v>
      </c>
      <c r="P2481" s="9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0">
        <f t="shared" si="308"/>
        <v>41107.726782407408</v>
      </c>
      <c r="T2481" s="10">
        <f t="shared" si="309"/>
        <v>41118.083333333336</v>
      </c>
      <c r="U2481" t="str">
        <f t="shared" si="310"/>
        <v>Jul</v>
      </c>
      <c r="V2481">
        <f t="shared" si="311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304"/>
        <v>1</v>
      </c>
      <c r="P2482" s="9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0">
        <f t="shared" si="308"/>
        <v>42227.936157407406</v>
      </c>
      <c r="T2482" s="10">
        <f t="shared" si="309"/>
        <v>42287.936157407406</v>
      </c>
      <c r="U2482" t="str">
        <f t="shared" si="310"/>
        <v>Aug</v>
      </c>
      <c r="V2482">
        <f t="shared" si="311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304"/>
        <v>1.1291099999999998</v>
      </c>
      <c r="P2483" s="9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0">
        <f t="shared" si="308"/>
        <v>40999.645925925928</v>
      </c>
      <c r="T2483" s="10">
        <f t="shared" si="309"/>
        <v>41029.645925925928</v>
      </c>
      <c r="U2483" t="str">
        <f t="shared" si="310"/>
        <v>Mar</v>
      </c>
      <c r="V2483">
        <f t="shared" si="311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304"/>
        <v>1.0009999999999999</v>
      </c>
      <c r="P2484" s="9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0">
        <f t="shared" si="308"/>
        <v>40711.782210648147</v>
      </c>
      <c r="T2484" s="10">
        <f t="shared" si="309"/>
        <v>40756.782210648147</v>
      </c>
      <c r="U2484" t="str">
        <f t="shared" si="310"/>
        <v>Jun</v>
      </c>
      <c r="V2484">
        <f t="shared" si="311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304"/>
        <v>1.1372727272727272</v>
      </c>
      <c r="P2485" s="9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0">
        <f t="shared" si="308"/>
        <v>40970.750034722223</v>
      </c>
      <c r="T2485" s="10">
        <f t="shared" si="309"/>
        <v>41030.708368055559</v>
      </c>
      <c r="U2485" t="str">
        <f t="shared" si="310"/>
        <v>Mar</v>
      </c>
      <c r="V2485">
        <f t="shared" si="311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304"/>
        <v>1.1931742857142855</v>
      </c>
      <c r="P2486" s="9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0">
        <f t="shared" si="308"/>
        <v>40771.916701388887</v>
      </c>
      <c r="T2486" s="10">
        <f t="shared" si="309"/>
        <v>40801.916701388887</v>
      </c>
      <c r="U2486" t="str">
        <f t="shared" si="310"/>
        <v>Aug</v>
      </c>
      <c r="V2486">
        <f t="shared" si="311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304"/>
        <v>1.0325</v>
      </c>
      <c r="P2487" s="9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0">
        <f t="shared" si="308"/>
        <v>40793.998599537037</v>
      </c>
      <c r="T2487" s="10">
        <f t="shared" si="309"/>
        <v>40828.998599537037</v>
      </c>
      <c r="U2487" t="str">
        <f t="shared" si="310"/>
        <v>Sep</v>
      </c>
      <c r="V2487">
        <f t="shared" si="311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304"/>
        <v>2.6566666666666667</v>
      </c>
      <c r="P2488" s="9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0">
        <f t="shared" si="308"/>
        <v>40991.708055555559</v>
      </c>
      <c r="T2488" s="10">
        <f t="shared" si="309"/>
        <v>41021.708055555559</v>
      </c>
      <c r="U2488" t="str">
        <f t="shared" si="310"/>
        <v>Mar</v>
      </c>
      <c r="V2488">
        <f t="shared" si="311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304"/>
        <v>1.0005066666666667</v>
      </c>
      <c r="P2489" s="9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0">
        <f t="shared" si="308"/>
        <v>41026.083298611113</v>
      </c>
      <c r="T2489" s="10">
        <f t="shared" si="309"/>
        <v>41056.083298611113</v>
      </c>
      <c r="U2489" t="str">
        <f t="shared" si="310"/>
        <v>Apr</v>
      </c>
      <c r="V2489">
        <f t="shared" si="311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304"/>
        <v>1.0669999999999999</v>
      </c>
      <c r="P2490" s="9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0">
        <f t="shared" si="308"/>
        <v>40833.633194444446</v>
      </c>
      <c r="T2490" s="10">
        <f t="shared" si="309"/>
        <v>40863.674861111111</v>
      </c>
      <c r="U2490" t="str">
        <f t="shared" si="310"/>
        <v>Oct</v>
      </c>
      <c r="V2490">
        <f t="shared" si="311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304"/>
        <v>1.3367142857142857</v>
      </c>
      <c r="P2491" s="9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0">
        <f t="shared" si="308"/>
        <v>41373.690266203703</v>
      </c>
      <c r="T2491" s="10">
        <f t="shared" si="309"/>
        <v>41403.690266203703</v>
      </c>
      <c r="U2491" t="str">
        <f t="shared" si="310"/>
        <v>Apr</v>
      </c>
      <c r="V2491">
        <f t="shared" si="311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304"/>
        <v>1.214</v>
      </c>
      <c r="P2492" s="9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0">
        <f t="shared" si="308"/>
        <v>41023.227731481478</v>
      </c>
      <c r="T2492" s="10">
        <f t="shared" si="309"/>
        <v>41083.227731481478</v>
      </c>
      <c r="U2492" t="str">
        <f t="shared" si="310"/>
        <v>Apr</v>
      </c>
      <c r="V2492">
        <f t="shared" si="311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304"/>
        <v>1.032</v>
      </c>
      <c r="P2493" s="9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0">
        <f t="shared" si="308"/>
        <v>40542.839282407411</v>
      </c>
      <c r="T2493" s="10">
        <f t="shared" si="309"/>
        <v>40559.07708333333</v>
      </c>
      <c r="U2493" t="str">
        <f t="shared" si="310"/>
        <v>Dec</v>
      </c>
      <c r="V2493">
        <f t="shared" si="311"/>
        <v>2010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304"/>
        <v>1.25</v>
      </c>
      <c r="P2494" s="9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0">
        <f t="shared" si="308"/>
        <v>41024.985972222225</v>
      </c>
      <c r="T2494" s="10">
        <f t="shared" si="309"/>
        <v>41076.415972222225</v>
      </c>
      <c r="U2494" t="str">
        <f t="shared" si="310"/>
        <v>Apr</v>
      </c>
      <c r="V2494">
        <f t="shared" si="311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304"/>
        <v>1.2869999999999999</v>
      </c>
      <c r="P2495" s="9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0">
        <f t="shared" si="308"/>
        <v>41348.168287037035</v>
      </c>
      <c r="T2495" s="10">
        <f t="shared" si="309"/>
        <v>41393.168287037035</v>
      </c>
      <c r="U2495" t="str">
        <f t="shared" si="310"/>
        <v>Mar</v>
      </c>
      <c r="V2495">
        <f t="shared" si="311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304"/>
        <v>1.0100533333333332</v>
      </c>
      <c r="P2496" s="9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0">
        <f t="shared" si="308"/>
        <v>41022.645185185182</v>
      </c>
      <c r="T2496" s="10">
        <f t="shared" si="309"/>
        <v>41052.645185185182</v>
      </c>
      <c r="U2496" t="str">
        <f t="shared" si="310"/>
        <v>Apr</v>
      </c>
      <c r="V2496">
        <f t="shared" si="311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304"/>
        <v>1.2753666666666665</v>
      </c>
      <c r="P2497" s="9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0">
        <f t="shared" si="308"/>
        <v>41036.946469907409</v>
      </c>
      <c r="T2497" s="10">
        <f t="shared" si="309"/>
        <v>41066.946469907409</v>
      </c>
      <c r="U2497" t="str">
        <f t="shared" si="310"/>
        <v>May</v>
      </c>
      <c r="V2497">
        <f t="shared" si="311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304"/>
        <v>1</v>
      </c>
      <c r="P2498" s="9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0">
        <f t="shared" si="308"/>
        <v>41327.996435185189</v>
      </c>
      <c r="T2498" s="10">
        <f t="shared" si="309"/>
        <v>41362.954768518517</v>
      </c>
      <c r="U2498" t="str">
        <f t="shared" si="310"/>
        <v>Feb</v>
      </c>
      <c r="V2498">
        <f t="shared" si="311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312">E2499/D2499</f>
        <v>1.127715</v>
      </c>
      <c r="P2499" s="9">
        <f t="shared" ref="P2499:P2562" si="313">E2499/L2499</f>
        <v>80.551071428571419</v>
      </c>
      <c r="Q2499" t="str">
        <f t="shared" ref="Q2499:Q2562" si="314">LEFT(N2499,SEARCH( "/",N2499,1)-1)</f>
        <v>music</v>
      </c>
      <c r="R2499" t="str">
        <f t="shared" ref="R2499:R2562" si="315">RIGHT(N2499,LEN(N2499)-SEARCH("/",N2499,1))</f>
        <v>indie rock</v>
      </c>
      <c r="S2499" s="10">
        <f t="shared" ref="S2499:S2562" si="316">(((J2499/60)/60)/24)+DATE(1970,1,1)</f>
        <v>40730.878912037035</v>
      </c>
      <c r="T2499" s="10">
        <f t="shared" ref="T2499:T2562" si="317">(((I2499/60)/60)/24)+DATE(1970,1,1)</f>
        <v>40760.878912037035</v>
      </c>
      <c r="U2499" t="str">
        <f t="shared" ref="U2499:U2562" si="318">TEXT(MONTH(S2499)*29,"mmm")</f>
        <v>Jul</v>
      </c>
      <c r="V2499">
        <f t="shared" ref="V2499:V2562" si="319">YEAR(S2499)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312"/>
        <v>1.056</v>
      </c>
      <c r="P2500" s="9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0">
        <f t="shared" si="316"/>
        <v>42017.967442129629</v>
      </c>
      <c r="T2500" s="10">
        <f t="shared" si="317"/>
        <v>42031.967442129629</v>
      </c>
      <c r="U2500" t="str">
        <f t="shared" si="318"/>
        <v>Jan</v>
      </c>
      <c r="V2500">
        <f t="shared" si="319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312"/>
        <v>2.0262500000000001</v>
      </c>
      <c r="P2501" s="9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0">
        <f t="shared" si="316"/>
        <v>41226.648576388885</v>
      </c>
      <c r="T2501" s="10">
        <f t="shared" si="317"/>
        <v>41274.75</v>
      </c>
      <c r="U2501" t="str">
        <f t="shared" si="318"/>
        <v>Nov</v>
      </c>
      <c r="V2501">
        <f t="shared" si="319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312"/>
        <v>1.1333333333333333</v>
      </c>
      <c r="P2502" s="9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0">
        <f t="shared" si="316"/>
        <v>41053.772858796299</v>
      </c>
      <c r="T2502" s="10">
        <f t="shared" si="317"/>
        <v>41083.772858796299</v>
      </c>
      <c r="U2502" t="str">
        <f t="shared" si="318"/>
        <v>May</v>
      </c>
      <c r="V2502">
        <f t="shared" si="319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312"/>
        <v>2.5545454545454545E-2</v>
      </c>
      <c r="P2503" s="9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0">
        <f t="shared" si="316"/>
        <v>42244.776666666665</v>
      </c>
      <c r="T2503" s="10">
        <f t="shared" si="317"/>
        <v>42274.776666666665</v>
      </c>
      <c r="U2503" t="str">
        <f t="shared" si="318"/>
        <v>Aug</v>
      </c>
      <c r="V2503">
        <f t="shared" si="319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312"/>
        <v>7.8181818181818181E-4</v>
      </c>
      <c r="P2504" s="9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0">
        <f t="shared" si="316"/>
        <v>41858.825439814813</v>
      </c>
      <c r="T2504" s="10">
        <f t="shared" si="317"/>
        <v>41903.825439814813</v>
      </c>
      <c r="U2504" t="str">
        <f t="shared" si="318"/>
        <v>Aug</v>
      </c>
      <c r="V2504">
        <f t="shared" si="319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312"/>
        <v>0</v>
      </c>
      <c r="P2505" s="9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0">
        <f t="shared" si="316"/>
        <v>42498.899398148147</v>
      </c>
      <c r="T2505" s="10">
        <f t="shared" si="317"/>
        <v>42528.879166666666</v>
      </c>
      <c r="U2505" t="str">
        <f t="shared" si="318"/>
        <v>May</v>
      </c>
      <c r="V2505">
        <f t="shared" si="319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312"/>
        <v>0</v>
      </c>
      <c r="P2506" s="9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0">
        <f t="shared" si="316"/>
        <v>41928.015439814815</v>
      </c>
      <c r="T2506" s="10">
        <f t="shared" si="317"/>
        <v>41958.057106481487</v>
      </c>
      <c r="U2506" t="str">
        <f t="shared" si="318"/>
        <v>Oct</v>
      </c>
      <c r="V2506">
        <f t="shared" si="319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312"/>
        <v>0</v>
      </c>
      <c r="P2507" s="9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0">
        <f t="shared" si="316"/>
        <v>42047.05574074074</v>
      </c>
      <c r="T2507" s="10">
        <f t="shared" si="317"/>
        <v>42077.014074074075</v>
      </c>
      <c r="U2507" t="str">
        <f t="shared" si="318"/>
        <v>Feb</v>
      </c>
      <c r="V2507">
        <f t="shared" si="319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312"/>
        <v>6.0000000000000001E-3</v>
      </c>
      <c r="P2508" s="9">
        <f t="shared" si="313"/>
        <v>15</v>
      </c>
      <c r="Q2508" t="str">
        <f t="shared" si="314"/>
        <v>food</v>
      </c>
      <c r="R2508" t="str">
        <f t="shared" si="315"/>
        <v>restaurants</v>
      </c>
      <c r="S2508" s="10">
        <f t="shared" si="316"/>
        <v>42258.297094907408</v>
      </c>
      <c r="T2508" s="10">
        <f t="shared" si="317"/>
        <v>42280.875</v>
      </c>
      <c r="U2508" t="str">
        <f t="shared" si="318"/>
        <v>Sep</v>
      </c>
      <c r="V2508">
        <f t="shared" si="319"/>
        <v>2015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312"/>
        <v>0</v>
      </c>
      <c r="P2509" s="9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0">
        <f t="shared" si="316"/>
        <v>42105.072962962964</v>
      </c>
      <c r="T2509" s="10">
        <f t="shared" si="317"/>
        <v>42135.072962962964</v>
      </c>
      <c r="U2509" t="str">
        <f t="shared" si="318"/>
        <v>Apr</v>
      </c>
      <c r="V2509">
        <f t="shared" si="319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312"/>
        <v>0</v>
      </c>
      <c r="P2510" s="9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0">
        <f t="shared" si="316"/>
        <v>41835.951782407406</v>
      </c>
      <c r="T2510" s="10">
        <f t="shared" si="317"/>
        <v>41865.951782407406</v>
      </c>
      <c r="U2510" t="str">
        <f t="shared" si="318"/>
        <v>Jul</v>
      </c>
      <c r="V2510">
        <f t="shared" si="319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312"/>
        <v>1.0526315789473684E-2</v>
      </c>
      <c r="P2511" s="9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0">
        <f t="shared" si="316"/>
        <v>42058.809594907405</v>
      </c>
      <c r="T2511" s="10">
        <f t="shared" si="317"/>
        <v>42114.767928240741</v>
      </c>
      <c r="U2511" t="str">
        <f t="shared" si="318"/>
        <v>Feb</v>
      </c>
      <c r="V2511">
        <f t="shared" si="319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312"/>
        <v>1.5E-3</v>
      </c>
      <c r="P2512" s="9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0">
        <f t="shared" si="316"/>
        <v>42078.997361111105</v>
      </c>
      <c r="T2512" s="10">
        <f t="shared" si="317"/>
        <v>42138.997361111105</v>
      </c>
      <c r="U2512" t="str">
        <f t="shared" si="318"/>
        <v>Mar</v>
      </c>
      <c r="V2512">
        <f t="shared" si="319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312"/>
        <v>0</v>
      </c>
      <c r="P2513" s="9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0">
        <f t="shared" si="316"/>
        <v>42371.446909722217</v>
      </c>
      <c r="T2513" s="10">
        <f t="shared" si="317"/>
        <v>42401.446909722217</v>
      </c>
      <c r="U2513" t="str">
        <f t="shared" si="318"/>
        <v>Jan</v>
      </c>
      <c r="V2513">
        <f t="shared" si="319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312"/>
        <v>0</v>
      </c>
      <c r="P2514" s="9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0">
        <f t="shared" si="316"/>
        <v>41971.876863425925</v>
      </c>
      <c r="T2514" s="10">
        <f t="shared" si="317"/>
        <v>41986.876863425925</v>
      </c>
      <c r="U2514" t="str">
        <f t="shared" si="318"/>
        <v>Nov</v>
      </c>
      <c r="V2514">
        <f t="shared" si="319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312"/>
        <v>0</v>
      </c>
      <c r="P2515" s="9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0">
        <f t="shared" si="316"/>
        <v>42732.00681712963</v>
      </c>
      <c r="T2515" s="10">
        <f t="shared" si="317"/>
        <v>42792.00681712963</v>
      </c>
      <c r="U2515" t="str">
        <f t="shared" si="318"/>
        <v>Dec</v>
      </c>
      <c r="V2515">
        <f t="shared" si="319"/>
        <v>2016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312"/>
        <v>1.7500000000000002E-2</v>
      </c>
      <c r="P2516" s="9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0">
        <f t="shared" si="316"/>
        <v>41854.389780092592</v>
      </c>
      <c r="T2516" s="10">
        <f t="shared" si="317"/>
        <v>41871.389780092592</v>
      </c>
      <c r="U2516" t="str">
        <f t="shared" si="318"/>
        <v>Aug</v>
      </c>
      <c r="V2516">
        <f t="shared" si="319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312"/>
        <v>0.186</v>
      </c>
      <c r="P2517" s="9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0">
        <f t="shared" si="316"/>
        <v>42027.839733796296</v>
      </c>
      <c r="T2517" s="10">
        <f t="shared" si="317"/>
        <v>42057.839733796296</v>
      </c>
      <c r="U2517" t="str">
        <f t="shared" si="318"/>
        <v>Jan</v>
      </c>
      <c r="V2517">
        <f t="shared" si="319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312"/>
        <v>0</v>
      </c>
      <c r="P2518" s="9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0">
        <f t="shared" si="316"/>
        <v>41942.653379629628</v>
      </c>
      <c r="T2518" s="10">
        <f t="shared" si="317"/>
        <v>41972.6950462963</v>
      </c>
      <c r="U2518" t="str">
        <f t="shared" si="318"/>
        <v>Oct</v>
      </c>
      <c r="V2518">
        <f t="shared" si="319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312"/>
        <v>9.8166666666666666E-2</v>
      </c>
      <c r="P2519" s="9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0">
        <f t="shared" si="316"/>
        <v>42052.802430555559</v>
      </c>
      <c r="T2519" s="10">
        <f t="shared" si="317"/>
        <v>42082.760763888888</v>
      </c>
      <c r="U2519" t="str">
        <f t="shared" si="318"/>
        <v>Feb</v>
      </c>
      <c r="V2519">
        <f t="shared" si="319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312"/>
        <v>0</v>
      </c>
      <c r="P2520" s="9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0">
        <f t="shared" si="316"/>
        <v>41926.680879629632</v>
      </c>
      <c r="T2520" s="10">
        <f t="shared" si="317"/>
        <v>41956.722546296296</v>
      </c>
      <c r="U2520" t="str">
        <f t="shared" si="318"/>
        <v>Oct</v>
      </c>
      <c r="V2520">
        <f t="shared" si="319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312"/>
        <v>4.3333333333333331E-4</v>
      </c>
      <c r="P2521" s="9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0">
        <f t="shared" si="316"/>
        <v>41809.155138888891</v>
      </c>
      <c r="T2521" s="10">
        <f t="shared" si="317"/>
        <v>41839.155138888891</v>
      </c>
      <c r="U2521" t="str">
        <f t="shared" si="318"/>
        <v>Jun</v>
      </c>
      <c r="V2521">
        <f t="shared" si="319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312"/>
        <v>0</v>
      </c>
      <c r="P2522" s="9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0">
        <f t="shared" si="316"/>
        <v>42612.600520833337</v>
      </c>
      <c r="T2522" s="10">
        <f t="shared" si="317"/>
        <v>42658.806249999994</v>
      </c>
      <c r="U2522" t="str">
        <f t="shared" si="318"/>
        <v>Aug</v>
      </c>
      <c r="V2522">
        <f t="shared" si="319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312"/>
        <v>1.0948792000000001</v>
      </c>
      <c r="P2523" s="9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0">
        <f t="shared" si="316"/>
        <v>42269.967835648145</v>
      </c>
      <c r="T2523" s="10">
        <f t="shared" si="317"/>
        <v>42290.967835648145</v>
      </c>
      <c r="U2523" t="str">
        <f t="shared" si="318"/>
        <v>Sep</v>
      </c>
      <c r="V2523">
        <f t="shared" si="319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312"/>
        <v>1</v>
      </c>
      <c r="P2524" s="9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0">
        <f t="shared" si="316"/>
        <v>42460.573611111111</v>
      </c>
      <c r="T2524" s="10">
        <f t="shared" si="317"/>
        <v>42482.619444444441</v>
      </c>
      <c r="U2524" t="str">
        <f t="shared" si="318"/>
        <v>Mar</v>
      </c>
      <c r="V2524">
        <f t="shared" si="319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312"/>
        <v>1.5644444444444445</v>
      </c>
      <c r="P2525" s="9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0">
        <f t="shared" si="316"/>
        <v>41930.975601851853</v>
      </c>
      <c r="T2525" s="10">
        <f t="shared" si="317"/>
        <v>41961.017268518524</v>
      </c>
      <c r="U2525" t="str">
        <f t="shared" si="318"/>
        <v>Oct</v>
      </c>
      <c r="V2525">
        <f t="shared" si="319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312"/>
        <v>1.016</v>
      </c>
      <c r="P2526" s="9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0">
        <f t="shared" si="316"/>
        <v>41961.807372685187</v>
      </c>
      <c r="T2526" s="10">
        <f t="shared" si="317"/>
        <v>41994.1875</v>
      </c>
      <c r="U2526" t="str">
        <f t="shared" si="318"/>
        <v>Nov</v>
      </c>
      <c r="V2526">
        <f t="shared" si="319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312"/>
        <v>1.00325</v>
      </c>
      <c r="P2527" s="9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0">
        <f t="shared" si="316"/>
        <v>41058.844571759262</v>
      </c>
      <c r="T2527" s="10">
        <f t="shared" si="317"/>
        <v>41088.844571759262</v>
      </c>
      <c r="U2527" t="str">
        <f t="shared" si="318"/>
        <v>May</v>
      </c>
      <c r="V2527">
        <f t="shared" si="319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312"/>
        <v>1.1294999999999999</v>
      </c>
      <c r="P2528" s="9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0">
        <f t="shared" si="316"/>
        <v>41953.091134259259</v>
      </c>
      <c r="T2528" s="10">
        <f t="shared" si="317"/>
        <v>41981.207638888889</v>
      </c>
      <c r="U2528" t="str">
        <f t="shared" si="318"/>
        <v>Nov</v>
      </c>
      <c r="V2528">
        <f t="shared" si="319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312"/>
        <v>1.02125</v>
      </c>
      <c r="P2529" s="9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0">
        <f t="shared" si="316"/>
        <v>41546.75105324074</v>
      </c>
      <c r="T2529" s="10">
        <f t="shared" si="317"/>
        <v>41565.165972222225</v>
      </c>
      <c r="U2529" t="str">
        <f t="shared" si="318"/>
        <v>Sep</v>
      </c>
      <c r="V2529">
        <f t="shared" si="319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312"/>
        <v>1.0724974999999999</v>
      </c>
      <c r="P2530" s="9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0">
        <f t="shared" si="316"/>
        <v>42217.834525462968</v>
      </c>
      <c r="T2530" s="10">
        <f t="shared" si="317"/>
        <v>42236.458333333328</v>
      </c>
      <c r="U2530" t="str">
        <f t="shared" si="318"/>
        <v>Aug</v>
      </c>
      <c r="V2530">
        <f t="shared" si="319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312"/>
        <v>1.0428333333333333</v>
      </c>
      <c r="P2531" s="9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0">
        <f t="shared" si="316"/>
        <v>40948.080729166664</v>
      </c>
      <c r="T2531" s="10">
        <f t="shared" si="317"/>
        <v>40993.0390625</v>
      </c>
      <c r="U2531" t="str">
        <f t="shared" si="318"/>
        <v>Feb</v>
      </c>
      <c r="V2531">
        <f t="shared" si="319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312"/>
        <v>1</v>
      </c>
      <c r="P2532" s="9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0">
        <f t="shared" si="316"/>
        <v>42081.864641203705</v>
      </c>
      <c r="T2532" s="10">
        <f t="shared" si="317"/>
        <v>42114.201388888891</v>
      </c>
      <c r="U2532" t="str">
        <f t="shared" si="318"/>
        <v>Mar</v>
      </c>
      <c r="V2532">
        <f t="shared" si="319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312"/>
        <v>1.004</v>
      </c>
      <c r="P2533" s="9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0">
        <f t="shared" si="316"/>
        <v>42208.680023148147</v>
      </c>
      <c r="T2533" s="10">
        <f t="shared" si="317"/>
        <v>42231.165972222225</v>
      </c>
      <c r="U2533" t="str">
        <f t="shared" si="318"/>
        <v>Jul</v>
      </c>
      <c r="V2533">
        <f t="shared" si="319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312"/>
        <v>1.26125</v>
      </c>
      <c r="P2534" s="9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0">
        <f t="shared" si="316"/>
        <v>41107.849143518521</v>
      </c>
      <c r="T2534" s="10">
        <f t="shared" si="317"/>
        <v>41137.849143518521</v>
      </c>
      <c r="U2534" t="str">
        <f t="shared" si="318"/>
        <v>Jul</v>
      </c>
      <c r="V2534">
        <f t="shared" si="319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312"/>
        <v>1.1066666666666667</v>
      </c>
      <c r="P2535" s="9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0">
        <f t="shared" si="316"/>
        <v>41304.751284722224</v>
      </c>
      <c r="T2535" s="10">
        <f t="shared" si="317"/>
        <v>41334.750787037039</v>
      </c>
      <c r="U2535" t="str">
        <f t="shared" si="318"/>
        <v>Jan</v>
      </c>
      <c r="V2535">
        <f t="shared" si="319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312"/>
        <v>1.05</v>
      </c>
      <c r="P2536" s="9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0">
        <f t="shared" si="316"/>
        <v>40127.700370370374</v>
      </c>
      <c r="T2536" s="10">
        <f t="shared" si="317"/>
        <v>40179.25</v>
      </c>
      <c r="U2536" t="str">
        <f t="shared" si="318"/>
        <v>Nov</v>
      </c>
      <c r="V2536">
        <f t="shared" si="319"/>
        <v>2009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312"/>
        <v>1.03775</v>
      </c>
      <c r="P2537" s="9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0">
        <f t="shared" si="316"/>
        <v>41943.791030092594</v>
      </c>
      <c r="T2537" s="10">
        <f t="shared" si="317"/>
        <v>41974.832696759258</v>
      </c>
      <c r="U2537" t="str">
        <f t="shared" si="318"/>
        <v>Oct</v>
      </c>
      <c r="V2537">
        <f t="shared" si="319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312"/>
        <v>1.1599999999999999</v>
      </c>
      <c r="P2538" s="9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0">
        <f t="shared" si="316"/>
        <v>41464.106087962966</v>
      </c>
      <c r="T2538" s="10">
        <f t="shared" si="317"/>
        <v>41485.106087962966</v>
      </c>
      <c r="U2538" t="str">
        <f t="shared" si="318"/>
        <v>Jul</v>
      </c>
      <c r="V2538">
        <f t="shared" si="319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312"/>
        <v>1.1000000000000001</v>
      </c>
      <c r="P2539" s="9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0">
        <f t="shared" si="316"/>
        <v>40696.648784722223</v>
      </c>
      <c r="T2539" s="10">
        <f t="shared" si="317"/>
        <v>40756.648784722223</v>
      </c>
      <c r="U2539" t="str">
        <f t="shared" si="318"/>
        <v>Jun</v>
      </c>
      <c r="V2539">
        <f t="shared" si="319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312"/>
        <v>1.130176111111111</v>
      </c>
      <c r="P2540" s="9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0">
        <f t="shared" si="316"/>
        <v>41298.509965277779</v>
      </c>
      <c r="T2540" s="10">
        <f t="shared" si="317"/>
        <v>41329.207638888889</v>
      </c>
      <c r="U2540" t="str">
        <f t="shared" si="318"/>
        <v>Jan</v>
      </c>
      <c r="V2540">
        <f t="shared" si="319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312"/>
        <v>1.0024999999999999</v>
      </c>
      <c r="P2541" s="9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0">
        <f t="shared" si="316"/>
        <v>41977.902222222227</v>
      </c>
      <c r="T2541" s="10">
        <f t="shared" si="317"/>
        <v>42037.902222222227</v>
      </c>
      <c r="U2541" t="str">
        <f t="shared" si="318"/>
        <v>Dec</v>
      </c>
      <c r="V2541">
        <f t="shared" si="319"/>
        <v>2014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312"/>
        <v>1.034</v>
      </c>
      <c r="P2542" s="9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0">
        <f t="shared" si="316"/>
        <v>40785.675011574072</v>
      </c>
      <c r="T2542" s="10">
        <f t="shared" si="317"/>
        <v>40845.675011574072</v>
      </c>
      <c r="U2542" t="str">
        <f t="shared" si="318"/>
        <v>Aug</v>
      </c>
      <c r="V2542">
        <f t="shared" si="319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312"/>
        <v>1.0702857142857143</v>
      </c>
      <c r="P2543" s="9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0">
        <f t="shared" si="316"/>
        <v>41483.449282407404</v>
      </c>
      <c r="T2543" s="10">
        <f t="shared" si="317"/>
        <v>41543.449282407404</v>
      </c>
      <c r="U2543" t="str">
        <f t="shared" si="318"/>
        <v>Jul</v>
      </c>
      <c r="V2543">
        <f t="shared" si="319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312"/>
        <v>1.0357142857142858</v>
      </c>
      <c r="P2544" s="9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0">
        <f t="shared" si="316"/>
        <v>41509.426585648151</v>
      </c>
      <c r="T2544" s="10">
        <f t="shared" si="317"/>
        <v>41548.165972222225</v>
      </c>
      <c r="U2544" t="str">
        <f t="shared" si="318"/>
        <v>Aug</v>
      </c>
      <c r="V2544">
        <f t="shared" si="319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312"/>
        <v>1.5640000000000001</v>
      </c>
      <c r="P2545" s="9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0">
        <f t="shared" si="316"/>
        <v>40514.107615740737</v>
      </c>
      <c r="T2545" s="10">
        <f t="shared" si="317"/>
        <v>40545.125</v>
      </c>
      <c r="U2545" t="str">
        <f t="shared" si="318"/>
        <v>Dec</v>
      </c>
      <c r="V2545">
        <f t="shared" si="319"/>
        <v>2010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312"/>
        <v>1.0082</v>
      </c>
      <c r="P2546" s="9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0">
        <f t="shared" si="316"/>
        <v>41068.520474537036</v>
      </c>
      <c r="T2546" s="10">
        <f t="shared" si="317"/>
        <v>41098.520474537036</v>
      </c>
      <c r="U2546" t="str">
        <f t="shared" si="318"/>
        <v>Jun</v>
      </c>
      <c r="V2546">
        <f t="shared" si="319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312"/>
        <v>1.9530000000000001</v>
      </c>
      <c r="P2547" s="9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0">
        <f t="shared" si="316"/>
        <v>42027.13817129629</v>
      </c>
      <c r="T2547" s="10">
        <f t="shared" si="317"/>
        <v>42062.020833333328</v>
      </c>
      <c r="U2547" t="str">
        <f t="shared" si="318"/>
        <v>Jan</v>
      </c>
      <c r="V2547">
        <f t="shared" si="319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312"/>
        <v>1.1171428571428572</v>
      </c>
      <c r="P2548" s="9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0">
        <f t="shared" si="316"/>
        <v>41524.858553240738</v>
      </c>
      <c r="T2548" s="10">
        <f t="shared" si="317"/>
        <v>41552.208333333336</v>
      </c>
      <c r="U2548" t="str">
        <f t="shared" si="318"/>
        <v>Sep</v>
      </c>
      <c r="V2548">
        <f t="shared" si="319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312"/>
        <v>1.1985454545454546</v>
      </c>
      <c r="P2549" s="9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0">
        <f t="shared" si="316"/>
        <v>40973.773182870369</v>
      </c>
      <c r="T2549" s="10">
        <f t="shared" si="317"/>
        <v>41003.731516203705</v>
      </c>
      <c r="U2549" t="str">
        <f t="shared" si="318"/>
        <v>Mar</v>
      </c>
      <c r="V2549">
        <f t="shared" si="319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312"/>
        <v>1.0185</v>
      </c>
      <c r="P2550" s="9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0">
        <f t="shared" si="316"/>
        <v>42618.625428240746</v>
      </c>
      <c r="T2550" s="10">
        <f t="shared" si="317"/>
        <v>42643.185416666667</v>
      </c>
      <c r="U2550" t="str">
        <f t="shared" si="318"/>
        <v>Sep</v>
      </c>
      <c r="V2550">
        <f t="shared" si="319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312"/>
        <v>1.0280254777070064</v>
      </c>
      <c r="P2551" s="9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0">
        <f t="shared" si="316"/>
        <v>41390.757754629631</v>
      </c>
      <c r="T2551" s="10">
        <f t="shared" si="317"/>
        <v>41425.708333333336</v>
      </c>
      <c r="U2551" t="str">
        <f t="shared" si="318"/>
        <v>Apr</v>
      </c>
      <c r="V2551">
        <f t="shared" si="319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312"/>
        <v>1.0084615384615385</v>
      </c>
      <c r="P2552" s="9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0">
        <f t="shared" si="316"/>
        <v>42228.634328703702</v>
      </c>
      <c r="T2552" s="10">
        <f t="shared" si="317"/>
        <v>42285.165972222225</v>
      </c>
      <c r="U2552" t="str">
        <f t="shared" si="318"/>
        <v>Aug</v>
      </c>
      <c r="V2552">
        <f t="shared" si="319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312"/>
        <v>1.0273469387755103</v>
      </c>
      <c r="P2553" s="9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0">
        <f t="shared" si="316"/>
        <v>40961.252141203702</v>
      </c>
      <c r="T2553" s="10">
        <f t="shared" si="317"/>
        <v>40989.866666666669</v>
      </c>
      <c r="U2553" t="str">
        <f t="shared" si="318"/>
        <v>Feb</v>
      </c>
      <c r="V2553">
        <f t="shared" si="319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312"/>
        <v>1.0649999999999999</v>
      </c>
      <c r="P2554" s="9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0">
        <f t="shared" si="316"/>
        <v>42769.809965277775</v>
      </c>
      <c r="T2554" s="10">
        <f t="shared" si="317"/>
        <v>42799.809965277775</v>
      </c>
      <c r="U2554" t="str">
        <f t="shared" si="318"/>
        <v>Feb</v>
      </c>
      <c r="V2554">
        <f t="shared" si="319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312"/>
        <v>1.5553333333333332</v>
      </c>
      <c r="P2555" s="9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0">
        <f t="shared" si="316"/>
        <v>41113.199155092596</v>
      </c>
      <c r="T2555" s="10">
        <f t="shared" si="317"/>
        <v>41173.199155092596</v>
      </c>
      <c r="U2555" t="str">
        <f t="shared" si="318"/>
        <v>Jul</v>
      </c>
      <c r="V2555">
        <f t="shared" si="319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312"/>
        <v>1.228</v>
      </c>
      <c r="P2556" s="9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0">
        <f t="shared" si="316"/>
        <v>42125.078275462962</v>
      </c>
      <c r="T2556" s="10">
        <f t="shared" si="317"/>
        <v>42156.165972222225</v>
      </c>
      <c r="U2556" t="str">
        <f t="shared" si="318"/>
        <v>May</v>
      </c>
      <c r="V2556">
        <f t="shared" si="319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312"/>
        <v>1.0734999999999999</v>
      </c>
      <c r="P2557" s="9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0">
        <f t="shared" si="316"/>
        <v>41026.655011574076</v>
      </c>
      <c r="T2557" s="10">
        <f t="shared" si="317"/>
        <v>41057.655011574076</v>
      </c>
      <c r="U2557" t="str">
        <f t="shared" si="318"/>
        <v>Apr</v>
      </c>
      <c r="V2557">
        <f t="shared" si="319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312"/>
        <v>1.0550335570469798</v>
      </c>
      <c r="P2558" s="9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0">
        <f t="shared" si="316"/>
        <v>41222.991400462961</v>
      </c>
      <c r="T2558" s="10">
        <f t="shared" si="317"/>
        <v>41267.991400462961</v>
      </c>
      <c r="U2558" t="str">
        <f t="shared" si="318"/>
        <v>Nov</v>
      </c>
      <c r="V2558">
        <f t="shared" si="319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312"/>
        <v>1.1844444444444444</v>
      </c>
      <c r="P2559" s="9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0">
        <f t="shared" si="316"/>
        <v>41744.745208333334</v>
      </c>
      <c r="T2559" s="10">
        <f t="shared" si="317"/>
        <v>41774.745208333334</v>
      </c>
      <c r="U2559" t="str">
        <f t="shared" si="318"/>
        <v>Apr</v>
      </c>
      <c r="V2559">
        <f t="shared" si="319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312"/>
        <v>1.0888</v>
      </c>
      <c r="P2560" s="9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0">
        <f t="shared" si="316"/>
        <v>42093.860023148154</v>
      </c>
      <c r="T2560" s="10">
        <f t="shared" si="317"/>
        <v>42125.582638888889</v>
      </c>
      <c r="U2560" t="str">
        <f t="shared" si="318"/>
        <v>Mar</v>
      </c>
      <c r="V2560">
        <f t="shared" si="319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312"/>
        <v>1.1125</v>
      </c>
      <c r="P2561" s="9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0">
        <f t="shared" si="316"/>
        <v>40829.873657407406</v>
      </c>
      <c r="T2561" s="10">
        <f t="shared" si="317"/>
        <v>40862.817361111112</v>
      </c>
      <c r="U2561" t="str">
        <f t="shared" si="318"/>
        <v>Oct</v>
      </c>
      <c r="V2561">
        <f t="shared" si="319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312"/>
        <v>1.0009999999999999</v>
      </c>
      <c r="P2562" s="9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0">
        <f t="shared" si="316"/>
        <v>42039.951087962967</v>
      </c>
      <c r="T2562" s="10">
        <f t="shared" si="317"/>
        <v>42069.951087962967</v>
      </c>
      <c r="U2562" t="str">
        <f t="shared" si="318"/>
        <v>Feb</v>
      </c>
      <c r="V2562">
        <f t="shared" si="319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320">E2563/D2563</f>
        <v>0</v>
      </c>
      <c r="P2563" s="9" t="e">
        <f t="shared" ref="P2563:P2626" si="321">E2563/L2563</f>
        <v>#DIV/0!</v>
      </c>
      <c r="Q2563" t="str">
        <f t="shared" ref="Q2563:Q2626" si="322">LEFT(N2563,SEARCH( "/",N2563,1)-1)</f>
        <v>food</v>
      </c>
      <c r="R2563" t="str">
        <f t="shared" ref="R2563:R2626" si="323">RIGHT(N2563,LEN(N2563)-SEARCH("/",N2563,1))</f>
        <v>food trucks</v>
      </c>
      <c r="S2563" s="10">
        <f t="shared" ref="S2563:S2626" si="324">(((J2563/60)/60)/24)+DATE(1970,1,1)</f>
        <v>42260.528807870374</v>
      </c>
      <c r="T2563" s="10">
        <f t="shared" ref="T2563:T2626" si="325">(((I2563/60)/60)/24)+DATE(1970,1,1)</f>
        <v>42290.528807870374</v>
      </c>
      <c r="U2563" t="str">
        <f t="shared" ref="U2563:U2626" si="326">TEXT(MONTH(S2563)*29,"mmm")</f>
        <v>Sep</v>
      </c>
      <c r="V2563">
        <f t="shared" ref="V2563:V2626" si="327">YEAR(S2563)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320"/>
        <v>7.4999999999999997E-3</v>
      </c>
      <c r="P2564" s="9">
        <f t="shared" si="321"/>
        <v>25</v>
      </c>
      <c r="Q2564" t="str">
        <f t="shared" si="322"/>
        <v>food</v>
      </c>
      <c r="R2564" t="str">
        <f t="shared" si="323"/>
        <v>food trucks</v>
      </c>
      <c r="S2564" s="10">
        <f t="shared" si="324"/>
        <v>42594.524756944447</v>
      </c>
      <c r="T2564" s="10">
        <f t="shared" si="325"/>
        <v>42654.524756944447</v>
      </c>
      <c r="U2564" t="str">
        <f t="shared" si="326"/>
        <v>Aug</v>
      </c>
      <c r="V2564">
        <f t="shared" si="327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320"/>
        <v>0</v>
      </c>
      <c r="P2565" s="9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0">
        <f t="shared" si="324"/>
        <v>42155.139479166668</v>
      </c>
      <c r="T2565" s="10">
        <f t="shared" si="325"/>
        <v>42215.139479166668</v>
      </c>
      <c r="U2565" t="str">
        <f t="shared" si="326"/>
        <v>May</v>
      </c>
      <c r="V2565">
        <f t="shared" si="327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320"/>
        <v>0</v>
      </c>
      <c r="P2566" s="9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0">
        <f t="shared" si="324"/>
        <v>41822.040497685186</v>
      </c>
      <c r="T2566" s="10">
        <f t="shared" si="325"/>
        <v>41852.040497685186</v>
      </c>
      <c r="U2566" t="str">
        <f t="shared" si="326"/>
        <v>Jul</v>
      </c>
      <c r="V2566">
        <f t="shared" si="327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320"/>
        <v>0.01</v>
      </c>
      <c r="P2567" s="9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0">
        <f t="shared" si="324"/>
        <v>42440.650335648148</v>
      </c>
      <c r="T2567" s="10">
        <f t="shared" si="325"/>
        <v>42499.868055555555</v>
      </c>
      <c r="U2567" t="str">
        <f t="shared" si="326"/>
        <v>Mar</v>
      </c>
      <c r="V2567">
        <f t="shared" si="327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320"/>
        <v>0</v>
      </c>
      <c r="P2568" s="9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0">
        <f t="shared" si="324"/>
        <v>41842.980879629627</v>
      </c>
      <c r="T2568" s="10">
        <f t="shared" si="325"/>
        <v>41872.980879629627</v>
      </c>
      <c r="U2568" t="str">
        <f t="shared" si="326"/>
        <v>Jul</v>
      </c>
      <c r="V2568">
        <f t="shared" si="327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320"/>
        <v>2.6666666666666666E-3</v>
      </c>
      <c r="P2569" s="9">
        <f t="shared" si="321"/>
        <v>60</v>
      </c>
      <c r="Q2569" t="str">
        <f t="shared" si="322"/>
        <v>food</v>
      </c>
      <c r="R2569" t="str">
        <f t="shared" si="323"/>
        <v>food trucks</v>
      </c>
      <c r="S2569" s="10">
        <f t="shared" si="324"/>
        <v>42087.878912037035</v>
      </c>
      <c r="T2569" s="10">
        <f t="shared" si="325"/>
        <v>42117.878912037035</v>
      </c>
      <c r="U2569" t="str">
        <f t="shared" si="326"/>
        <v>Mar</v>
      </c>
      <c r="V2569">
        <f t="shared" si="327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320"/>
        <v>5.0000000000000001E-3</v>
      </c>
      <c r="P2570" s="9">
        <f t="shared" si="321"/>
        <v>50</v>
      </c>
      <c r="Q2570" t="str">
        <f t="shared" si="322"/>
        <v>food</v>
      </c>
      <c r="R2570" t="str">
        <f t="shared" si="323"/>
        <v>food trucks</v>
      </c>
      <c r="S2570" s="10">
        <f t="shared" si="324"/>
        <v>42584.666597222225</v>
      </c>
      <c r="T2570" s="10">
        <f t="shared" si="325"/>
        <v>42614.666597222225</v>
      </c>
      <c r="U2570" t="str">
        <f t="shared" si="326"/>
        <v>Aug</v>
      </c>
      <c r="V2570">
        <f t="shared" si="327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320"/>
        <v>2.2307692307692306E-2</v>
      </c>
      <c r="P2571" s="9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0">
        <f t="shared" si="324"/>
        <v>42234.105462962965</v>
      </c>
      <c r="T2571" s="10">
        <f t="shared" si="325"/>
        <v>42264.105462962965</v>
      </c>
      <c r="U2571" t="str">
        <f t="shared" si="326"/>
        <v>Aug</v>
      </c>
      <c r="V2571">
        <f t="shared" si="327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320"/>
        <v>8.4285714285714294E-3</v>
      </c>
      <c r="P2572" s="9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0">
        <f t="shared" si="324"/>
        <v>42744.903182870374</v>
      </c>
      <c r="T2572" s="10">
        <f t="shared" si="325"/>
        <v>42774.903182870374</v>
      </c>
      <c r="U2572" t="str">
        <f t="shared" si="326"/>
        <v>Jan</v>
      </c>
      <c r="V2572">
        <f t="shared" si="327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320"/>
        <v>2.5000000000000001E-3</v>
      </c>
      <c r="P2573" s="9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0">
        <f t="shared" si="324"/>
        <v>42449.341678240744</v>
      </c>
      <c r="T2573" s="10">
        <f t="shared" si="325"/>
        <v>42509.341678240744</v>
      </c>
      <c r="U2573" t="str">
        <f t="shared" si="326"/>
        <v>Mar</v>
      </c>
      <c r="V2573">
        <f t="shared" si="327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320"/>
        <v>0</v>
      </c>
      <c r="P2574" s="9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0">
        <f t="shared" si="324"/>
        <v>42077.119409722218</v>
      </c>
      <c r="T2574" s="10">
        <f t="shared" si="325"/>
        <v>42107.119409722218</v>
      </c>
      <c r="U2574" t="str">
        <f t="shared" si="326"/>
        <v>Mar</v>
      </c>
      <c r="V2574">
        <f t="shared" si="327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320"/>
        <v>0</v>
      </c>
      <c r="P2575" s="9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0">
        <f t="shared" si="324"/>
        <v>41829.592002314814</v>
      </c>
      <c r="T2575" s="10">
        <f t="shared" si="325"/>
        <v>41874.592002314814</v>
      </c>
      <c r="U2575" t="str">
        <f t="shared" si="326"/>
        <v>Jul</v>
      </c>
      <c r="V2575">
        <f t="shared" si="327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320"/>
        <v>0</v>
      </c>
      <c r="P2576" s="9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0">
        <f t="shared" si="324"/>
        <v>42487.825752314813</v>
      </c>
      <c r="T2576" s="10">
        <f t="shared" si="325"/>
        <v>42508.825752314813</v>
      </c>
      <c r="U2576" t="str">
        <f t="shared" si="326"/>
        <v>Apr</v>
      </c>
      <c r="V2576">
        <f t="shared" si="327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320"/>
        <v>0</v>
      </c>
      <c r="P2577" s="9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0">
        <f t="shared" si="324"/>
        <v>41986.108726851846</v>
      </c>
      <c r="T2577" s="10">
        <f t="shared" si="325"/>
        <v>42016.108726851846</v>
      </c>
      <c r="U2577" t="str">
        <f t="shared" si="326"/>
        <v>Dec</v>
      </c>
      <c r="V2577">
        <f t="shared" si="327"/>
        <v>2014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320"/>
        <v>0</v>
      </c>
      <c r="P2578" s="9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0">
        <f t="shared" si="324"/>
        <v>42060.00980324074</v>
      </c>
      <c r="T2578" s="10">
        <f t="shared" si="325"/>
        <v>42104.968136574069</v>
      </c>
      <c r="U2578" t="str">
        <f t="shared" si="326"/>
        <v>Feb</v>
      </c>
      <c r="V2578">
        <f t="shared" si="327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320"/>
        <v>0</v>
      </c>
      <c r="P2579" s="9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0">
        <f t="shared" si="324"/>
        <v>41830.820567129631</v>
      </c>
      <c r="T2579" s="10">
        <f t="shared" si="325"/>
        <v>41855.820567129631</v>
      </c>
      <c r="U2579" t="str">
        <f t="shared" si="326"/>
        <v>Jul</v>
      </c>
      <c r="V2579">
        <f t="shared" si="327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320"/>
        <v>0</v>
      </c>
      <c r="P2580" s="9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0">
        <f t="shared" si="324"/>
        <v>42238.022905092599</v>
      </c>
      <c r="T2580" s="10">
        <f t="shared" si="325"/>
        <v>42286.708333333328</v>
      </c>
      <c r="U2580" t="str">
        <f t="shared" si="326"/>
        <v>Aug</v>
      </c>
      <c r="V2580">
        <f t="shared" si="327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320"/>
        <v>1.3849999999999999E-3</v>
      </c>
      <c r="P2581" s="9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0">
        <f t="shared" si="324"/>
        <v>41837.829895833333</v>
      </c>
      <c r="T2581" s="10">
        <f t="shared" si="325"/>
        <v>41897.829895833333</v>
      </c>
      <c r="U2581" t="str">
        <f t="shared" si="326"/>
        <v>Jul</v>
      </c>
      <c r="V2581">
        <f t="shared" si="327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320"/>
        <v>6.0000000000000001E-3</v>
      </c>
      <c r="P2582" s="9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0">
        <f t="shared" si="324"/>
        <v>42110.326423611114</v>
      </c>
      <c r="T2582" s="10">
        <f t="shared" si="325"/>
        <v>42140.125</v>
      </c>
      <c r="U2582" t="str">
        <f t="shared" si="326"/>
        <v>Apr</v>
      </c>
      <c r="V2582">
        <f t="shared" si="327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320"/>
        <v>0.106</v>
      </c>
      <c r="P2583" s="9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0">
        <f t="shared" si="324"/>
        <v>42294.628449074073</v>
      </c>
      <c r="T2583" s="10">
        <f t="shared" si="325"/>
        <v>42324.670115740737</v>
      </c>
      <c r="U2583" t="str">
        <f t="shared" si="326"/>
        <v>Oct</v>
      </c>
      <c r="V2583">
        <f t="shared" si="327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320"/>
        <v>1.1111111111111112E-5</v>
      </c>
      <c r="P2584" s="9">
        <f t="shared" si="321"/>
        <v>1</v>
      </c>
      <c r="Q2584" t="str">
        <f t="shared" si="322"/>
        <v>food</v>
      </c>
      <c r="R2584" t="str">
        <f t="shared" si="323"/>
        <v>food trucks</v>
      </c>
      <c r="S2584" s="10">
        <f t="shared" si="324"/>
        <v>42642.988819444443</v>
      </c>
      <c r="T2584" s="10">
        <f t="shared" si="325"/>
        <v>42672.988819444443</v>
      </c>
      <c r="U2584" t="str">
        <f t="shared" si="326"/>
        <v>Sep</v>
      </c>
      <c r="V2584">
        <f t="shared" si="327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320"/>
        <v>5.0000000000000001E-3</v>
      </c>
      <c r="P2585" s="9">
        <f t="shared" si="321"/>
        <v>1</v>
      </c>
      <c r="Q2585" t="str">
        <f t="shared" si="322"/>
        <v>food</v>
      </c>
      <c r="R2585" t="str">
        <f t="shared" si="323"/>
        <v>food trucks</v>
      </c>
      <c r="S2585" s="10">
        <f t="shared" si="324"/>
        <v>42019.76944444445</v>
      </c>
      <c r="T2585" s="10">
        <f t="shared" si="325"/>
        <v>42079.727777777778</v>
      </c>
      <c r="U2585" t="str">
        <f t="shared" si="326"/>
        <v>Jan</v>
      </c>
      <c r="V2585">
        <f t="shared" si="327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320"/>
        <v>0</v>
      </c>
      <c r="P2586" s="9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0">
        <f t="shared" si="324"/>
        <v>42140.173252314817</v>
      </c>
      <c r="T2586" s="10">
        <f t="shared" si="325"/>
        <v>42170.173252314817</v>
      </c>
      <c r="U2586" t="str">
        <f t="shared" si="326"/>
        <v>May</v>
      </c>
      <c r="V2586">
        <f t="shared" si="327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320"/>
        <v>1.6666666666666668E-3</v>
      </c>
      <c r="P2587" s="9">
        <f t="shared" si="321"/>
        <v>50</v>
      </c>
      <c r="Q2587" t="str">
        <f t="shared" si="322"/>
        <v>food</v>
      </c>
      <c r="R2587" t="str">
        <f t="shared" si="323"/>
        <v>food trucks</v>
      </c>
      <c r="S2587" s="10">
        <f t="shared" si="324"/>
        <v>41795.963333333333</v>
      </c>
      <c r="T2587" s="10">
        <f t="shared" si="325"/>
        <v>41825.963333333333</v>
      </c>
      <c r="U2587" t="str">
        <f t="shared" si="326"/>
        <v>Jun</v>
      </c>
      <c r="V2587">
        <f t="shared" si="327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320"/>
        <v>1.6666666666666668E-3</v>
      </c>
      <c r="P2588" s="9">
        <f t="shared" si="321"/>
        <v>5</v>
      </c>
      <c r="Q2588" t="str">
        <f t="shared" si="322"/>
        <v>food</v>
      </c>
      <c r="R2588" t="str">
        <f t="shared" si="323"/>
        <v>food trucks</v>
      </c>
      <c r="S2588" s="10">
        <f t="shared" si="324"/>
        <v>42333.330277777779</v>
      </c>
      <c r="T2588" s="10">
        <f t="shared" si="325"/>
        <v>42363.330277777779</v>
      </c>
      <c r="U2588" t="str">
        <f t="shared" si="326"/>
        <v>Nov</v>
      </c>
      <c r="V2588">
        <f t="shared" si="327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320"/>
        <v>2.4340000000000001E-2</v>
      </c>
      <c r="P2589" s="9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0">
        <f t="shared" si="324"/>
        <v>42338.675381944442</v>
      </c>
      <c r="T2589" s="10">
        <f t="shared" si="325"/>
        <v>42368.675381944442</v>
      </c>
      <c r="U2589" t="str">
        <f t="shared" si="326"/>
        <v>Nov</v>
      </c>
      <c r="V2589">
        <f t="shared" si="327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320"/>
        <v>3.8833333333333331E-2</v>
      </c>
      <c r="P2590" s="9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0">
        <f t="shared" si="324"/>
        <v>42042.676226851851</v>
      </c>
      <c r="T2590" s="10">
        <f t="shared" si="325"/>
        <v>42094.551388888889</v>
      </c>
      <c r="U2590" t="str">
        <f t="shared" si="326"/>
        <v>Feb</v>
      </c>
      <c r="V2590">
        <f t="shared" si="327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320"/>
        <v>1E-4</v>
      </c>
      <c r="P2591" s="9">
        <f t="shared" si="321"/>
        <v>5</v>
      </c>
      <c r="Q2591" t="str">
        <f t="shared" si="322"/>
        <v>food</v>
      </c>
      <c r="R2591" t="str">
        <f t="shared" si="323"/>
        <v>food trucks</v>
      </c>
      <c r="S2591" s="10">
        <f t="shared" si="324"/>
        <v>42422.536192129628</v>
      </c>
      <c r="T2591" s="10">
        <f t="shared" si="325"/>
        <v>42452.494525462964</v>
      </c>
      <c r="U2591" t="str">
        <f t="shared" si="326"/>
        <v>Feb</v>
      </c>
      <c r="V2591">
        <f t="shared" si="327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320"/>
        <v>0</v>
      </c>
      <c r="P2592" s="9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0">
        <f t="shared" si="324"/>
        <v>42388.589085648149</v>
      </c>
      <c r="T2592" s="10">
        <f t="shared" si="325"/>
        <v>42395.589085648149</v>
      </c>
      <c r="U2592" t="str">
        <f t="shared" si="326"/>
        <v>Jan</v>
      </c>
      <c r="V2592">
        <f t="shared" si="327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320"/>
        <v>1.7333333333333333E-2</v>
      </c>
      <c r="P2593" s="9">
        <f t="shared" si="321"/>
        <v>13</v>
      </c>
      <c r="Q2593" t="str">
        <f t="shared" si="322"/>
        <v>food</v>
      </c>
      <c r="R2593" t="str">
        <f t="shared" si="323"/>
        <v>food trucks</v>
      </c>
      <c r="S2593" s="10">
        <f t="shared" si="324"/>
        <v>42382.906527777777</v>
      </c>
      <c r="T2593" s="10">
        <f t="shared" si="325"/>
        <v>42442.864861111113</v>
      </c>
      <c r="U2593" t="str">
        <f t="shared" si="326"/>
        <v>Jan</v>
      </c>
      <c r="V2593">
        <f t="shared" si="327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320"/>
        <v>1.6666666666666668E-3</v>
      </c>
      <c r="P2594" s="9">
        <f t="shared" si="321"/>
        <v>50</v>
      </c>
      <c r="Q2594" t="str">
        <f t="shared" si="322"/>
        <v>food</v>
      </c>
      <c r="R2594" t="str">
        <f t="shared" si="323"/>
        <v>food trucks</v>
      </c>
      <c r="S2594" s="10">
        <f t="shared" si="324"/>
        <v>41887.801168981481</v>
      </c>
      <c r="T2594" s="10">
        <f t="shared" si="325"/>
        <v>41917.801168981481</v>
      </c>
      <c r="U2594" t="str">
        <f t="shared" si="326"/>
        <v>Sep</v>
      </c>
      <c r="V2594">
        <f t="shared" si="327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320"/>
        <v>0</v>
      </c>
      <c r="P2595" s="9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0">
        <f t="shared" si="324"/>
        <v>42089.84520833334</v>
      </c>
      <c r="T2595" s="10">
        <f t="shared" si="325"/>
        <v>42119.84520833334</v>
      </c>
      <c r="U2595" t="str">
        <f t="shared" si="326"/>
        <v>Mar</v>
      </c>
      <c r="V2595">
        <f t="shared" si="327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320"/>
        <v>1.2500000000000001E-5</v>
      </c>
      <c r="P2596" s="9">
        <f t="shared" si="321"/>
        <v>1</v>
      </c>
      <c r="Q2596" t="str">
        <f t="shared" si="322"/>
        <v>food</v>
      </c>
      <c r="R2596" t="str">
        <f t="shared" si="323"/>
        <v>food trucks</v>
      </c>
      <c r="S2596" s="10">
        <f t="shared" si="324"/>
        <v>41828.967916666668</v>
      </c>
      <c r="T2596" s="10">
        <f t="shared" si="325"/>
        <v>41858.967916666668</v>
      </c>
      <c r="U2596" t="str">
        <f t="shared" si="326"/>
        <v>Jul</v>
      </c>
      <c r="V2596">
        <f t="shared" si="327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320"/>
        <v>0.12166666666666667</v>
      </c>
      <c r="P2597" s="9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0">
        <f t="shared" si="324"/>
        <v>42760.244212962964</v>
      </c>
      <c r="T2597" s="10">
        <f t="shared" si="325"/>
        <v>42790.244212962964</v>
      </c>
      <c r="U2597" t="str">
        <f t="shared" si="326"/>
        <v>Jan</v>
      </c>
      <c r="V2597">
        <f t="shared" si="327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320"/>
        <v>0.23588571428571428</v>
      </c>
      <c r="P2598" s="9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0">
        <f t="shared" si="324"/>
        <v>41828.664456018516</v>
      </c>
      <c r="T2598" s="10">
        <f t="shared" si="325"/>
        <v>41858.664456018516</v>
      </c>
      <c r="U2598" t="str">
        <f t="shared" si="326"/>
        <v>Jul</v>
      </c>
      <c r="V2598">
        <f t="shared" si="327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320"/>
        <v>5.6666666666666664E-2</v>
      </c>
      <c r="P2599" s="9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0">
        <f t="shared" si="324"/>
        <v>42510.341631944444</v>
      </c>
      <c r="T2599" s="10">
        <f t="shared" si="325"/>
        <v>42540.341631944444</v>
      </c>
      <c r="U2599" t="str">
        <f t="shared" si="326"/>
        <v>May</v>
      </c>
      <c r="V2599">
        <f t="shared" si="327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320"/>
        <v>0.39</v>
      </c>
      <c r="P2600" s="9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0">
        <f t="shared" si="324"/>
        <v>42240.840289351851</v>
      </c>
      <c r="T2600" s="10">
        <f t="shared" si="325"/>
        <v>42270.840289351851</v>
      </c>
      <c r="U2600" t="str">
        <f t="shared" si="326"/>
        <v>Aug</v>
      </c>
      <c r="V2600">
        <f t="shared" si="327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320"/>
        <v>9.9546510341776348E-3</v>
      </c>
      <c r="P2601" s="9">
        <f t="shared" si="321"/>
        <v>18</v>
      </c>
      <c r="Q2601" t="str">
        <f t="shared" si="322"/>
        <v>food</v>
      </c>
      <c r="R2601" t="str">
        <f t="shared" si="323"/>
        <v>food trucks</v>
      </c>
      <c r="S2601" s="10">
        <f t="shared" si="324"/>
        <v>41809.754016203704</v>
      </c>
      <c r="T2601" s="10">
        <f t="shared" si="325"/>
        <v>41854.754016203704</v>
      </c>
      <c r="U2601" t="str">
        <f t="shared" si="326"/>
        <v>Jun</v>
      </c>
      <c r="V2601">
        <f t="shared" si="327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320"/>
        <v>6.9320000000000007E-2</v>
      </c>
      <c r="P2602" s="9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0">
        <f t="shared" si="324"/>
        <v>42394.900462962964</v>
      </c>
      <c r="T2602" s="10">
        <f t="shared" si="325"/>
        <v>42454.858796296292</v>
      </c>
      <c r="U2602" t="str">
        <f t="shared" si="326"/>
        <v>Jan</v>
      </c>
      <c r="V2602">
        <f t="shared" si="327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320"/>
        <v>6.6139999999999999</v>
      </c>
      <c r="P2603" s="9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0">
        <f t="shared" si="324"/>
        <v>41150.902187499996</v>
      </c>
      <c r="T2603" s="10">
        <f t="shared" si="325"/>
        <v>41165.165972222225</v>
      </c>
      <c r="U2603" t="str">
        <f t="shared" si="326"/>
        <v>Aug</v>
      </c>
      <c r="V2603">
        <f t="shared" si="327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320"/>
        <v>3.2609166666666667</v>
      </c>
      <c r="P2604" s="9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0">
        <f t="shared" si="324"/>
        <v>41915.747314814813</v>
      </c>
      <c r="T2604" s="10">
        <f t="shared" si="325"/>
        <v>41955.888888888891</v>
      </c>
      <c r="U2604" t="str">
        <f t="shared" si="326"/>
        <v>Oct</v>
      </c>
      <c r="V2604">
        <f t="shared" si="327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320"/>
        <v>1.0148571428571429</v>
      </c>
      <c r="P2605" s="9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0">
        <f t="shared" si="324"/>
        <v>41617.912662037037</v>
      </c>
      <c r="T2605" s="10">
        <f t="shared" si="325"/>
        <v>41631.912662037037</v>
      </c>
      <c r="U2605" t="str">
        <f t="shared" si="326"/>
        <v>Dec</v>
      </c>
      <c r="V2605">
        <f t="shared" si="327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320"/>
        <v>1.0421799999999999</v>
      </c>
      <c r="P2606" s="9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0">
        <f t="shared" si="324"/>
        <v>40998.051192129627</v>
      </c>
      <c r="T2606" s="10">
        <f t="shared" si="325"/>
        <v>41028.051192129627</v>
      </c>
      <c r="U2606" t="str">
        <f t="shared" si="326"/>
        <v>Mar</v>
      </c>
      <c r="V2606">
        <f t="shared" si="327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320"/>
        <v>1.0742157000000001</v>
      </c>
      <c r="P2607" s="9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0">
        <f t="shared" si="324"/>
        <v>42508.541550925926</v>
      </c>
      <c r="T2607" s="10">
        <f t="shared" si="325"/>
        <v>42538.541550925926</v>
      </c>
      <c r="U2607" t="str">
        <f t="shared" si="326"/>
        <v>May</v>
      </c>
      <c r="V2607">
        <f t="shared" si="327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320"/>
        <v>1.1005454545454545</v>
      </c>
      <c r="P2608" s="9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0">
        <f t="shared" si="324"/>
        <v>41726.712754629632</v>
      </c>
      <c r="T2608" s="10">
        <f t="shared" si="325"/>
        <v>41758.712754629632</v>
      </c>
      <c r="U2608" t="str">
        <f t="shared" si="326"/>
        <v>Mar</v>
      </c>
      <c r="V2608">
        <f t="shared" si="327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320"/>
        <v>4.077</v>
      </c>
      <c r="P2609" s="9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0">
        <f t="shared" si="324"/>
        <v>42184.874675925923</v>
      </c>
      <c r="T2609" s="10">
        <f t="shared" si="325"/>
        <v>42228.083333333328</v>
      </c>
      <c r="U2609" t="str">
        <f t="shared" si="326"/>
        <v>Jun</v>
      </c>
      <c r="V2609">
        <f t="shared" si="327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320"/>
        <v>2.2392500000000002</v>
      </c>
      <c r="P2610" s="9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0">
        <f t="shared" si="324"/>
        <v>42767.801712962959</v>
      </c>
      <c r="T2610" s="10">
        <f t="shared" si="325"/>
        <v>42809</v>
      </c>
      <c r="U2610" t="str">
        <f t="shared" si="326"/>
        <v>Feb</v>
      </c>
      <c r="V2610">
        <f t="shared" si="327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320"/>
        <v>3.038011142857143</v>
      </c>
      <c r="P2611" s="9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0">
        <f t="shared" si="324"/>
        <v>41075.237858796296</v>
      </c>
      <c r="T2611" s="10">
        <f t="shared" si="325"/>
        <v>41105.237858796296</v>
      </c>
      <c r="U2611" t="str">
        <f t="shared" si="326"/>
        <v>Jun</v>
      </c>
      <c r="V2611">
        <f t="shared" si="327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320"/>
        <v>1.4132510432681749</v>
      </c>
      <c r="P2612" s="9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0">
        <f t="shared" si="324"/>
        <v>42564.881076388891</v>
      </c>
      <c r="T2612" s="10">
        <f t="shared" si="325"/>
        <v>42604.290972222225</v>
      </c>
      <c r="U2612" t="str">
        <f t="shared" si="326"/>
        <v>Jul</v>
      </c>
      <c r="V2612">
        <f t="shared" si="327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320"/>
        <v>27.906363636363636</v>
      </c>
      <c r="P2613" s="9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0">
        <f t="shared" si="324"/>
        <v>42704.335810185185</v>
      </c>
      <c r="T2613" s="10">
        <f t="shared" si="325"/>
        <v>42737.957638888889</v>
      </c>
      <c r="U2613" t="str">
        <f t="shared" si="326"/>
        <v>Nov</v>
      </c>
      <c r="V2613">
        <f t="shared" si="327"/>
        <v>2016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320"/>
        <v>1.7176130000000001</v>
      </c>
      <c r="P2614" s="9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0">
        <f t="shared" si="324"/>
        <v>41982.143171296295</v>
      </c>
      <c r="T2614" s="10">
        <f t="shared" si="325"/>
        <v>42013.143171296295</v>
      </c>
      <c r="U2614" t="str">
        <f t="shared" si="326"/>
        <v>Dec</v>
      </c>
      <c r="V2614">
        <f t="shared" si="327"/>
        <v>2014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320"/>
        <v>1.0101333333333333</v>
      </c>
      <c r="P2615" s="9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0">
        <f t="shared" si="324"/>
        <v>41143.81821759259</v>
      </c>
      <c r="T2615" s="10">
        <f t="shared" si="325"/>
        <v>41173.81821759259</v>
      </c>
      <c r="U2615" t="str">
        <f t="shared" si="326"/>
        <v>Aug</v>
      </c>
      <c r="V2615">
        <f t="shared" si="327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320"/>
        <v>1.02</v>
      </c>
      <c r="P2616" s="9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0">
        <f t="shared" si="324"/>
        <v>41730.708472222221</v>
      </c>
      <c r="T2616" s="10">
        <f t="shared" si="325"/>
        <v>41759.208333333336</v>
      </c>
      <c r="U2616" t="str">
        <f t="shared" si="326"/>
        <v>Apr</v>
      </c>
      <c r="V2616">
        <f t="shared" si="327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320"/>
        <v>1.6976511744127936</v>
      </c>
      <c r="P2617" s="9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0">
        <f t="shared" si="324"/>
        <v>42453.49726851852</v>
      </c>
      <c r="T2617" s="10">
        <f t="shared" si="325"/>
        <v>42490.5</v>
      </c>
      <c r="U2617" t="str">
        <f t="shared" si="326"/>
        <v>Mar</v>
      </c>
      <c r="V2617">
        <f t="shared" si="327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320"/>
        <v>1.14534</v>
      </c>
      <c r="P2618" s="9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0">
        <f t="shared" si="324"/>
        <v>42211.99454861111</v>
      </c>
      <c r="T2618" s="10">
        <f t="shared" si="325"/>
        <v>42241.99454861111</v>
      </c>
      <c r="U2618" t="str">
        <f t="shared" si="326"/>
        <v>Jul</v>
      </c>
      <c r="V2618">
        <f t="shared" si="327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320"/>
        <v>8.7759999999999998</v>
      </c>
      <c r="P2619" s="9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0">
        <f t="shared" si="324"/>
        <v>41902.874432870369</v>
      </c>
      <c r="T2619" s="10">
        <f t="shared" si="325"/>
        <v>41932.874432870369</v>
      </c>
      <c r="U2619" t="str">
        <f t="shared" si="326"/>
        <v>Sep</v>
      </c>
      <c r="V2619">
        <f t="shared" si="327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320"/>
        <v>1.0538666666666667</v>
      </c>
      <c r="P2620" s="9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0">
        <f t="shared" si="324"/>
        <v>42279.792372685188</v>
      </c>
      <c r="T2620" s="10">
        <f t="shared" si="325"/>
        <v>42339.834039351852</v>
      </c>
      <c r="U2620" t="str">
        <f t="shared" si="326"/>
        <v>Oct</v>
      </c>
      <c r="V2620">
        <f t="shared" si="327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320"/>
        <v>1.8839999999999999</v>
      </c>
      <c r="P2621" s="9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0">
        <f t="shared" si="324"/>
        <v>42273.884305555555</v>
      </c>
      <c r="T2621" s="10">
        <f t="shared" si="325"/>
        <v>42300.458333333328</v>
      </c>
      <c r="U2621" t="str">
        <f t="shared" si="326"/>
        <v>Sep</v>
      </c>
      <c r="V2621">
        <f t="shared" si="327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320"/>
        <v>1.436523076923077</v>
      </c>
      <c r="P2622" s="9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0">
        <f t="shared" si="324"/>
        <v>42251.16715277778</v>
      </c>
      <c r="T2622" s="10">
        <f t="shared" si="325"/>
        <v>42288.041666666672</v>
      </c>
      <c r="U2622" t="str">
        <f t="shared" si="326"/>
        <v>Sep</v>
      </c>
      <c r="V2622">
        <f t="shared" si="327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320"/>
        <v>1.4588000000000001</v>
      </c>
      <c r="P2623" s="9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0">
        <f t="shared" si="324"/>
        <v>42115.74754629629</v>
      </c>
      <c r="T2623" s="10">
        <f t="shared" si="325"/>
        <v>42145.74754629629</v>
      </c>
      <c r="U2623" t="str">
        <f t="shared" si="326"/>
        <v>Apr</v>
      </c>
      <c r="V2623">
        <f t="shared" si="327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320"/>
        <v>1.3118399999999999</v>
      </c>
      <c r="P2624" s="9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0">
        <f t="shared" si="324"/>
        <v>42689.74324074074</v>
      </c>
      <c r="T2624" s="10">
        <f t="shared" si="325"/>
        <v>42734.74324074074</v>
      </c>
      <c r="U2624" t="str">
        <f t="shared" si="326"/>
        <v>Nov</v>
      </c>
      <c r="V2624">
        <f t="shared" si="327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320"/>
        <v>1.1399999999999999</v>
      </c>
      <c r="P2625" s="9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0">
        <f t="shared" si="324"/>
        <v>42692.256550925929</v>
      </c>
      <c r="T2625" s="10">
        <f t="shared" si="325"/>
        <v>42706.256550925929</v>
      </c>
      <c r="U2625" t="str">
        <f t="shared" si="326"/>
        <v>Nov</v>
      </c>
      <c r="V2625">
        <f t="shared" si="327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320"/>
        <v>13.794206249999998</v>
      </c>
      <c r="P2626" s="9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0">
        <f t="shared" si="324"/>
        <v>41144.42155092593</v>
      </c>
      <c r="T2626" s="10">
        <f t="shared" si="325"/>
        <v>41165.42155092593</v>
      </c>
      <c r="U2626" t="str">
        <f t="shared" si="326"/>
        <v>Aug</v>
      </c>
      <c r="V2626">
        <f t="shared" si="327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328">E2627/D2627</f>
        <v>9.56</v>
      </c>
      <c r="P2627" s="9">
        <f t="shared" ref="P2627:P2690" si="329">E2627/L2627</f>
        <v>27.576923076923077</v>
      </c>
      <c r="Q2627" t="str">
        <f t="shared" ref="Q2627:Q2690" si="330">LEFT(N2627,SEARCH( "/",N2627,1)-1)</f>
        <v>technology</v>
      </c>
      <c r="R2627" t="str">
        <f t="shared" ref="R2627:R2690" si="331">RIGHT(N2627,LEN(N2627)-SEARCH("/",N2627,1))</f>
        <v>space exploration</v>
      </c>
      <c r="S2627" s="10">
        <f t="shared" ref="S2627:S2690" si="332">(((J2627/60)/60)/24)+DATE(1970,1,1)</f>
        <v>42658.810277777782</v>
      </c>
      <c r="T2627" s="10">
        <f t="shared" ref="T2627:T2690" si="333">(((I2627/60)/60)/24)+DATE(1970,1,1)</f>
        <v>42683.851944444439</v>
      </c>
      <c r="U2627" t="str">
        <f t="shared" ref="U2627:U2690" si="334">TEXT(MONTH(S2627)*29,"mmm")</f>
        <v>Oct</v>
      </c>
      <c r="V2627">
        <f t="shared" ref="V2627:V2690" si="335">YEAR(S2627)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328"/>
        <v>1.1200000000000001</v>
      </c>
      <c r="P2628" s="9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0">
        <f t="shared" si="332"/>
        <v>42128.628113425926</v>
      </c>
      <c r="T2628" s="10">
        <f t="shared" si="333"/>
        <v>42158.628113425926</v>
      </c>
      <c r="U2628" t="str">
        <f t="shared" si="334"/>
        <v>May</v>
      </c>
      <c r="V2628">
        <f t="shared" si="335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328"/>
        <v>6.4666666666666668</v>
      </c>
      <c r="P2629" s="9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0">
        <f t="shared" si="332"/>
        <v>42304.829409722224</v>
      </c>
      <c r="T2629" s="10">
        <f t="shared" si="333"/>
        <v>42334.871076388896</v>
      </c>
      <c r="U2629" t="str">
        <f t="shared" si="334"/>
        <v>Oct</v>
      </c>
      <c r="V2629">
        <f t="shared" si="335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328"/>
        <v>1.1036948748510131</v>
      </c>
      <c r="P2630" s="9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0">
        <f t="shared" si="332"/>
        <v>41953.966053240743</v>
      </c>
      <c r="T2630" s="10">
        <f t="shared" si="333"/>
        <v>41973.966053240743</v>
      </c>
      <c r="U2630" t="str">
        <f t="shared" si="334"/>
        <v>Nov</v>
      </c>
      <c r="V2630">
        <f t="shared" si="335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328"/>
        <v>1.2774000000000001</v>
      </c>
      <c r="P2631" s="9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0">
        <f t="shared" si="332"/>
        <v>42108.538449074069</v>
      </c>
      <c r="T2631" s="10">
        <f t="shared" si="333"/>
        <v>42138.538449074069</v>
      </c>
      <c r="U2631" t="str">
        <f t="shared" si="334"/>
        <v>Apr</v>
      </c>
      <c r="V2631">
        <f t="shared" si="335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328"/>
        <v>1.579</v>
      </c>
      <c r="P2632" s="9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0">
        <f t="shared" si="332"/>
        <v>42524.105462962965</v>
      </c>
      <c r="T2632" s="10">
        <f t="shared" si="333"/>
        <v>42551.416666666672</v>
      </c>
      <c r="U2632" t="str">
        <f t="shared" si="334"/>
        <v>Jun</v>
      </c>
      <c r="V2632">
        <f t="shared" si="335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328"/>
        <v>1.1466525000000001</v>
      </c>
      <c r="P2633" s="9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0">
        <f t="shared" si="332"/>
        <v>42218.169293981482</v>
      </c>
      <c r="T2633" s="10">
        <f t="shared" si="333"/>
        <v>42246.169293981482</v>
      </c>
      <c r="U2633" t="str">
        <f t="shared" si="334"/>
        <v>Aug</v>
      </c>
      <c r="V2633">
        <f t="shared" si="335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328"/>
        <v>1.3700934579439252</v>
      </c>
      <c r="P2634" s="9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0">
        <f t="shared" si="332"/>
        <v>42494.061793981484</v>
      </c>
      <c r="T2634" s="10">
        <f t="shared" si="333"/>
        <v>42519.061793981484</v>
      </c>
      <c r="U2634" t="str">
        <f t="shared" si="334"/>
        <v>May</v>
      </c>
      <c r="V2634">
        <f t="shared" si="335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328"/>
        <v>3.5461999999999998</v>
      </c>
      <c r="P2635" s="9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0">
        <f t="shared" si="332"/>
        <v>41667.823287037041</v>
      </c>
      <c r="T2635" s="10">
        <f t="shared" si="333"/>
        <v>41697.958333333336</v>
      </c>
      <c r="U2635" t="str">
        <f t="shared" si="334"/>
        <v>Jan</v>
      </c>
      <c r="V2635">
        <f t="shared" si="335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328"/>
        <v>1.0602150537634409</v>
      </c>
      <c r="P2636" s="9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0">
        <f t="shared" si="332"/>
        <v>42612.656493055561</v>
      </c>
      <c r="T2636" s="10">
        <f t="shared" si="333"/>
        <v>42642.656493055561</v>
      </c>
      <c r="U2636" t="str">
        <f t="shared" si="334"/>
        <v>Aug</v>
      </c>
      <c r="V2636">
        <f t="shared" si="335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328"/>
        <v>1</v>
      </c>
      <c r="P2637" s="9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0">
        <f t="shared" si="332"/>
        <v>42037.950937500005</v>
      </c>
      <c r="T2637" s="10">
        <f t="shared" si="333"/>
        <v>42072.909270833334</v>
      </c>
      <c r="U2637" t="str">
        <f t="shared" si="334"/>
        <v>Feb</v>
      </c>
      <c r="V2637">
        <f t="shared" si="335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328"/>
        <v>1.873</v>
      </c>
      <c r="P2638" s="9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0">
        <f t="shared" si="332"/>
        <v>42636.614745370374</v>
      </c>
      <c r="T2638" s="10">
        <f t="shared" si="333"/>
        <v>42659.041666666672</v>
      </c>
      <c r="U2638" t="str">
        <f t="shared" si="334"/>
        <v>Sep</v>
      </c>
      <c r="V2638">
        <f t="shared" si="335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328"/>
        <v>1.6619999999999999</v>
      </c>
      <c r="P2639" s="9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0">
        <f t="shared" si="332"/>
        <v>42639.549479166672</v>
      </c>
      <c r="T2639" s="10">
        <f t="shared" si="333"/>
        <v>42655.549479166672</v>
      </c>
      <c r="U2639" t="str">
        <f t="shared" si="334"/>
        <v>Sep</v>
      </c>
      <c r="V2639">
        <f t="shared" si="335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328"/>
        <v>1.0172910662824208</v>
      </c>
      <c r="P2640" s="9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0">
        <f t="shared" si="332"/>
        <v>41989.913136574076</v>
      </c>
      <c r="T2640" s="10">
        <f t="shared" si="333"/>
        <v>42019.913136574076</v>
      </c>
      <c r="U2640" t="str">
        <f t="shared" si="334"/>
        <v>Dec</v>
      </c>
      <c r="V2640">
        <f t="shared" si="335"/>
        <v>2014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328"/>
        <v>1.64</v>
      </c>
      <c r="P2641" s="9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0">
        <f t="shared" si="332"/>
        <v>42024.86513888889</v>
      </c>
      <c r="T2641" s="10">
        <f t="shared" si="333"/>
        <v>42054.86513888889</v>
      </c>
      <c r="U2641" t="str">
        <f t="shared" si="334"/>
        <v>Jan</v>
      </c>
      <c r="V2641">
        <f t="shared" si="335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328"/>
        <v>1.0566666666666666</v>
      </c>
      <c r="P2642" s="9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0">
        <f t="shared" si="332"/>
        <v>42103.160578703704</v>
      </c>
      <c r="T2642" s="10">
        <f t="shared" si="333"/>
        <v>42163.160578703704</v>
      </c>
      <c r="U2642" t="str">
        <f t="shared" si="334"/>
        <v>Apr</v>
      </c>
      <c r="V2642">
        <f t="shared" si="335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328"/>
        <v>0.01</v>
      </c>
      <c r="P2643" s="9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0">
        <f t="shared" si="332"/>
        <v>41880.827118055553</v>
      </c>
      <c r="T2643" s="10">
        <f t="shared" si="333"/>
        <v>41897.839583333334</v>
      </c>
      <c r="U2643" t="str">
        <f t="shared" si="334"/>
        <v>Aug</v>
      </c>
      <c r="V2643">
        <f t="shared" si="335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328"/>
        <v>0</v>
      </c>
      <c r="P2644" s="9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0">
        <f t="shared" si="332"/>
        <v>42536.246620370366</v>
      </c>
      <c r="T2644" s="10">
        <f t="shared" si="333"/>
        <v>42566.289583333331</v>
      </c>
      <c r="U2644" t="str">
        <f t="shared" si="334"/>
        <v>Jun</v>
      </c>
      <c r="V2644">
        <f t="shared" si="335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328"/>
        <v>0.33559730999999998</v>
      </c>
      <c r="P2645" s="9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0">
        <f t="shared" si="332"/>
        <v>42689.582349537035</v>
      </c>
      <c r="T2645" s="10">
        <f t="shared" si="333"/>
        <v>42725.332638888889</v>
      </c>
      <c r="U2645" t="str">
        <f t="shared" si="334"/>
        <v>Nov</v>
      </c>
      <c r="V2645">
        <f t="shared" si="335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328"/>
        <v>2.053E-2</v>
      </c>
      <c r="P2646" s="9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0">
        <f t="shared" si="332"/>
        <v>42774.792071759264</v>
      </c>
      <c r="T2646" s="10">
        <f t="shared" si="333"/>
        <v>42804.792071759264</v>
      </c>
      <c r="U2646" t="str">
        <f t="shared" si="334"/>
        <v>Feb</v>
      </c>
      <c r="V2646">
        <f t="shared" si="335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328"/>
        <v>0.105</v>
      </c>
      <c r="P2647" s="9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0">
        <f t="shared" si="332"/>
        <v>41921.842627314814</v>
      </c>
      <c r="T2647" s="10">
        <f t="shared" si="333"/>
        <v>41951.884293981479</v>
      </c>
      <c r="U2647" t="str">
        <f t="shared" si="334"/>
        <v>Oct</v>
      </c>
      <c r="V2647">
        <f t="shared" si="335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328"/>
        <v>8.4172839999999999E-2</v>
      </c>
      <c r="P2648" s="9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0">
        <f t="shared" si="332"/>
        <v>42226.313298611116</v>
      </c>
      <c r="T2648" s="10">
        <f t="shared" si="333"/>
        <v>42256.313298611116</v>
      </c>
      <c r="U2648" t="str">
        <f t="shared" si="334"/>
        <v>Aug</v>
      </c>
      <c r="V2648">
        <f t="shared" si="335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328"/>
        <v>1.44E-2</v>
      </c>
      <c r="P2649" s="9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0">
        <f t="shared" si="332"/>
        <v>42200.261793981481</v>
      </c>
      <c r="T2649" s="10">
        <f t="shared" si="333"/>
        <v>42230.261793981481</v>
      </c>
      <c r="U2649" t="str">
        <f t="shared" si="334"/>
        <v>Jul</v>
      </c>
      <c r="V2649">
        <f t="shared" si="335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328"/>
        <v>8.8333333333333337E-3</v>
      </c>
      <c r="P2650" s="9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0">
        <f t="shared" si="332"/>
        <v>42408.714814814812</v>
      </c>
      <c r="T2650" s="10">
        <f t="shared" si="333"/>
        <v>42438.714814814812</v>
      </c>
      <c r="U2650" t="str">
        <f t="shared" si="334"/>
        <v>Feb</v>
      </c>
      <c r="V2650">
        <f t="shared" si="335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328"/>
        <v>9.9200000000000004E-4</v>
      </c>
      <c r="P2651" s="9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0">
        <f t="shared" si="332"/>
        <v>42341.99700231482</v>
      </c>
      <c r="T2651" s="10">
        <f t="shared" si="333"/>
        <v>42401.99700231482</v>
      </c>
      <c r="U2651" t="str">
        <f t="shared" si="334"/>
        <v>Dec</v>
      </c>
      <c r="V2651">
        <f t="shared" si="335"/>
        <v>2015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328"/>
        <v>5.966666666666667E-3</v>
      </c>
      <c r="P2652" s="9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0">
        <f t="shared" si="332"/>
        <v>42695.624340277776</v>
      </c>
      <c r="T2652" s="10">
        <f t="shared" si="333"/>
        <v>42725.624340277776</v>
      </c>
      <c r="U2652" t="str">
        <f t="shared" si="334"/>
        <v>Nov</v>
      </c>
      <c r="V2652">
        <f t="shared" si="335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328"/>
        <v>1.8689285714285714E-2</v>
      </c>
      <c r="P2653" s="9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0">
        <f t="shared" si="332"/>
        <v>42327.805659722217</v>
      </c>
      <c r="T2653" s="10">
        <f t="shared" si="333"/>
        <v>42355.805659722217</v>
      </c>
      <c r="U2653" t="str">
        <f t="shared" si="334"/>
        <v>Nov</v>
      </c>
      <c r="V2653">
        <f t="shared" si="335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328"/>
        <v>8.8500000000000002E-3</v>
      </c>
      <c r="P2654" s="9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0">
        <f t="shared" si="332"/>
        <v>41953.158854166672</v>
      </c>
      <c r="T2654" s="10">
        <f t="shared" si="333"/>
        <v>41983.158854166672</v>
      </c>
      <c r="U2654" t="str">
        <f t="shared" si="334"/>
        <v>Nov</v>
      </c>
      <c r="V2654">
        <f t="shared" si="335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328"/>
        <v>0.1152156862745098</v>
      </c>
      <c r="P2655" s="9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0">
        <f t="shared" si="332"/>
        <v>41771.651932870373</v>
      </c>
      <c r="T2655" s="10">
        <f t="shared" si="333"/>
        <v>41803.166666666664</v>
      </c>
      <c r="U2655" t="str">
        <f t="shared" si="334"/>
        <v>May</v>
      </c>
      <c r="V2655">
        <f t="shared" si="335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328"/>
        <v>5.1000000000000004E-4</v>
      </c>
      <c r="P2656" s="9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0">
        <f t="shared" si="332"/>
        <v>42055.600995370376</v>
      </c>
      <c r="T2656" s="10">
        <f t="shared" si="333"/>
        <v>42115.559328703705</v>
      </c>
      <c r="U2656" t="str">
        <f t="shared" si="334"/>
        <v>Feb</v>
      </c>
      <c r="V2656">
        <f t="shared" si="335"/>
        <v>2015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328"/>
        <v>0.21033333333333334</v>
      </c>
      <c r="P2657" s="9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0">
        <f t="shared" si="332"/>
        <v>42381.866284722222</v>
      </c>
      <c r="T2657" s="10">
        <f t="shared" si="333"/>
        <v>42409.833333333328</v>
      </c>
      <c r="U2657" t="str">
        <f t="shared" si="334"/>
        <v>Jan</v>
      </c>
      <c r="V2657">
        <f t="shared" si="335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328"/>
        <v>0.11436666666666667</v>
      </c>
      <c r="P2658" s="9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0">
        <f t="shared" si="332"/>
        <v>42767.688518518517</v>
      </c>
      <c r="T2658" s="10">
        <f t="shared" si="333"/>
        <v>42806.791666666672</v>
      </c>
      <c r="U2658" t="str">
        <f t="shared" si="334"/>
        <v>Feb</v>
      </c>
      <c r="V2658">
        <f t="shared" si="335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328"/>
        <v>0.18737933333333334</v>
      </c>
      <c r="P2659" s="9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0">
        <f t="shared" si="332"/>
        <v>42551.928854166668</v>
      </c>
      <c r="T2659" s="10">
        <f t="shared" si="333"/>
        <v>42585.0625</v>
      </c>
      <c r="U2659" t="str">
        <f t="shared" si="334"/>
        <v>Jun</v>
      </c>
      <c r="V2659">
        <f t="shared" si="335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328"/>
        <v>9.2857142857142856E-4</v>
      </c>
      <c r="P2660" s="9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0">
        <f t="shared" si="332"/>
        <v>42551.884189814817</v>
      </c>
      <c r="T2660" s="10">
        <f t="shared" si="333"/>
        <v>42581.884189814817</v>
      </c>
      <c r="U2660" t="str">
        <f t="shared" si="334"/>
        <v>Jun</v>
      </c>
      <c r="V2660">
        <f t="shared" si="335"/>
        <v>2016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328"/>
        <v>2.720408163265306E-2</v>
      </c>
      <c r="P2661" s="9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0">
        <f t="shared" si="332"/>
        <v>42082.069560185191</v>
      </c>
      <c r="T2661" s="10">
        <f t="shared" si="333"/>
        <v>42112.069560185191</v>
      </c>
      <c r="U2661" t="str">
        <f t="shared" si="334"/>
        <v>Mar</v>
      </c>
      <c r="V2661">
        <f t="shared" si="335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328"/>
        <v>9.5E-4</v>
      </c>
      <c r="P2662" s="9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0">
        <f t="shared" si="332"/>
        <v>42272.713171296295</v>
      </c>
      <c r="T2662" s="10">
        <f t="shared" si="333"/>
        <v>42332.754837962959</v>
      </c>
      <c r="U2662" t="str">
        <f t="shared" si="334"/>
        <v>Sep</v>
      </c>
      <c r="V2662">
        <f t="shared" si="335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328"/>
        <v>1.0289999999999999</v>
      </c>
      <c r="P2663" s="9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0">
        <f t="shared" si="332"/>
        <v>41542.958449074074</v>
      </c>
      <c r="T2663" s="10">
        <f t="shared" si="333"/>
        <v>41572.958449074074</v>
      </c>
      <c r="U2663" t="str">
        <f t="shared" si="334"/>
        <v>Sep</v>
      </c>
      <c r="V2663">
        <f t="shared" si="335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328"/>
        <v>1.0680000000000001</v>
      </c>
      <c r="P2664" s="9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0">
        <f t="shared" si="332"/>
        <v>42207.746678240743</v>
      </c>
      <c r="T2664" s="10">
        <f t="shared" si="333"/>
        <v>42237.746678240743</v>
      </c>
      <c r="U2664" t="str">
        <f t="shared" si="334"/>
        <v>Jul</v>
      </c>
      <c r="V2664">
        <f t="shared" si="335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328"/>
        <v>1.0459624999999999</v>
      </c>
      <c r="P2665" s="9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0">
        <f t="shared" si="332"/>
        <v>42222.622766203705</v>
      </c>
      <c r="T2665" s="10">
        <f t="shared" si="333"/>
        <v>42251.625</v>
      </c>
      <c r="U2665" t="str">
        <f t="shared" si="334"/>
        <v>Aug</v>
      </c>
      <c r="V2665">
        <f t="shared" si="335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328"/>
        <v>1.0342857142857143</v>
      </c>
      <c r="P2666" s="9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0">
        <f t="shared" si="332"/>
        <v>42313.02542824074</v>
      </c>
      <c r="T2666" s="10">
        <f t="shared" si="333"/>
        <v>42347.290972222225</v>
      </c>
      <c r="U2666" t="str">
        <f t="shared" si="334"/>
        <v>Nov</v>
      </c>
      <c r="V2666">
        <f t="shared" si="335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328"/>
        <v>1.2314285714285715</v>
      </c>
      <c r="P2667" s="9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0">
        <f t="shared" si="332"/>
        <v>42083.895532407405</v>
      </c>
      <c r="T2667" s="10">
        <f t="shared" si="333"/>
        <v>42128.895532407405</v>
      </c>
      <c r="U2667" t="str">
        <f t="shared" si="334"/>
        <v>Mar</v>
      </c>
      <c r="V2667">
        <f t="shared" si="335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328"/>
        <v>1.592951</v>
      </c>
      <c r="P2668" s="9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0">
        <f t="shared" si="332"/>
        <v>42235.764340277776</v>
      </c>
      <c r="T2668" s="10">
        <f t="shared" si="333"/>
        <v>42272.875</v>
      </c>
      <c r="U2668" t="str">
        <f t="shared" si="334"/>
        <v>Aug</v>
      </c>
      <c r="V2668">
        <f t="shared" si="335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328"/>
        <v>1.1066666666666667</v>
      </c>
      <c r="P2669" s="9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0">
        <f t="shared" si="332"/>
        <v>42380.926111111112</v>
      </c>
      <c r="T2669" s="10">
        <f t="shared" si="333"/>
        <v>42410.926111111112</v>
      </c>
      <c r="U2669" t="str">
        <f t="shared" si="334"/>
        <v>Jan</v>
      </c>
      <c r="V2669">
        <f t="shared" si="335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328"/>
        <v>1.7070000000000001</v>
      </c>
      <c r="P2670" s="9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0">
        <f t="shared" si="332"/>
        <v>42275.588715277772</v>
      </c>
      <c r="T2670" s="10">
        <f t="shared" si="333"/>
        <v>42317.60555555555</v>
      </c>
      <c r="U2670" t="str">
        <f t="shared" si="334"/>
        <v>Sep</v>
      </c>
      <c r="V2670">
        <f t="shared" si="335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328"/>
        <v>1.25125</v>
      </c>
      <c r="P2671" s="9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0">
        <f t="shared" si="332"/>
        <v>42319.035833333335</v>
      </c>
      <c r="T2671" s="10">
        <f t="shared" si="333"/>
        <v>42379.035833333335</v>
      </c>
      <c r="U2671" t="str">
        <f t="shared" si="334"/>
        <v>Nov</v>
      </c>
      <c r="V2671">
        <f t="shared" si="335"/>
        <v>2015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328"/>
        <v>6.4158609339642042E-2</v>
      </c>
      <c r="P2672" s="9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0">
        <f t="shared" si="332"/>
        <v>41821.020601851851</v>
      </c>
      <c r="T2672" s="10">
        <f t="shared" si="333"/>
        <v>41849.020601851851</v>
      </c>
      <c r="U2672" t="str">
        <f t="shared" si="334"/>
        <v>Jul</v>
      </c>
      <c r="V2672">
        <f t="shared" si="335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328"/>
        <v>0.11344</v>
      </c>
      <c r="P2673" s="9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0">
        <f t="shared" si="332"/>
        <v>41962.749027777783</v>
      </c>
      <c r="T2673" s="10">
        <f t="shared" si="333"/>
        <v>41992.818055555559</v>
      </c>
      <c r="U2673" t="str">
        <f t="shared" si="334"/>
        <v>Nov</v>
      </c>
      <c r="V2673">
        <f t="shared" si="335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328"/>
        <v>0.33189999999999997</v>
      </c>
      <c r="P2674" s="9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0">
        <f t="shared" si="332"/>
        <v>42344.884143518517</v>
      </c>
      <c r="T2674" s="10">
        <f t="shared" si="333"/>
        <v>42366.25</v>
      </c>
      <c r="U2674" t="str">
        <f t="shared" si="334"/>
        <v>Dec</v>
      </c>
      <c r="V2674">
        <f t="shared" si="335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328"/>
        <v>0.27579999999999999</v>
      </c>
      <c r="P2675" s="9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0">
        <f t="shared" si="332"/>
        <v>41912.541655092595</v>
      </c>
      <c r="T2675" s="10">
        <f t="shared" si="333"/>
        <v>41941.947916666664</v>
      </c>
      <c r="U2675" t="str">
        <f t="shared" si="334"/>
        <v>Sep</v>
      </c>
      <c r="V2675">
        <f t="shared" si="335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328"/>
        <v>0.62839999999999996</v>
      </c>
      <c r="P2676" s="9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0">
        <f t="shared" si="332"/>
        <v>42529.632754629631</v>
      </c>
      <c r="T2676" s="10">
        <f t="shared" si="333"/>
        <v>42556.207638888889</v>
      </c>
      <c r="U2676" t="str">
        <f t="shared" si="334"/>
        <v>Jun</v>
      </c>
      <c r="V2676">
        <f t="shared" si="335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328"/>
        <v>7.5880000000000003E-2</v>
      </c>
      <c r="P2677" s="9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0">
        <f t="shared" si="332"/>
        <v>41923.857511574075</v>
      </c>
      <c r="T2677" s="10">
        <f t="shared" si="333"/>
        <v>41953.899178240739</v>
      </c>
      <c r="U2677" t="str">
        <f t="shared" si="334"/>
        <v>Oct</v>
      </c>
      <c r="V2677">
        <f t="shared" si="335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328"/>
        <v>0.50380952380952382</v>
      </c>
      <c r="P2678" s="9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0">
        <f t="shared" si="332"/>
        <v>42482.624699074076</v>
      </c>
      <c r="T2678" s="10">
        <f t="shared" si="333"/>
        <v>42512.624699074076</v>
      </c>
      <c r="U2678" t="str">
        <f t="shared" si="334"/>
        <v>Apr</v>
      </c>
      <c r="V2678">
        <f t="shared" si="335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328"/>
        <v>0.17512820512820512</v>
      </c>
      <c r="P2679" s="9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0">
        <f t="shared" si="332"/>
        <v>41793.029432870368</v>
      </c>
      <c r="T2679" s="10">
        <f t="shared" si="333"/>
        <v>41823.029432870368</v>
      </c>
      <c r="U2679" t="str">
        <f t="shared" si="334"/>
        <v>Jun</v>
      </c>
      <c r="V2679">
        <f t="shared" si="335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328"/>
        <v>1.3750000000000001E-4</v>
      </c>
      <c r="P2680" s="9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0">
        <f t="shared" si="332"/>
        <v>42241.798206018517</v>
      </c>
      <c r="T2680" s="10">
        <f t="shared" si="333"/>
        <v>42271.798206018517</v>
      </c>
      <c r="U2680" t="str">
        <f t="shared" si="334"/>
        <v>Aug</v>
      </c>
      <c r="V2680">
        <f t="shared" si="335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328"/>
        <v>3.3E-3</v>
      </c>
      <c r="P2681" s="9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0">
        <f t="shared" si="332"/>
        <v>42033.001087962963</v>
      </c>
      <c r="T2681" s="10">
        <f t="shared" si="333"/>
        <v>42063.001087962963</v>
      </c>
      <c r="U2681" t="str">
        <f t="shared" si="334"/>
        <v>Jan</v>
      </c>
      <c r="V2681">
        <f t="shared" si="335"/>
        <v>2015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328"/>
        <v>8.6250000000000007E-3</v>
      </c>
      <c r="P2682" s="9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0">
        <f t="shared" si="332"/>
        <v>42436.211701388893</v>
      </c>
      <c r="T2682" s="10">
        <f t="shared" si="333"/>
        <v>42466.170034722221</v>
      </c>
      <c r="U2682" t="str">
        <f t="shared" si="334"/>
        <v>Mar</v>
      </c>
      <c r="V2682">
        <f t="shared" si="335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328"/>
        <v>6.875E-3</v>
      </c>
      <c r="P2683" s="9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0">
        <f t="shared" si="332"/>
        <v>41805.895254629628</v>
      </c>
      <c r="T2683" s="10">
        <f t="shared" si="333"/>
        <v>41830.895254629628</v>
      </c>
      <c r="U2683" t="str">
        <f t="shared" si="334"/>
        <v>Jun</v>
      </c>
      <c r="V2683">
        <f t="shared" si="335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328"/>
        <v>0.28299999999999997</v>
      </c>
      <c r="P2684" s="9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0">
        <f t="shared" si="332"/>
        <v>41932.871990740743</v>
      </c>
      <c r="T2684" s="10">
        <f t="shared" si="333"/>
        <v>41965.249305555553</v>
      </c>
      <c r="U2684" t="str">
        <f t="shared" si="334"/>
        <v>Oct</v>
      </c>
      <c r="V2684">
        <f t="shared" si="335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328"/>
        <v>2.3999999999999998E-3</v>
      </c>
      <c r="P2685" s="9">
        <f t="shared" si="329"/>
        <v>12</v>
      </c>
      <c r="Q2685" t="str">
        <f t="shared" si="330"/>
        <v>food</v>
      </c>
      <c r="R2685" t="str">
        <f t="shared" si="331"/>
        <v>food trucks</v>
      </c>
      <c r="S2685" s="10">
        <f t="shared" si="332"/>
        <v>42034.75509259259</v>
      </c>
      <c r="T2685" s="10">
        <f t="shared" si="333"/>
        <v>42064.75509259259</v>
      </c>
      <c r="U2685" t="str">
        <f t="shared" si="334"/>
        <v>Jan</v>
      </c>
      <c r="V2685">
        <f t="shared" si="335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328"/>
        <v>1.1428571428571429E-2</v>
      </c>
      <c r="P2686" s="9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0">
        <f t="shared" si="332"/>
        <v>41820.914641203701</v>
      </c>
      <c r="T2686" s="10">
        <f t="shared" si="333"/>
        <v>41860.914641203701</v>
      </c>
      <c r="U2686" t="str">
        <f t="shared" si="334"/>
        <v>Jun</v>
      </c>
      <c r="V2686">
        <f t="shared" si="335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328"/>
        <v>2.0000000000000001E-4</v>
      </c>
      <c r="P2687" s="9">
        <f t="shared" si="329"/>
        <v>10</v>
      </c>
      <c r="Q2687" t="str">
        <f t="shared" si="330"/>
        <v>food</v>
      </c>
      <c r="R2687" t="str">
        <f t="shared" si="331"/>
        <v>food trucks</v>
      </c>
      <c r="S2687" s="10">
        <f t="shared" si="332"/>
        <v>42061.69594907407</v>
      </c>
      <c r="T2687" s="10">
        <f t="shared" si="333"/>
        <v>42121.654282407413</v>
      </c>
      <c r="U2687" t="str">
        <f t="shared" si="334"/>
        <v>Feb</v>
      </c>
      <c r="V2687">
        <f t="shared" si="335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328"/>
        <v>0</v>
      </c>
      <c r="P2688" s="9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0">
        <f t="shared" si="332"/>
        <v>41892.974803240737</v>
      </c>
      <c r="T2688" s="10">
        <f t="shared" si="333"/>
        <v>41912.974803240737</v>
      </c>
      <c r="U2688" t="str">
        <f t="shared" si="334"/>
        <v>Sep</v>
      </c>
      <c r="V2688">
        <f t="shared" si="335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328"/>
        <v>0</v>
      </c>
      <c r="P2689" s="9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0">
        <f t="shared" si="332"/>
        <v>42154.64025462963</v>
      </c>
      <c r="T2689" s="10">
        <f t="shared" si="333"/>
        <v>42184.64025462963</v>
      </c>
      <c r="U2689" t="str">
        <f t="shared" si="334"/>
        <v>May</v>
      </c>
      <c r="V2689">
        <f t="shared" si="335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328"/>
        <v>1.48E-3</v>
      </c>
      <c r="P2690" s="9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0">
        <f t="shared" si="332"/>
        <v>42028.118865740747</v>
      </c>
      <c r="T2690" s="10">
        <f t="shared" si="333"/>
        <v>42059.125</v>
      </c>
      <c r="U2690" t="str">
        <f t="shared" si="334"/>
        <v>Jan</v>
      </c>
      <c r="V2690">
        <f t="shared" si="335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336">E2691/D2691</f>
        <v>2.8571428571428571E-5</v>
      </c>
      <c r="P2691" s="9">
        <f t="shared" ref="P2691:P2754" si="337">E2691/L2691</f>
        <v>1</v>
      </c>
      <c r="Q2691" t="str">
        <f t="shared" ref="Q2691:Q2754" si="338">LEFT(N2691,SEARCH( "/",N2691,1)-1)</f>
        <v>food</v>
      </c>
      <c r="R2691" t="str">
        <f t="shared" ref="R2691:R2754" si="339">RIGHT(N2691,LEN(N2691)-SEARCH("/",N2691,1))</f>
        <v>food trucks</v>
      </c>
      <c r="S2691" s="10">
        <f t="shared" ref="S2691:S2754" si="340">(((J2691/60)/60)/24)+DATE(1970,1,1)</f>
        <v>42551.961689814809</v>
      </c>
      <c r="T2691" s="10">
        <f t="shared" ref="T2691:T2754" si="341">(((I2691/60)/60)/24)+DATE(1970,1,1)</f>
        <v>42581.961689814809</v>
      </c>
      <c r="U2691" t="str">
        <f t="shared" ref="U2691:U2754" si="342">TEXT(MONTH(S2691)*29,"mmm")</f>
        <v>Jun</v>
      </c>
      <c r="V2691">
        <f t="shared" ref="V2691:V2754" si="343">YEAR(S2691)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336"/>
        <v>0.107325</v>
      </c>
      <c r="P2692" s="9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0">
        <f t="shared" si="340"/>
        <v>42113.105046296296</v>
      </c>
      <c r="T2692" s="10">
        <f t="shared" si="341"/>
        <v>42158.105046296296</v>
      </c>
      <c r="U2692" t="str">
        <f t="shared" si="342"/>
        <v>Apr</v>
      </c>
      <c r="V2692">
        <f t="shared" si="343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336"/>
        <v>5.3846153846153844E-4</v>
      </c>
      <c r="P2693" s="9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0">
        <f t="shared" si="340"/>
        <v>42089.724039351851</v>
      </c>
      <c r="T2693" s="10">
        <f t="shared" si="341"/>
        <v>42134.724039351851</v>
      </c>
      <c r="U2693" t="str">
        <f t="shared" si="342"/>
        <v>Mar</v>
      </c>
      <c r="V2693">
        <f t="shared" si="343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336"/>
        <v>7.1428571428571426E-3</v>
      </c>
      <c r="P2694" s="9">
        <f t="shared" si="337"/>
        <v>25</v>
      </c>
      <c r="Q2694" t="str">
        <f t="shared" si="338"/>
        <v>food</v>
      </c>
      <c r="R2694" t="str">
        <f t="shared" si="339"/>
        <v>food trucks</v>
      </c>
      <c r="S2694" s="10">
        <f t="shared" si="340"/>
        <v>42058.334027777775</v>
      </c>
      <c r="T2694" s="10">
        <f t="shared" si="341"/>
        <v>42088.292361111111</v>
      </c>
      <c r="U2694" t="str">
        <f t="shared" si="342"/>
        <v>Feb</v>
      </c>
      <c r="V2694">
        <f t="shared" si="343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336"/>
        <v>8.0000000000000002E-3</v>
      </c>
      <c r="P2695" s="9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0">
        <f t="shared" si="340"/>
        <v>41834.138495370367</v>
      </c>
      <c r="T2695" s="10">
        <f t="shared" si="341"/>
        <v>41864.138495370367</v>
      </c>
      <c r="U2695" t="str">
        <f t="shared" si="342"/>
        <v>Jul</v>
      </c>
      <c r="V2695">
        <f t="shared" si="343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336"/>
        <v>3.3333333333333335E-5</v>
      </c>
      <c r="P2696" s="9">
        <f t="shared" si="337"/>
        <v>1</v>
      </c>
      <c r="Q2696" t="str">
        <f t="shared" si="338"/>
        <v>food</v>
      </c>
      <c r="R2696" t="str">
        <f t="shared" si="339"/>
        <v>food trucks</v>
      </c>
      <c r="S2696" s="10">
        <f t="shared" si="340"/>
        <v>41878.140497685185</v>
      </c>
      <c r="T2696" s="10">
        <f t="shared" si="341"/>
        <v>41908.140497685185</v>
      </c>
      <c r="U2696" t="str">
        <f t="shared" si="342"/>
        <v>Aug</v>
      </c>
      <c r="V2696">
        <f t="shared" si="343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336"/>
        <v>4.7333333333333333E-3</v>
      </c>
      <c r="P2697" s="9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0">
        <f t="shared" si="340"/>
        <v>42048.181921296295</v>
      </c>
      <c r="T2697" s="10">
        <f t="shared" si="341"/>
        <v>42108.14025462963</v>
      </c>
      <c r="U2697" t="str">
        <f t="shared" si="342"/>
        <v>Feb</v>
      </c>
      <c r="V2697">
        <f t="shared" si="343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336"/>
        <v>5.6500000000000002E-2</v>
      </c>
      <c r="P2698" s="9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0">
        <f t="shared" si="340"/>
        <v>41964.844444444447</v>
      </c>
      <c r="T2698" s="10">
        <f t="shared" si="341"/>
        <v>41998.844444444447</v>
      </c>
      <c r="U2698" t="str">
        <f t="shared" si="342"/>
        <v>Nov</v>
      </c>
      <c r="V2698">
        <f t="shared" si="343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336"/>
        <v>0.26352173913043481</v>
      </c>
      <c r="P2699" s="9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0">
        <f t="shared" si="340"/>
        <v>42187.940081018518</v>
      </c>
      <c r="T2699" s="10">
        <f t="shared" si="341"/>
        <v>42218.916666666672</v>
      </c>
      <c r="U2699" t="str">
        <f t="shared" si="342"/>
        <v>Jul</v>
      </c>
      <c r="V2699">
        <f t="shared" si="343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336"/>
        <v>3.2512500000000002E-3</v>
      </c>
      <c r="P2700" s="9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0">
        <f t="shared" si="340"/>
        <v>41787.898240740738</v>
      </c>
      <c r="T2700" s="10">
        <f t="shared" si="341"/>
        <v>41817.898240740738</v>
      </c>
      <c r="U2700" t="str">
        <f t="shared" si="342"/>
        <v>May</v>
      </c>
      <c r="V2700">
        <f t="shared" si="343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336"/>
        <v>0</v>
      </c>
      <c r="P2701" s="9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0">
        <f t="shared" si="340"/>
        <v>41829.896562499998</v>
      </c>
      <c r="T2701" s="10">
        <f t="shared" si="341"/>
        <v>41859.896562499998</v>
      </c>
      <c r="U2701" t="str">
        <f t="shared" si="342"/>
        <v>Jul</v>
      </c>
      <c r="V2701">
        <f t="shared" si="343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336"/>
        <v>7.0007000700070005E-3</v>
      </c>
      <c r="P2702" s="9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0">
        <f t="shared" si="340"/>
        <v>41870.87467592593</v>
      </c>
      <c r="T2702" s="10">
        <f t="shared" si="341"/>
        <v>41900.87467592593</v>
      </c>
      <c r="U2702" t="str">
        <f t="shared" si="342"/>
        <v>Aug</v>
      </c>
      <c r="V2702">
        <f t="shared" si="343"/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336"/>
        <v>0.46176470588235297</v>
      </c>
      <c r="P2703" s="9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0">
        <f t="shared" si="340"/>
        <v>42801.774699074071</v>
      </c>
      <c r="T2703" s="10">
        <f t="shared" si="341"/>
        <v>42832.733032407406</v>
      </c>
      <c r="U2703" t="str">
        <f t="shared" si="342"/>
        <v>Mar</v>
      </c>
      <c r="V2703">
        <f t="shared" si="343"/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336"/>
        <v>0.34410000000000002</v>
      </c>
      <c r="P2704" s="9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0">
        <f t="shared" si="340"/>
        <v>42800.801817129628</v>
      </c>
      <c r="T2704" s="10">
        <f t="shared" si="341"/>
        <v>42830.760150462964</v>
      </c>
      <c r="U2704" t="str">
        <f t="shared" si="342"/>
        <v>Mar</v>
      </c>
      <c r="V2704">
        <f t="shared" si="343"/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336"/>
        <v>1.0375000000000001</v>
      </c>
      <c r="P2705" s="9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0">
        <f t="shared" si="340"/>
        <v>42756.690162037034</v>
      </c>
      <c r="T2705" s="10">
        <f t="shared" si="341"/>
        <v>42816.648495370369</v>
      </c>
      <c r="U2705" t="str">
        <f t="shared" si="342"/>
        <v>Jan</v>
      </c>
      <c r="V2705">
        <f t="shared" si="343"/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336"/>
        <v>6.0263157894736845E-2</v>
      </c>
      <c r="P2706" s="9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0">
        <f t="shared" si="340"/>
        <v>42787.862430555557</v>
      </c>
      <c r="T2706" s="10">
        <f t="shared" si="341"/>
        <v>42830.820763888885</v>
      </c>
      <c r="U2706" t="str">
        <f t="shared" si="342"/>
        <v>Feb</v>
      </c>
      <c r="V2706">
        <f t="shared" si="343"/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336"/>
        <v>0.10539393939393939</v>
      </c>
      <c r="P2707" s="9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0">
        <f t="shared" si="340"/>
        <v>42773.916180555556</v>
      </c>
      <c r="T2707" s="10">
        <f t="shared" si="341"/>
        <v>42818.874513888892</v>
      </c>
      <c r="U2707" t="str">
        <f t="shared" si="342"/>
        <v>Feb</v>
      </c>
      <c r="V2707">
        <f t="shared" si="343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336"/>
        <v>1.1229714285714285</v>
      </c>
      <c r="P2708" s="9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0">
        <f t="shared" si="340"/>
        <v>41899.294942129629</v>
      </c>
      <c r="T2708" s="10">
        <f t="shared" si="341"/>
        <v>41928.290972222225</v>
      </c>
      <c r="U2708" t="str">
        <f t="shared" si="342"/>
        <v>Sep</v>
      </c>
      <c r="V2708">
        <f t="shared" si="343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336"/>
        <v>3.50844625</v>
      </c>
      <c r="P2709" s="9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0">
        <f t="shared" si="340"/>
        <v>41391.782905092594</v>
      </c>
      <c r="T2709" s="10">
        <f t="shared" si="341"/>
        <v>41421.290972222225</v>
      </c>
      <c r="U2709" t="str">
        <f t="shared" si="342"/>
        <v>Apr</v>
      </c>
      <c r="V2709">
        <f t="shared" si="343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336"/>
        <v>2.3321535</v>
      </c>
      <c r="P2710" s="9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0">
        <f t="shared" si="340"/>
        <v>42512.698217592595</v>
      </c>
      <c r="T2710" s="10">
        <f t="shared" si="341"/>
        <v>42572.698217592595</v>
      </c>
      <c r="U2710" t="str">
        <f t="shared" si="342"/>
        <v>May</v>
      </c>
      <c r="V2710">
        <f t="shared" si="343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336"/>
        <v>1.01606</v>
      </c>
      <c r="P2711" s="9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0">
        <f t="shared" si="340"/>
        <v>42612.149780092594</v>
      </c>
      <c r="T2711" s="10">
        <f t="shared" si="341"/>
        <v>42647.165972222225</v>
      </c>
      <c r="U2711" t="str">
        <f t="shared" si="342"/>
        <v>Aug</v>
      </c>
      <c r="V2711">
        <f t="shared" si="343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336"/>
        <v>1.5390035000000002</v>
      </c>
      <c r="P2712" s="9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0">
        <f t="shared" si="340"/>
        <v>41828.229490740741</v>
      </c>
      <c r="T2712" s="10">
        <f t="shared" si="341"/>
        <v>41860.083333333336</v>
      </c>
      <c r="U2712" t="str">
        <f t="shared" si="342"/>
        <v>Jul</v>
      </c>
      <c r="V2712">
        <f t="shared" si="343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336"/>
        <v>1.007161125319693</v>
      </c>
      <c r="P2713" s="9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0">
        <f t="shared" si="340"/>
        <v>41780.745254629634</v>
      </c>
      <c r="T2713" s="10">
        <f t="shared" si="341"/>
        <v>41810.917361111111</v>
      </c>
      <c r="U2713" t="str">
        <f t="shared" si="342"/>
        <v>May</v>
      </c>
      <c r="V2713">
        <f t="shared" si="343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336"/>
        <v>1.3138181818181818</v>
      </c>
      <c r="P2714" s="9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0">
        <f t="shared" si="340"/>
        <v>41432.062037037038</v>
      </c>
      <c r="T2714" s="10">
        <f t="shared" si="341"/>
        <v>41468.75</v>
      </c>
      <c r="U2714" t="str">
        <f t="shared" si="342"/>
        <v>Jun</v>
      </c>
      <c r="V2714">
        <f t="shared" si="343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336"/>
        <v>1.0224133333333334</v>
      </c>
      <c r="P2715" s="9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0">
        <f t="shared" si="340"/>
        <v>42322.653749999998</v>
      </c>
      <c r="T2715" s="10">
        <f t="shared" si="341"/>
        <v>42362.653749999998</v>
      </c>
      <c r="U2715" t="str">
        <f t="shared" si="342"/>
        <v>Nov</v>
      </c>
      <c r="V2715">
        <f t="shared" si="343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336"/>
        <v>1.1635599999999999</v>
      </c>
      <c r="P2716" s="9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0">
        <f t="shared" si="340"/>
        <v>42629.655046296291</v>
      </c>
      <c r="T2716" s="10">
        <f t="shared" si="341"/>
        <v>42657.958333333328</v>
      </c>
      <c r="U2716" t="str">
        <f t="shared" si="342"/>
        <v>Sep</v>
      </c>
      <c r="V2716">
        <f t="shared" si="343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336"/>
        <v>2.6462241666666664</v>
      </c>
      <c r="P2717" s="9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0">
        <f t="shared" si="340"/>
        <v>42387.398472222223</v>
      </c>
      <c r="T2717" s="10">
        <f t="shared" si="341"/>
        <v>42421.398472222223</v>
      </c>
      <c r="U2717" t="str">
        <f t="shared" si="342"/>
        <v>Jan</v>
      </c>
      <c r="V2717">
        <f t="shared" si="343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336"/>
        <v>1.1998010000000001</v>
      </c>
      <c r="P2718" s="9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0">
        <f t="shared" si="340"/>
        <v>42255.333252314813</v>
      </c>
      <c r="T2718" s="10">
        <f t="shared" si="341"/>
        <v>42285.333252314813</v>
      </c>
      <c r="U2718" t="str">
        <f t="shared" si="342"/>
        <v>Sep</v>
      </c>
      <c r="V2718">
        <f t="shared" si="343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336"/>
        <v>1.2010400000000001</v>
      </c>
      <c r="P2719" s="9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0">
        <f t="shared" si="340"/>
        <v>41934.914918981485</v>
      </c>
      <c r="T2719" s="10">
        <f t="shared" si="341"/>
        <v>41979.956585648149</v>
      </c>
      <c r="U2719" t="str">
        <f t="shared" si="342"/>
        <v>Oct</v>
      </c>
      <c r="V2719">
        <f t="shared" si="343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336"/>
        <v>1.0358333333333334</v>
      </c>
      <c r="P2720" s="9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0">
        <f t="shared" si="340"/>
        <v>42465.596585648149</v>
      </c>
      <c r="T2720" s="10">
        <f t="shared" si="341"/>
        <v>42493.958333333328</v>
      </c>
      <c r="U2720" t="str">
        <f t="shared" si="342"/>
        <v>Apr</v>
      </c>
      <c r="V2720">
        <f t="shared" si="343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336"/>
        <v>1.0883333333333334</v>
      </c>
      <c r="P2721" s="9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0">
        <f t="shared" si="340"/>
        <v>42418.031180555554</v>
      </c>
      <c r="T2721" s="10">
        <f t="shared" si="341"/>
        <v>42477.989513888882</v>
      </c>
      <c r="U2721" t="str">
        <f t="shared" si="342"/>
        <v>Feb</v>
      </c>
      <c r="V2721">
        <f t="shared" si="343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336"/>
        <v>1.1812400000000001</v>
      </c>
      <c r="P2722" s="9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0">
        <f t="shared" si="340"/>
        <v>42655.465891203698</v>
      </c>
      <c r="T2722" s="10">
        <f t="shared" si="341"/>
        <v>42685.507557870369</v>
      </c>
      <c r="U2722" t="str">
        <f t="shared" si="342"/>
        <v>Oct</v>
      </c>
      <c r="V2722">
        <f t="shared" si="343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336"/>
        <v>14.62</v>
      </c>
      <c r="P2723" s="9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0">
        <f t="shared" si="340"/>
        <v>41493.543958333335</v>
      </c>
      <c r="T2723" s="10">
        <f t="shared" si="341"/>
        <v>41523.791666666664</v>
      </c>
      <c r="U2723" t="str">
        <f t="shared" si="342"/>
        <v>Aug</v>
      </c>
      <c r="V2723">
        <f t="shared" si="343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336"/>
        <v>2.5253999999999999</v>
      </c>
      <c r="P2724" s="9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0">
        <f t="shared" si="340"/>
        <v>42704.857094907406</v>
      </c>
      <c r="T2724" s="10">
        <f t="shared" si="341"/>
        <v>42764.857094907406</v>
      </c>
      <c r="U2724" t="str">
        <f t="shared" si="342"/>
        <v>Nov</v>
      </c>
      <c r="V2724">
        <f t="shared" si="343"/>
        <v>2016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336"/>
        <v>1.4005000000000001</v>
      </c>
      <c r="P2725" s="9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0">
        <f t="shared" si="340"/>
        <v>41944.83898148148</v>
      </c>
      <c r="T2725" s="10">
        <f t="shared" si="341"/>
        <v>42004.880648148144</v>
      </c>
      <c r="U2725" t="str">
        <f t="shared" si="342"/>
        <v>Nov</v>
      </c>
      <c r="V2725">
        <f t="shared" si="343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336"/>
        <v>2.9687520259319289</v>
      </c>
      <c r="P2726" s="9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0">
        <f t="shared" si="340"/>
        <v>42199.32707175926</v>
      </c>
      <c r="T2726" s="10">
        <f t="shared" si="341"/>
        <v>42231.32707175926</v>
      </c>
      <c r="U2726" t="str">
        <f t="shared" si="342"/>
        <v>Jul</v>
      </c>
      <c r="V2726">
        <f t="shared" si="343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336"/>
        <v>1.445425</v>
      </c>
      <c r="P2727" s="9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0">
        <f t="shared" si="340"/>
        <v>42745.744618055556</v>
      </c>
      <c r="T2727" s="10">
        <f t="shared" si="341"/>
        <v>42795.744618055556</v>
      </c>
      <c r="U2727" t="str">
        <f t="shared" si="342"/>
        <v>Jan</v>
      </c>
      <c r="V2727">
        <f t="shared" si="343"/>
        <v>2017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336"/>
        <v>1.05745</v>
      </c>
      <c r="P2728" s="9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0">
        <f t="shared" si="340"/>
        <v>42452.579988425925</v>
      </c>
      <c r="T2728" s="10">
        <f t="shared" si="341"/>
        <v>42482.579988425925</v>
      </c>
      <c r="U2728" t="str">
        <f t="shared" si="342"/>
        <v>Mar</v>
      </c>
      <c r="V2728">
        <f t="shared" si="343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336"/>
        <v>4.9321000000000002</v>
      </c>
      <c r="P2729" s="9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0">
        <f t="shared" si="340"/>
        <v>42198.676655092597</v>
      </c>
      <c r="T2729" s="10">
        <f t="shared" si="341"/>
        <v>42223.676655092597</v>
      </c>
      <c r="U2729" t="str">
        <f t="shared" si="342"/>
        <v>Jul</v>
      </c>
      <c r="V2729">
        <f t="shared" si="343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336"/>
        <v>2.0182666666666669</v>
      </c>
      <c r="P2730" s="9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0">
        <f t="shared" si="340"/>
        <v>42333.59993055556</v>
      </c>
      <c r="T2730" s="10">
        <f t="shared" si="341"/>
        <v>42368.59993055556</v>
      </c>
      <c r="U2730" t="str">
        <f t="shared" si="342"/>
        <v>Nov</v>
      </c>
      <c r="V2730">
        <f t="shared" si="343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336"/>
        <v>1.0444</v>
      </c>
      <c r="P2731" s="9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0">
        <f t="shared" si="340"/>
        <v>42095.240706018521</v>
      </c>
      <c r="T2731" s="10">
        <f t="shared" si="341"/>
        <v>42125.240706018521</v>
      </c>
      <c r="U2731" t="str">
        <f t="shared" si="342"/>
        <v>Apr</v>
      </c>
      <c r="V2731">
        <f t="shared" si="343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336"/>
        <v>1.7029262962962963</v>
      </c>
      <c r="P2732" s="9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0">
        <f t="shared" si="340"/>
        <v>41351.541377314818</v>
      </c>
      <c r="T2732" s="10">
        <f t="shared" si="341"/>
        <v>41386.541377314818</v>
      </c>
      <c r="U2732" t="str">
        <f t="shared" si="342"/>
        <v>Mar</v>
      </c>
      <c r="V2732">
        <f t="shared" si="343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336"/>
        <v>1.0430333333333333</v>
      </c>
      <c r="P2733" s="9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0">
        <f t="shared" si="340"/>
        <v>41872.525717592594</v>
      </c>
      <c r="T2733" s="10">
        <f t="shared" si="341"/>
        <v>41930.166666666664</v>
      </c>
      <c r="U2733" t="str">
        <f t="shared" si="342"/>
        <v>Aug</v>
      </c>
      <c r="V2733">
        <f t="shared" si="343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336"/>
        <v>1.1825000000000001</v>
      </c>
      <c r="P2734" s="9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0">
        <f t="shared" si="340"/>
        <v>41389.808194444442</v>
      </c>
      <c r="T2734" s="10">
        <f t="shared" si="341"/>
        <v>41422</v>
      </c>
      <c r="U2734" t="str">
        <f t="shared" si="342"/>
        <v>Apr</v>
      </c>
      <c r="V2734">
        <f t="shared" si="343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336"/>
        <v>1.07538</v>
      </c>
      <c r="P2735" s="9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0">
        <f t="shared" si="340"/>
        <v>42044.272847222222</v>
      </c>
      <c r="T2735" s="10">
        <f t="shared" si="341"/>
        <v>42104.231180555551</v>
      </c>
      <c r="U2735" t="str">
        <f t="shared" si="342"/>
        <v>Feb</v>
      </c>
      <c r="V2735">
        <f t="shared" si="343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336"/>
        <v>22603</v>
      </c>
      <c r="P2736" s="9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0">
        <f t="shared" si="340"/>
        <v>42626.668888888889</v>
      </c>
      <c r="T2736" s="10">
        <f t="shared" si="341"/>
        <v>42656.915972222225</v>
      </c>
      <c r="U2736" t="str">
        <f t="shared" si="342"/>
        <v>Sep</v>
      </c>
      <c r="V2736">
        <f t="shared" si="343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336"/>
        <v>9.7813466666666677</v>
      </c>
      <c r="P2737" s="9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0">
        <f t="shared" si="340"/>
        <v>41316.120949074073</v>
      </c>
      <c r="T2737" s="10">
        <f t="shared" si="341"/>
        <v>41346.833333333336</v>
      </c>
      <c r="U2737" t="str">
        <f t="shared" si="342"/>
        <v>Feb</v>
      </c>
      <c r="V2737">
        <f t="shared" si="343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336"/>
        <v>1.2290000000000001</v>
      </c>
      <c r="P2738" s="9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0">
        <f t="shared" si="340"/>
        <v>41722.666354166664</v>
      </c>
      <c r="T2738" s="10">
        <f t="shared" si="341"/>
        <v>41752.666354166664</v>
      </c>
      <c r="U2738" t="str">
        <f t="shared" si="342"/>
        <v>Mar</v>
      </c>
      <c r="V2738">
        <f t="shared" si="343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336"/>
        <v>2.4606080000000001</v>
      </c>
      <c r="P2739" s="9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0">
        <f t="shared" si="340"/>
        <v>41611.917673611111</v>
      </c>
      <c r="T2739" s="10">
        <f t="shared" si="341"/>
        <v>41654.791666666664</v>
      </c>
      <c r="U2739" t="str">
        <f t="shared" si="342"/>
        <v>Dec</v>
      </c>
      <c r="V2739">
        <f t="shared" si="343"/>
        <v>2013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336"/>
        <v>1.4794</v>
      </c>
      <c r="P2740" s="9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0">
        <f t="shared" si="340"/>
        <v>42620.143564814818</v>
      </c>
      <c r="T2740" s="10">
        <f t="shared" si="341"/>
        <v>42680.143564814818</v>
      </c>
      <c r="U2740" t="str">
        <f t="shared" si="342"/>
        <v>Sep</v>
      </c>
      <c r="V2740">
        <f t="shared" si="343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336"/>
        <v>3.8409090909090908</v>
      </c>
      <c r="P2741" s="9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0">
        <f t="shared" si="340"/>
        <v>41719.887928240743</v>
      </c>
      <c r="T2741" s="10">
        <f t="shared" si="341"/>
        <v>41764.887928240743</v>
      </c>
      <c r="U2741" t="str">
        <f t="shared" si="342"/>
        <v>Mar</v>
      </c>
      <c r="V2741">
        <f t="shared" si="343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336"/>
        <v>1.0333333333333334</v>
      </c>
      <c r="P2742" s="9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0">
        <f t="shared" si="340"/>
        <v>42045.031851851847</v>
      </c>
      <c r="T2742" s="10">
        <f t="shared" si="341"/>
        <v>42074.99018518519</v>
      </c>
      <c r="U2742" t="str">
        <f t="shared" si="342"/>
        <v>Feb</v>
      </c>
      <c r="V2742">
        <f t="shared" si="343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336"/>
        <v>4.3750000000000004E-3</v>
      </c>
      <c r="P2743" s="9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0">
        <f t="shared" si="340"/>
        <v>41911.657430555555</v>
      </c>
      <c r="T2743" s="10">
        <f t="shared" si="341"/>
        <v>41932.088194444441</v>
      </c>
      <c r="U2743" t="str">
        <f t="shared" si="342"/>
        <v>Sep</v>
      </c>
      <c r="V2743">
        <f t="shared" si="343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336"/>
        <v>0.29239999999999999</v>
      </c>
      <c r="P2744" s="9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0">
        <f t="shared" si="340"/>
        <v>41030.719756944447</v>
      </c>
      <c r="T2744" s="10">
        <f t="shared" si="341"/>
        <v>41044.719756944447</v>
      </c>
      <c r="U2744" t="str">
        <f t="shared" si="342"/>
        <v>May</v>
      </c>
      <c r="V2744">
        <f t="shared" si="343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336"/>
        <v>0</v>
      </c>
      <c r="P2745" s="9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0">
        <f t="shared" si="340"/>
        <v>42632.328784722224</v>
      </c>
      <c r="T2745" s="10">
        <f t="shared" si="341"/>
        <v>42662.328784722224</v>
      </c>
      <c r="U2745" t="str">
        <f t="shared" si="342"/>
        <v>Sep</v>
      </c>
      <c r="V2745">
        <f t="shared" si="343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336"/>
        <v>5.2187499999999998E-2</v>
      </c>
      <c r="P2746" s="9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0">
        <f t="shared" si="340"/>
        <v>40938.062476851854</v>
      </c>
      <c r="T2746" s="10">
        <f t="shared" si="341"/>
        <v>40968.062476851854</v>
      </c>
      <c r="U2746" t="str">
        <f t="shared" si="342"/>
        <v>Jan</v>
      </c>
      <c r="V2746">
        <f t="shared" si="343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336"/>
        <v>0.21887499999999999</v>
      </c>
      <c r="P2747" s="9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0">
        <f t="shared" si="340"/>
        <v>41044.988055555557</v>
      </c>
      <c r="T2747" s="10">
        <f t="shared" si="341"/>
        <v>41104.988055555557</v>
      </c>
      <c r="U2747" t="str">
        <f t="shared" si="342"/>
        <v>May</v>
      </c>
      <c r="V2747">
        <f t="shared" si="343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336"/>
        <v>0.26700000000000002</v>
      </c>
      <c r="P2748" s="9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0">
        <f t="shared" si="340"/>
        <v>41850.781377314815</v>
      </c>
      <c r="T2748" s="10">
        <f t="shared" si="341"/>
        <v>41880.781377314815</v>
      </c>
      <c r="U2748" t="str">
        <f t="shared" si="342"/>
        <v>Jul</v>
      </c>
      <c r="V2748">
        <f t="shared" si="343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336"/>
        <v>0.28000000000000003</v>
      </c>
      <c r="P2749" s="9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0">
        <f t="shared" si="340"/>
        <v>41044.64811342593</v>
      </c>
      <c r="T2749" s="10">
        <f t="shared" si="341"/>
        <v>41076.131944444445</v>
      </c>
      <c r="U2749" t="str">
        <f t="shared" si="342"/>
        <v>May</v>
      </c>
      <c r="V2749">
        <f t="shared" si="343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336"/>
        <v>1.06E-2</v>
      </c>
      <c r="P2750" s="9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0">
        <f t="shared" si="340"/>
        <v>42585.7106712963</v>
      </c>
      <c r="T2750" s="10">
        <f t="shared" si="341"/>
        <v>42615.7106712963</v>
      </c>
      <c r="U2750" t="str">
        <f t="shared" si="342"/>
        <v>Aug</v>
      </c>
      <c r="V2750">
        <f t="shared" si="343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336"/>
        <v>1.0999999999999999E-2</v>
      </c>
      <c r="P2751" s="9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0">
        <f t="shared" si="340"/>
        <v>42068.799039351856</v>
      </c>
      <c r="T2751" s="10">
        <f t="shared" si="341"/>
        <v>42098.757372685184</v>
      </c>
      <c r="U2751" t="str">
        <f t="shared" si="342"/>
        <v>Mar</v>
      </c>
      <c r="V2751">
        <f t="shared" si="343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336"/>
        <v>0</v>
      </c>
      <c r="P2752" s="9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0">
        <f t="shared" si="340"/>
        <v>41078.899826388886</v>
      </c>
      <c r="T2752" s="10">
        <f t="shared" si="341"/>
        <v>41090.833333333336</v>
      </c>
      <c r="U2752" t="str">
        <f t="shared" si="342"/>
        <v>Jun</v>
      </c>
      <c r="V2752">
        <f t="shared" si="343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336"/>
        <v>0</v>
      </c>
      <c r="P2753" s="9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0">
        <f t="shared" si="340"/>
        <v>41747.887060185189</v>
      </c>
      <c r="T2753" s="10">
        <f t="shared" si="341"/>
        <v>41807.887060185189</v>
      </c>
      <c r="U2753" t="str">
        <f t="shared" si="342"/>
        <v>Apr</v>
      </c>
      <c r="V2753">
        <f t="shared" si="343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336"/>
        <v>0.11458333333333333</v>
      </c>
      <c r="P2754" s="9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0">
        <f t="shared" si="340"/>
        <v>40855.765092592592</v>
      </c>
      <c r="T2754" s="10">
        <f t="shared" si="341"/>
        <v>40895.765092592592</v>
      </c>
      <c r="U2754" t="str">
        <f t="shared" si="342"/>
        <v>Nov</v>
      </c>
      <c r="V2754">
        <f t="shared" si="343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344">E2755/D2755</f>
        <v>0.19</v>
      </c>
      <c r="P2755" s="9">
        <f t="shared" ref="P2755:P2818" si="345">E2755/L2755</f>
        <v>47.5</v>
      </c>
      <c r="Q2755" t="str">
        <f t="shared" ref="Q2755:Q2818" si="346">LEFT(N2755,SEARCH( "/",N2755,1)-1)</f>
        <v>publishing</v>
      </c>
      <c r="R2755" t="str">
        <f t="shared" ref="R2755:R2818" si="347">RIGHT(N2755,LEN(N2755)-SEARCH("/",N2755,1))</f>
        <v>children's books</v>
      </c>
      <c r="S2755" s="10">
        <f t="shared" ref="S2755:S2818" si="348">(((J2755/60)/60)/24)+DATE(1970,1,1)</f>
        <v>41117.900729166664</v>
      </c>
      <c r="T2755" s="10">
        <f t="shared" ref="T2755:T2818" si="349">(((I2755/60)/60)/24)+DATE(1970,1,1)</f>
        <v>41147.900729166664</v>
      </c>
      <c r="U2755" t="str">
        <f t="shared" ref="U2755:U2818" si="350">TEXT(MONTH(S2755)*29,"mmm")</f>
        <v>Jul</v>
      </c>
      <c r="V2755">
        <f t="shared" ref="V2755:V2818" si="351">YEAR(S2755)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344"/>
        <v>0</v>
      </c>
      <c r="P2756" s="9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0">
        <f t="shared" si="348"/>
        <v>41863.636006944449</v>
      </c>
      <c r="T2756" s="10">
        <f t="shared" si="349"/>
        <v>41893.636006944449</v>
      </c>
      <c r="U2756" t="str">
        <f t="shared" si="350"/>
        <v>Aug</v>
      </c>
      <c r="V2756">
        <f t="shared" si="351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344"/>
        <v>0.52</v>
      </c>
      <c r="P2757" s="9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0">
        <f t="shared" si="348"/>
        <v>42072.790821759263</v>
      </c>
      <c r="T2757" s="10">
        <f t="shared" si="349"/>
        <v>42102.790821759263</v>
      </c>
      <c r="U2757" t="str">
        <f t="shared" si="350"/>
        <v>Mar</v>
      </c>
      <c r="V2757">
        <f t="shared" si="351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344"/>
        <v>0.1048</v>
      </c>
      <c r="P2758" s="9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0">
        <f t="shared" si="348"/>
        <v>41620.90047453704</v>
      </c>
      <c r="T2758" s="10">
        <f t="shared" si="349"/>
        <v>41650.90047453704</v>
      </c>
      <c r="U2758" t="str">
        <f t="shared" si="350"/>
        <v>Dec</v>
      </c>
      <c r="V2758">
        <f t="shared" si="351"/>
        <v>2013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344"/>
        <v>6.6666666666666671E-3</v>
      </c>
      <c r="P2759" s="9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0">
        <f t="shared" si="348"/>
        <v>42573.65662037037</v>
      </c>
      <c r="T2759" s="10">
        <f t="shared" si="349"/>
        <v>42588.65662037037</v>
      </c>
      <c r="U2759" t="str">
        <f t="shared" si="350"/>
        <v>Jul</v>
      </c>
      <c r="V2759">
        <f t="shared" si="351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344"/>
        <v>0.11700000000000001</v>
      </c>
      <c r="P2760" s="9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0">
        <f t="shared" si="348"/>
        <v>42639.441932870366</v>
      </c>
      <c r="T2760" s="10">
        <f t="shared" si="349"/>
        <v>42653.441932870366</v>
      </c>
      <c r="U2760" t="str">
        <f t="shared" si="350"/>
        <v>Sep</v>
      </c>
      <c r="V2760">
        <f t="shared" si="351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344"/>
        <v>0.105</v>
      </c>
      <c r="P2761" s="9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0">
        <f t="shared" si="348"/>
        <v>42524.36650462963</v>
      </c>
      <c r="T2761" s="10">
        <f t="shared" si="349"/>
        <v>42567.36650462963</v>
      </c>
      <c r="U2761" t="str">
        <f t="shared" si="350"/>
        <v>Jun</v>
      </c>
      <c r="V2761">
        <f t="shared" si="351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344"/>
        <v>0</v>
      </c>
      <c r="P2762" s="9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0">
        <f t="shared" si="348"/>
        <v>41415.461319444446</v>
      </c>
      <c r="T2762" s="10">
        <f t="shared" si="349"/>
        <v>41445.461319444446</v>
      </c>
      <c r="U2762" t="str">
        <f t="shared" si="350"/>
        <v>May</v>
      </c>
      <c r="V2762">
        <f t="shared" si="351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344"/>
        <v>7.1999999999999998E-3</v>
      </c>
      <c r="P2763" s="9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0">
        <f t="shared" si="348"/>
        <v>41247.063576388886</v>
      </c>
      <c r="T2763" s="10">
        <f t="shared" si="349"/>
        <v>41277.063576388886</v>
      </c>
      <c r="U2763" t="str">
        <f t="shared" si="350"/>
        <v>Dec</v>
      </c>
      <c r="V2763">
        <f t="shared" si="351"/>
        <v>2012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344"/>
        <v>7.6923076923076927E-3</v>
      </c>
      <c r="P2764" s="9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0">
        <f t="shared" si="348"/>
        <v>40927.036979166667</v>
      </c>
      <c r="T2764" s="10">
        <f t="shared" si="349"/>
        <v>40986.995312500003</v>
      </c>
      <c r="U2764" t="str">
        <f t="shared" si="350"/>
        <v>Jan</v>
      </c>
      <c r="V2764">
        <f t="shared" si="351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344"/>
        <v>2.2842639593908631E-3</v>
      </c>
      <c r="P2765" s="9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0">
        <f t="shared" si="348"/>
        <v>41373.579675925925</v>
      </c>
      <c r="T2765" s="10">
        <f t="shared" si="349"/>
        <v>41418.579675925925</v>
      </c>
      <c r="U2765" t="str">
        <f t="shared" si="350"/>
        <v>Apr</v>
      </c>
      <c r="V2765">
        <f t="shared" si="351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344"/>
        <v>1.125E-2</v>
      </c>
      <c r="P2766" s="9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0">
        <f t="shared" si="348"/>
        <v>41030.292025462964</v>
      </c>
      <c r="T2766" s="10">
        <f t="shared" si="349"/>
        <v>41059.791666666664</v>
      </c>
      <c r="U2766" t="str">
        <f t="shared" si="350"/>
        <v>May</v>
      </c>
      <c r="V2766">
        <f t="shared" si="351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344"/>
        <v>0</v>
      </c>
      <c r="P2767" s="9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0">
        <f t="shared" si="348"/>
        <v>41194.579027777778</v>
      </c>
      <c r="T2767" s="10">
        <f t="shared" si="349"/>
        <v>41210.579027777778</v>
      </c>
      <c r="U2767" t="str">
        <f t="shared" si="350"/>
        <v>Oct</v>
      </c>
      <c r="V2767">
        <f t="shared" si="351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344"/>
        <v>0.02</v>
      </c>
      <c r="P2768" s="9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0">
        <f t="shared" si="348"/>
        <v>40736.668032407404</v>
      </c>
      <c r="T2768" s="10">
        <f t="shared" si="349"/>
        <v>40766.668032407404</v>
      </c>
      <c r="U2768" t="str">
        <f t="shared" si="350"/>
        <v>Jul</v>
      </c>
      <c r="V2768">
        <f t="shared" si="351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344"/>
        <v>8.5000000000000006E-3</v>
      </c>
      <c r="P2769" s="9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0">
        <f t="shared" si="348"/>
        <v>42172.958912037036</v>
      </c>
      <c r="T2769" s="10">
        <f t="shared" si="349"/>
        <v>42232.958912037036</v>
      </c>
      <c r="U2769" t="str">
        <f t="shared" si="350"/>
        <v>Jun</v>
      </c>
      <c r="V2769">
        <f t="shared" si="351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344"/>
        <v>0.14314285714285716</v>
      </c>
      <c r="P2770" s="9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0">
        <f t="shared" si="348"/>
        <v>40967.614849537036</v>
      </c>
      <c r="T2770" s="10">
        <f t="shared" si="349"/>
        <v>40997.573182870372</v>
      </c>
      <c r="U2770" t="str">
        <f t="shared" si="350"/>
        <v>Feb</v>
      </c>
      <c r="V2770">
        <f t="shared" si="351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344"/>
        <v>2.5000000000000001E-3</v>
      </c>
      <c r="P2771" s="9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0">
        <f t="shared" si="348"/>
        <v>41745.826273148145</v>
      </c>
      <c r="T2771" s="10">
        <f t="shared" si="349"/>
        <v>41795.826273148145</v>
      </c>
      <c r="U2771" t="str">
        <f t="shared" si="350"/>
        <v>Apr</v>
      </c>
      <c r="V2771">
        <f t="shared" si="351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344"/>
        <v>0.1041125</v>
      </c>
      <c r="P2772" s="9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0">
        <f t="shared" si="348"/>
        <v>41686.705208333333</v>
      </c>
      <c r="T2772" s="10">
        <f t="shared" si="349"/>
        <v>41716.663541666669</v>
      </c>
      <c r="U2772" t="str">
        <f t="shared" si="350"/>
        <v>Feb</v>
      </c>
      <c r="V2772">
        <f t="shared" si="351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344"/>
        <v>0</v>
      </c>
      <c r="P2773" s="9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0">
        <f t="shared" si="348"/>
        <v>41257.531712962962</v>
      </c>
      <c r="T2773" s="10">
        <f t="shared" si="349"/>
        <v>41306.708333333336</v>
      </c>
      <c r="U2773" t="str">
        <f t="shared" si="350"/>
        <v>Dec</v>
      </c>
      <c r="V2773">
        <f t="shared" si="351"/>
        <v>2012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344"/>
        <v>0</v>
      </c>
      <c r="P2774" s="9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0">
        <f t="shared" si="348"/>
        <v>41537.869143518517</v>
      </c>
      <c r="T2774" s="10">
        <f t="shared" si="349"/>
        <v>41552.869143518517</v>
      </c>
      <c r="U2774" t="str">
        <f t="shared" si="350"/>
        <v>Sep</v>
      </c>
      <c r="V2774">
        <f t="shared" si="351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344"/>
        <v>1.8867924528301887E-3</v>
      </c>
      <c r="P2775" s="9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0">
        <f t="shared" si="348"/>
        <v>42474.86482638889</v>
      </c>
      <c r="T2775" s="10">
        <f t="shared" si="349"/>
        <v>42484.86482638889</v>
      </c>
      <c r="U2775" t="str">
        <f t="shared" si="350"/>
        <v>Apr</v>
      </c>
      <c r="V2775">
        <f t="shared" si="351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344"/>
        <v>0.14249999999999999</v>
      </c>
      <c r="P2776" s="9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0">
        <f t="shared" si="348"/>
        <v>41311.126481481479</v>
      </c>
      <c r="T2776" s="10">
        <f t="shared" si="349"/>
        <v>41341.126481481479</v>
      </c>
      <c r="U2776" t="str">
        <f t="shared" si="350"/>
        <v>Feb</v>
      </c>
      <c r="V2776">
        <f t="shared" si="351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344"/>
        <v>0.03</v>
      </c>
      <c r="P2777" s="9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0">
        <f t="shared" si="348"/>
        <v>40863.013356481482</v>
      </c>
      <c r="T2777" s="10">
        <f t="shared" si="349"/>
        <v>40893.013356481482</v>
      </c>
      <c r="U2777" t="str">
        <f t="shared" si="350"/>
        <v>Nov</v>
      </c>
      <c r="V2777">
        <f t="shared" si="351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344"/>
        <v>7.8809523809523815E-2</v>
      </c>
      <c r="P2778" s="9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0">
        <f t="shared" si="348"/>
        <v>42136.297175925924</v>
      </c>
      <c r="T2778" s="10">
        <f t="shared" si="349"/>
        <v>42167.297175925924</v>
      </c>
      <c r="U2778" t="str">
        <f t="shared" si="350"/>
        <v>May</v>
      </c>
      <c r="V2778">
        <f t="shared" si="351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344"/>
        <v>3.3333333333333335E-3</v>
      </c>
      <c r="P2779" s="9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0">
        <f t="shared" si="348"/>
        <v>42172.669027777782</v>
      </c>
      <c r="T2779" s="10">
        <f t="shared" si="349"/>
        <v>42202.669027777782</v>
      </c>
      <c r="U2779" t="str">
        <f t="shared" si="350"/>
        <v>Jun</v>
      </c>
      <c r="V2779">
        <f t="shared" si="351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344"/>
        <v>0.25545454545454543</v>
      </c>
      <c r="P2780" s="9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0">
        <f t="shared" si="348"/>
        <v>41846.978078703702</v>
      </c>
      <c r="T2780" s="10">
        <f t="shared" si="349"/>
        <v>41876.978078703702</v>
      </c>
      <c r="U2780" t="str">
        <f t="shared" si="350"/>
        <v>Jul</v>
      </c>
      <c r="V2780">
        <f t="shared" si="351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344"/>
        <v>2.12E-2</v>
      </c>
      <c r="P2781" s="9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0">
        <f t="shared" si="348"/>
        <v>42300.585891203707</v>
      </c>
      <c r="T2781" s="10">
        <f t="shared" si="349"/>
        <v>42330.627557870372</v>
      </c>
      <c r="U2781" t="str">
        <f t="shared" si="350"/>
        <v>Oct</v>
      </c>
      <c r="V2781">
        <f t="shared" si="351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344"/>
        <v>0</v>
      </c>
      <c r="P2782" s="9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0">
        <f t="shared" si="348"/>
        <v>42774.447777777779</v>
      </c>
      <c r="T2782" s="10">
        <f t="shared" si="349"/>
        <v>42804.447777777779</v>
      </c>
      <c r="U2782" t="str">
        <f t="shared" si="350"/>
        <v>Feb</v>
      </c>
      <c r="V2782">
        <f t="shared" si="351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344"/>
        <v>1.0528</v>
      </c>
      <c r="P2783" s="9">
        <f t="shared" si="345"/>
        <v>47</v>
      </c>
      <c r="Q2783" t="str">
        <f t="shared" si="346"/>
        <v>theater</v>
      </c>
      <c r="R2783" t="str">
        <f t="shared" si="347"/>
        <v>plays</v>
      </c>
      <c r="S2783" s="10">
        <f t="shared" si="348"/>
        <v>42018.94159722222</v>
      </c>
      <c r="T2783" s="10">
        <f t="shared" si="349"/>
        <v>42047.291666666672</v>
      </c>
      <c r="U2783" t="str">
        <f t="shared" si="350"/>
        <v>Jan</v>
      </c>
      <c r="V2783">
        <f t="shared" si="351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344"/>
        <v>1.2</v>
      </c>
      <c r="P2784" s="9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0">
        <f t="shared" si="348"/>
        <v>42026.924976851849</v>
      </c>
      <c r="T2784" s="10">
        <f t="shared" si="349"/>
        <v>42052.207638888889</v>
      </c>
      <c r="U2784" t="str">
        <f t="shared" si="350"/>
        <v>Jan</v>
      </c>
      <c r="V2784">
        <f t="shared" si="351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344"/>
        <v>1.145</v>
      </c>
      <c r="P2785" s="9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0">
        <f t="shared" si="348"/>
        <v>42103.535254629634</v>
      </c>
      <c r="T2785" s="10">
        <f t="shared" si="349"/>
        <v>42117.535254629634</v>
      </c>
      <c r="U2785" t="str">
        <f t="shared" si="350"/>
        <v>Apr</v>
      </c>
      <c r="V2785">
        <f t="shared" si="351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344"/>
        <v>1.19</v>
      </c>
      <c r="P2786" s="9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0">
        <f t="shared" si="348"/>
        <v>41920.787534722222</v>
      </c>
      <c r="T2786" s="10">
        <f t="shared" si="349"/>
        <v>41941.787534722222</v>
      </c>
      <c r="U2786" t="str">
        <f t="shared" si="350"/>
        <v>Oct</v>
      </c>
      <c r="V2786">
        <f t="shared" si="351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344"/>
        <v>1.0468</v>
      </c>
      <c r="P2787" s="9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0">
        <f t="shared" si="348"/>
        <v>42558.189432870371</v>
      </c>
      <c r="T2787" s="10">
        <f t="shared" si="349"/>
        <v>42587.875</v>
      </c>
      <c r="U2787" t="str">
        <f t="shared" si="350"/>
        <v>Jul</v>
      </c>
      <c r="V2787">
        <f t="shared" si="351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344"/>
        <v>1.1783999999999999</v>
      </c>
      <c r="P2788" s="9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0">
        <f t="shared" si="348"/>
        <v>41815.569212962961</v>
      </c>
      <c r="T2788" s="10">
        <f t="shared" si="349"/>
        <v>41829.569212962961</v>
      </c>
      <c r="U2788" t="str">
        <f t="shared" si="350"/>
        <v>Jun</v>
      </c>
      <c r="V2788">
        <f t="shared" si="351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344"/>
        <v>1.1970000000000001</v>
      </c>
      <c r="P2789" s="9">
        <f t="shared" si="345"/>
        <v>31.5</v>
      </c>
      <c r="Q2789" t="str">
        <f t="shared" si="346"/>
        <v>theater</v>
      </c>
      <c r="R2789" t="str">
        <f t="shared" si="347"/>
        <v>plays</v>
      </c>
      <c r="S2789" s="10">
        <f t="shared" si="348"/>
        <v>41808.198518518519</v>
      </c>
      <c r="T2789" s="10">
        <f t="shared" si="349"/>
        <v>41838.198518518519</v>
      </c>
      <c r="U2789" t="str">
        <f t="shared" si="350"/>
        <v>Jun</v>
      </c>
      <c r="V2789">
        <f t="shared" si="351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344"/>
        <v>1.0249999999999999</v>
      </c>
      <c r="P2790" s="9">
        <f t="shared" si="345"/>
        <v>102.5</v>
      </c>
      <c r="Q2790" t="str">
        <f t="shared" si="346"/>
        <v>theater</v>
      </c>
      <c r="R2790" t="str">
        <f t="shared" si="347"/>
        <v>plays</v>
      </c>
      <c r="S2790" s="10">
        <f t="shared" si="348"/>
        <v>42550.701886574068</v>
      </c>
      <c r="T2790" s="10">
        <f t="shared" si="349"/>
        <v>42580.701886574068</v>
      </c>
      <c r="U2790" t="str">
        <f t="shared" si="350"/>
        <v>Jun</v>
      </c>
      <c r="V2790">
        <f t="shared" si="351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344"/>
        <v>1.0116666666666667</v>
      </c>
      <c r="P2791" s="9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0">
        <f t="shared" si="348"/>
        <v>42056.013124999998</v>
      </c>
      <c r="T2791" s="10">
        <f t="shared" si="349"/>
        <v>42075.166666666672</v>
      </c>
      <c r="U2791" t="str">
        <f t="shared" si="350"/>
        <v>Feb</v>
      </c>
      <c r="V2791">
        <f t="shared" si="351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344"/>
        <v>1.0533333333333332</v>
      </c>
      <c r="P2792" s="9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0">
        <f t="shared" si="348"/>
        <v>42016.938692129625</v>
      </c>
      <c r="T2792" s="10">
        <f t="shared" si="349"/>
        <v>42046.938692129625</v>
      </c>
      <c r="U2792" t="str">
        <f t="shared" si="350"/>
        <v>Jan</v>
      </c>
      <c r="V2792">
        <f t="shared" si="351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344"/>
        <v>1.0249999999999999</v>
      </c>
      <c r="P2793" s="9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0">
        <f t="shared" si="348"/>
        <v>42591.899988425925</v>
      </c>
      <c r="T2793" s="10">
        <f t="shared" si="349"/>
        <v>42622.166666666672</v>
      </c>
      <c r="U2793" t="str">
        <f t="shared" si="350"/>
        <v>Aug</v>
      </c>
      <c r="V2793">
        <f t="shared" si="351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344"/>
        <v>1.0760000000000001</v>
      </c>
      <c r="P2794" s="9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0">
        <f t="shared" si="348"/>
        <v>42183.231006944443</v>
      </c>
      <c r="T2794" s="10">
        <f t="shared" si="349"/>
        <v>42228.231006944443</v>
      </c>
      <c r="U2794" t="str">
        <f t="shared" si="350"/>
        <v>Jun</v>
      </c>
      <c r="V2794">
        <f t="shared" si="351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344"/>
        <v>1.105675</v>
      </c>
      <c r="P2795" s="9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0">
        <f t="shared" si="348"/>
        <v>42176.419039351851</v>
      </c>
      <c r="T2795" s="10">
        <f t="shared" si="349"/>
        <v>42206.419039351851</v>
      </c>
      <c r="U2795" t="str">
        <f t="shared" si="350"/>
        <v>Jun</v>
      </c>
      <c r="V2795">
        <f t="shared" si="351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344"/>
        <v>1.5</v>
      </c>
      <c r="P2796" s="9">
        <f t="shared" si="345"/>
        <v>25</v>
      </c>
      <c r="Q2796" t="str">
        <f t="shared" si="346"/>
        <v>theater</v>
      </c>
      <c r="R2796" t="str">
        <f t="shared" si="347"/>
        <v>plays</v>
      </c>
      <c r="S2796" s="10">
        <f t="shared" si="348"/>
        <v>42416.691655092596</v>
      </c>
      <c r="T2796" s="10">
        <f t="shared" si="349"/>
        <v>42432.791666666672</v>
      </c>
      <c r="U2796" t="str">
        <f t="shared" si="350"/>
        <v>Feb</v>
      </c>
      <c r="V2796">
        <f t="shared" si="351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344"/>
        <v>1.0428571428571429</v>
      </c>
      <c r="P2797" s="9">
        <f t="shared" si="345"/>
        <v>36.5</v>
      </c>
      <c r="Q2797" t="str">
        <f t="shared" si="346"/>
        <v>theater</v>
      </c>
      <c r="R2797" t="str">
        <f t="shared" si="347"/>
        <v>plays</v>
      </c>
      <c r="S2797" s="10">
        <f t="shared" si="348"/>
        <v>41780.525937500002</v>
      </c>
      <c r="T2797" s="10">
        <f t="shared" si="349"/>
        <v>41796.958333333336</v>
      </c>
      <c r="U2797" t="str">
        <f t="shared" si="350"/>
        <v>May</v>
      </c>
      <c r="V2797">
        <f t="shared" si="351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344"/>
        <v>1.155</v>
      </c>
      <c r="P2798" s="9">
        <f t="shared" si="345"/>
        <v>44</v>
      </c>
      <c r="Q2798" t="str">
        <f t="shared" si="346"/>
        <v>theater</v>
      </c>
      <c r="R2798" t="str">
        <f t="shared" si="347"/>
        <v>plays</v>
      </c>
      <c r="S2798" s="10">
        <f t="shared" si="348"/>
        <v>41795.528101851851</v>
      </c>
      <c r="T2798" s="10">
        <f t="shared" si="349"/>
        <v>41825.528101851851</v>
      </c>
      <c r="U2798" t="str">
        <f t="shared" si="350"/>
        <v>Jun</v>
      </c>
      <c r="V2798">
        <f t="shared" si="351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344"/>
        <v>1.02645125</v>
      </c>
      <c r="P2799" s="9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0">
        <f t="shared" si="348"/>
        <v>41798.94027777778</v>
      </c>
      <c r="T2799" s="10">
        <f t="shared" si="349"/>
        <v>41828.94027777778</v>
      </c>
      <c r="U2799" t="str">
        <f t="shared" si="350"/>
        <v>Jun</v>
      </c>
      <c r="V2799">
        <f t="shared" si="351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344"/>
        <v>1.014</v>
      </c>
      <c r="P2800" s="9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0">
        <f t="shared" si="348"/>
        <v>42201.675011574072</v>
      </c>
      <c r="T2800" s="10">
        <f t="shared" si="349"/>
        <v>42216.666666666672</v>
      </c>
      <c r="U2800" t="str">
        <f t="shared" si="350"/>
        <v>Jul</v>
      </c>
      <c r="V2800">
        <f t="shared" si="351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344"/>
        <v>1.1663479999999999</v>
      </c>
      <c r="P2801" s="9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0">
        <f t="shared" si="348"/>
        <v>42507.264699074076</v>
      </c>
      <c r="T2801" s="10">
        <f t="shared" si="349"/>
        <v>42538.666666666672</v>
      </c>
      <c r="U2801" t="str">
        <f t="shared" si="350"/>
        <v>May</v>
      </c>
      <c r="V2801">
        <f t="shared" si="351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344"/>
        <v>1.33</v>
      </c>
      <c r="P2802" s="9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0">
        <f t="shared" si="348"/>
        <v>41948.552847222221</v>
      </c>
      <c r="T2802" s="10">
        <f t="shared" si="349"/>
        <v>42008.552847222221</v>
      </c>
      <c r="U2802" t="str">
        <f t="shared" si="350"/>
        <v>Nov</v>
      </c>
      <c r="V2802">
        <f t="shared" si="351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344"/>
        <v>1.3320000000000001</v>
      </c>
      <c r="P2803" s="9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0">
        <f t="shared" si="348"/>
        <v>41900.243159722224</v>
      </c>
      <c r="T2803" s="10">
        <f t="shared" si="349"/>
        <v>41922.458333333336</v>
      </c>
      <c r="U2803" t="str">
        <f t="shared" si="350"/>
        <v>Sep</v>
      </c>
      <c r="V2803">
        <f t="shared" si="351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344"/>
        <v>1.0183333333333333</v>
      </c>
      <c r="P2804" s="9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0">
        <f t="shared" si="348"/>
        <v>42192.64707175926</v>
      </c>
      <c r="T2804" s="10">
        <f t="shared" si="349"/>
        <v>42222.64707175926</v>
      </c>
      <c r="U2804" t="str">
        <f t="shared" si="350"/>
        <v>Jul</v>
      </c>
      <c r="V2804">
        <f t="shared" si="351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344"/>
        <v>1.2795000000000001</v>
      </c>
      <c r="P2805" s="9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0">
        <f t="shared" si="348"/>
        <v>42158.065694444449</v>
      </c>
      <c r="T2805" s="10">
        <f t="shared" si="349"/>
        <v>42201</v>
      </c>
      <c r="U2805" t="str">
        <f t="shared" si="350"/>
        <v>Jun</v>
      </c>
      <c r="V2805">
        <f t="shared" si="351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344"/>
        <v>1.1499999999999999</v>
      </c>
      <c r="P2806" s="9">
        <f t="shared" si="345"/>
        <v>50</v>
      </c>
      <c r="Q2806" t="str">
        <f t="shared" si="346"/>
        <v>theater</v>
      </c>
      <c r="R2806" t="str">
        <f t="shared" si="347"/>
        <v>plays</v>
      </c>
      <c r="S2806" s="10">
        <f t="shared" si="348"/>
        <v>41881.453587962962</v>
      </c>
      <c r="T2806" s="10">
        <f t="shared" si="349"/>
        <v>41911.453587962962</v>
      </c>
      <c r="U2806" t="str">
        <f t="shared" si="350"/>
        <v>Aug</v>
      </c>
      <c r="V2806">
        <f t="shared" si="351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344"/>
        <v>1.1000000000000001</v>
      </c>
      <c r="P2807" s="9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0">
        <f t="shared" si="348"/>
        <v>42213.505474537036</v>
      </c>
      <c r="T2807" s="10">
        <f t="shared" si="349"/>
        <v>42238.505474537036</v>
      </c>
      <c r="U2807" t="str">
        <f t="shared" si="350"/>
        <v>Jul</v>
      </c>
      <c r="V2807">
        <f t="shared" si="351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344"/>
        <v>1.121</v>
      </c>
      <c r="P2808" s="9">
        <f t="shared" si="345"/>
        <v>44.25</v>
      </c>
      <c r="Q2808" t="str">
        <f t="shared" si="346"/>
        <v>theater</v>
      </c>
      <c r="R2808" t="str">
        <f t="shared" si="347"/>
        <v>plays</v>
      </c>
      <c r="S2808" s="10">
        <f t="shared" si="348"/>
        <v>42185.267245370371</v>
      </c>
      <c r="T2808" s="10">
        <f t="shared" si="349"/>
        <v>42221.458333333328</v>
      </c>
      <c r="U2808" t="str">
        <f t="shared" si="350"/>
        <v>Jun</v>
      </c>
      <c r="V2808">
        <f t="shared" si="351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344"/>
        <v>1.26</v>
      </c>
      <c r="P2809" s="9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0">
        <f t="shared" si="348"/>
        <v>42154.873124999998</v>
      </c>
      <c r="T2809" s="10">
        <f t="shared" si="349"/>
        <v>42184.873124999998</v>
      </c>
      <c r="U2809" t="str">
        <f t="shared" si="350"/>
        <v>May</v>
      </c>
      <c r="V2809">
        <f t="shared" si="351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344"/>
        <v>1.0024444444444445</v>
      </c>
      <c r="P2810" s="9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0">
        <f t="shared" si="348"/>
        <v>42208.84646990741</v>
      </c>
      <c r="T2810" s="10">
        <f t="shared" si="349"/>
        <v>42238.84646990741</v>
      </c>
      <c r="U2810" t="str">
        <f t="shared" si="350"/>
        <v>Jul</v>
      </c>
      <c r="V2810">
        <f t="shared" si="351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344"/>
        <v>1.024</v>
      </c>
      <c r="P2811" s="9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0">
        <f t="shared" si="348"/>
        <v>42451.496817129635</v>
      </c>
      <c r="T2811" s="10">
        <f t="shared" si="349"/>
        <v>42459.610416666663</v>
      </c>
      <c r="U2811" t="str">
        <f t="shared" si="350"/>
        <v>Mar</v>
      </c>
      <c r="V2811">
        <f t="shared" si="351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344"/>
        <v>1.0820000000000001</v>
      </c>
      <c r="P2812" s="9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0">
        <f t="shared" si="348"/>
        <v>41759.13962962963</v>
      </c>
      <c r="T2812" s="10">
        <f t="shared" si="349"/>
        <v>41791.165972222225</v>
      </c>
      <c r="U2812" t="str">
        <f t="shared" si="350"/>
        <v>Apr</v>
      </c>
      <c r="V2812">
        <f t="shared" si="351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344"/>
        <v>1.0026999999999999</v>
      </c>
      <c r="P2813" s="9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0">
        <f t="shared" si="348"/>
        <v>42028.496562500004</v>
      </c>
      <c r="T2813" s="10">
        <f t="shared" si="349"/>
        <v>42058.496562500004</v>
      </c>
      <c r="U2813" t="str">
        <f t="shared" si="350"/>
        <v>Jan</v>
      </c>
      <c r="V2813">
        <f t="shared" si="351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344"/>
        <v>1.133</v>
      </c>
      <c r="P2814" s="9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0">
        <f t="shared" si="348"/>
        <v>42054.74418981481</v>
      </c>
      <c r="T2814" s="10">
        <f t="shared" si="349"/>
        <v>42100.166666666672</v>
      </c>
      <c r="U2814" t="str">
        <f t="shared" si="350"/>
        <v>Feb</v>
      </c>
      <c r="V2814">
        <f t="shared" si="351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344"/>
        <v>1.2757571428571428</v>
      </c>
      <c r="P2815" s="9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0">
        <f t="shared" si="348"/>
        <v>42693.742604166662</v>
      </c>
      <c r="T2815" s="10">
        <f t="shared" si="349"/>
        <v>42718.742604166662</v>
      </c>
      <c r="U2815" t="str">
        <f t="shared" si="350"/>
        <v>Nov</v>
      </c>
      <c r="V2815">
        <f t="shared" si="351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344"/>
        <v>1.0773333333333333</v>
      </c>
      <c r="P2816" s="9">
        <f t="shared" si="345"/>
        <v>25.25</v>
      </c>
      <c r="Q2816" t="str">
        <f t="shared" si="346"/>
        <v>theater</v>
      </c>
      <c r="R2816" t="str">
        <f t="shared" si="347"/>
        <v>plays</v>
      </c>
      <c r="S2816" s="10">
        <f t="shared" si="348"/>
        <v>42103.399479166663</v>
      </c>
      <c r="T2816" s="10">
        <f t="shared" si="349"/>
        <v>42133.399479166663</v>
      </c>
      <c r="U2816" t="str">
        <f t="shared" si="350"/>
        <v>Apr</v>
      </c>
      <c r="V2816">
        <f t="shared" si="351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344"/>
        <v>2.42</v>
      </c>
      <c r="P2817" s="9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0">
        <f t="shared" si="348"/>
        <v>42559.776724537034</v>
      </c>
      <c r="T2817" s="10">
        <f t="shared" si="349"/>
        <v>42589.776724537034</v>
      </c>
      <c r="U2817" t="str">
        <f t="shared" si="350"/>
        <v>Jul</v>
      </c>
      <c r="V2817">
        <f t="shared" si="351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344"/>
        <v>1.4156666666666666</v>
      </c>
      <c r="P2818" s="9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0">
        <f t="shared" si="348"/>
        <v>42188.467499999999</v>
      </c>
      <c r="T2818" s="10">
        <f t="shared" si="349"/>
        <v>42218.666666666672</v>
      </c>
      <c r="U2818" t="str">
        <f t="shared" si="350"/>
        <v>Jul</v>
      </c>
      <c r="V2818">
        <f t="shared" si="351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352">E2819/D2819</f>
        <v>1.3</v>
      </c>
      <c r="P2819" s="9">
        <f t="shared" ref="P2819:P2882" si="353">E2819/L2819</f>
        <v>23.636363636363637</v>
      </c>
      <c r="Q2819" t="str">
        <f t="shared" ref="Q2819:Q2882" si="354">LEFT(N2819,SEARCH( "/",N2819,1)-1)</f>
        <v>theater</v>
      </c>
      <c r="R2819" t="str">
        <f t="shared" ref="R2819:R2882" si="355">RIGHT(N2819,LEN(N2819)-SEARCH("/",N2819,1))</f>
        <v>plays</v>
      </c>
      <c r="S2819" s="10">
        <f t="shared" ref="S2819:S2882" si="356">(((J2819/60)/60)/24)+DATE(1970,1,1)</f>
        <v>42023.634976851856</v>
      </c>
      <c r="T2819" s="10">
        <f t="shared" ref="T2819:T2882" si="357">(((I2819/60)/60)/24)+DATE(1970,1,1)</f>
        <v>42063.634976851856</v>
      </c>
      <c r="U2819" t="str">
        <f t="shared" ref="U2819:U2882" si="358">TEXT(MONTH(S2819)*29,"mmm")</f>
        <v>Jan</v>
      </c>
      <c r="V2819">
        <f t="shared" ref="V2819:V2882" si="359">YEAR(S2819)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352"/>
        <v>1.0603</v>
      </c>
      <c r="P2820" s="9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0">
        <f t="shared" si="356"/>
        <v>42250.598217592589</v>
      </c>
      <c r="T2820" s="10">
        <f t="shared" si="357"/>
        <v>42270.598217592589</v>
      </c>
      <c r="U2820" t="str">
        <f t="shared" si="358"/>
        <v>Sep</v>
      </c>
      <c r="V2820">
        <f t="shared" si="359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352"/>
        <v>1.048</v>
      </c>
      <c r="P2821" s="9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0">
        <f t="shared" si="356"/>
        <v>42139.525567129633</v>
      </c>
      <c r="T2821" s="10">
        <f t="shared" si="357"/>
        <v>42169.525567129633</v>
      </c>
      <c r="U2821" t="str">
        <f t="shared" si="358"/>
        <v>May</v>
      </c>
      <c r="V2821">
        <f t="shared" si="359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352"/>
        <v>1.36</v>
      </c>
      <c r="P2822" s="9">
        <f t="shared" si="353"/>
        <v>13.6</v>
      </c>
      <c r="Q2822" t="str">
        <f t="shared" si="354"/>
        <v>theater</v>
      </c>
      <c r="R2822" t="str">
        <f t="shared" si="355"/>
        <v>plays</v>
      </c>
      <c r="S2822" s="10">
        <f t="shared" si="356"/>
        <v>42401.610983796301</v>
      </c>
      <c r="T2822" s="10">
        <f t="shared" si="357"/>
        <v>42426</v>
      </c>
      <c r="U2822" t="str">
        <f t="shared" si="358"/>
        <v>Feb</v>
      </c>
      <c r="V2822">
        <f t="shared" si="359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352"/>
        <v>1</v>
      </c>
      <c r="P2823" s="9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0">
        <f t="shared" si="356"/>
        <v>41875.922858796301</v>
      </c>
      <c r="T2823" s="10">
        <f t="shared" si="357"/>
        <v>41905.922858796301</v>
      </c>
      <c r="U2823" t="str">
        <f t="shared" si="358"/>
        <v>Aug</v>
      </c>
      <c r="V2823">
        <f t="shared" si="359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352"/>
        <v>1</v>
      </c>
      <c r="P2824" s="9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0">
        <f t="shared" si="356"/>
        <v>42060.683935185181</v>
      </c>
      <c r="T2824" s="10">
        <f t="shared" si="357"/>
        <v>42090.642268518524</v>
      </c>
      <c r="U2824" t="str">
        <f t="shared" si="358"/>
        <v>Feb</v>
      </c>
      <c r="V2824">
        <f t="shared" si="359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352"/>
        <v>1.24</v>
      </c>
      <c r="P2825" s="9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0">
        <f t="shared" si="356"/>
        <v>42067.011643518519</v>
      </c>
      <c r="T2825" s="10">
        <f t="shared" si="357"/>
        <v>42094.957638888889</v>
      </c>
      <c r="U2825" t="str">
        <f t="shared" si="358"/>
        <v>Mar</v>
      </c>
      <c r="V2825">
        <f t="shared" si="359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352"/>
        <v>1.1692307692307693</v>
      </c>
      <c r="P2826" s="9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0">
        <f t="shared" si="356"/>
        <v>42136.270787037036</v>
      </c>
      <c r="T2826" s="10">
        <f t="shared" si="357"/>
        <v>42168.071527777778</v>
      </c>
      <c r="U2826" t="str">
        <f t="shared" si="358"/>
        <v>May</v>
      </c>
      <c r="V2826">
        <f t="shared" si="359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352"/>
        <v>1.0333333333333334</v>
      </c>
      <c r="P2827" s="9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0">
        <f t="shared" si="356"/>
        <v>42312.792662037042</v>
      </c>
      <c r="T2827" s="10">
        <f t="shared" si="357"/>
        <v>42342.792662037042</v>
      </c>
      <c r="U2827" t="str">
        <f t="shared" si="358"/>
        <v>Nov</v>
      </c>
      <c r="V2827">
        <f t="shared" si="359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352"/>
        <v>1.0774999999999999</v>
      </c>
      <c r="P2828" s="9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0">
        <f t="shared" si="356"/>
        <v>42171.034861111111</v>
      </c>
      <c r="T2828" s="10">
        <f t="shared" si="357"/>
        <v>42195.291666666672</v>
      </c>
      <c r="U2828" t="str">
        <f t="shared" si="358"/>
        <v>Jun</v>
      </c>
      <c r="V2828">
        <f t="shared" si="359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352"/>
        <v>1.2024999999999999</v>
      </c>
      <c r="P2829" s="9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0">
        <f t="shared" si="356"/>
        <v>42494.683634259258</v>
      </c>
      <c r="T2829" s="10">
        <f t="shared" si="357"/>
        <v>42524.6875</v>
      </c>
      <c r="U2829" t="str">
        <f t="shared" si="358"/>
        <v>May</v>
      </c>
      <c r="V2829">
        <f t="shared" si="359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352"/>
        <v>1.0037894736842106</v>
      </c>
      <c r="P2830" s="9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0">
        <f t="shared" si="356"/>
        <v>42254.264687499999</v>
      </c>
      <c r="T2830" s="10">
        <f t="shared" si="357"/>
        <v>42279.958333333328</v>
      </c>
      <c r="U2830" t="str">
        <f t="shared" si="358"/>
        <v>Sep</v>
      </c>
      <c r="V2830">
        <f t="shared" si="359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352"/>
        <v>1.0651999999999999</v>
      </c>
      <c r="P2831" s="9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0">
        <f t="shared" si="356"/>
        <v>42495.434236111112</v>
      </c>
      <c r="T2831" s="10">
        <f t="shared" si="357"/>
        <v>42523.434236111112</v>
      </c>
      <c r="U2831" t="str">
        <f t="shared" si="358"/>
        <v>May</v>
      </c>
      <c r="V2831">
        <f t="shared" si="359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352"/>
        <v>1</v>
      </c>
      <c r="P2832" s="9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0">
        <f t="shared" si="356"/>
        <v>41758.839675925927</v>
      </c>
      <c r="T2832" s="10">
        <f t="shared" si="357"/>
        <v>41771.165972222225</v>
      </c>
      <c r="U2832" t="str">
        <f t="shared" si="358"/>
        <v>Apr</v>
      </c>
      <c r="V2832">
        <f t="shared" si="359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352"/>
        <v>1.1066666666666667</v>
      </c>
      <c r="P2833" s="9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0">
        <f t="shared" si="356"/>
        <v>42171.824884259258</v>
      </c>
      <c r="T2833" s="10">
        <f t="shared" si="357"/>
        <v>42201.824884259258</v>
      </c>
      <c r="U2833" t="str">
        <f t="shared" si="358"/>
        <v>Jun</v>
      </c>
      <c r="V2833">
        <f t="shared" si="359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352"/>
        <v>1.1471959999999999</v>
      </c>
      <c r="P2834" s="9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0">
        <f t="shared" si="356"/>
        <v>41938.709421296298</v>
      </c>
      <c r="T2834" s="10">
        <f t="shared" si="357"/>
        <v>41966.916666666672</v>
      </c>
      <c r="U2834" t="str">
        <f t="shared" si="358"/>
        <v>Oct</v>
      </c>
      <c r="V2834">
        <f t="shared" si="359"/>
        <v>2014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352"/>
        <v>1.0825925925925926</v>
      </c>
      <c r="P2835" s="9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0">
        <f t="shared" si="356"/>
        <v>42268.127696759257</v>
      </c>
      <c r="T2835" s="10">
        <f t="shared" si="357"/>
        <v>42288.083333333328</v>
      </c>
      <c r="U2835" t="str">
        <f t="shared" si="358"/>
        <v>Sep</v>
      </c>
      <c r="V2835">
        <f t="shared" si="359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352"/>
        <v>1.7</v>
      </c>
      <c r="P2836" s="9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0">
        <f t="shared" si="356"/>
        <v>42019.959837962961</v>
      </c>
      <c r="T2836" s="10">
        <f t="shared" si="357"/>
        <v>42034.959837962961</v>
      </c>
      <c r="U2836" t="str">
        <f t="shared" si="358"/>
        <v>Jan</v>
      </c>
      <c r="V2836">
        <f t="shared" si="359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352"/>
        <v>1.8709899999999999</v>
      </c>
      <c r="P2837" s="9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0">
        <f t="shared" si="356"/>
        <v>42313.703900462962</v>
      </c>
      <c r="T2837" s="10">
        <f t="shared" si="357"/>
        <v>42343</v>
      </c>
      <c r="U2837" t="str">
        <f t="shared" si="358"/>
        <v>Nov</v>
      </c>
      <c r="V2837">
        <f t="shared" si="359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352"/>
        <v>1.0777777777777777</v>
      </c>
      <c r="P2838" s="9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0">
        <f t="shared" si="356"/>
        <v>42746.261782407411</v>
      </c>
      <c r="T2838" s="10">
        <f t="shared" si="357"/>
        <v>42784.207638888889</v>
      </c>
      <c r="U2838" t="str">
        <f t="shared" si="358"/>
        <v>Jan</v>
      </c>
      <c r="V2838">
        <f t="shared" si="359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352"/>
        <v>1</v>
      </c>
      <c r="P2839" s="9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0">
        <f t="shared" si="356"/>
        <v>42307.908379629633</v>
      </c>
      <c r="T2839" s="10">
        <f t="shared" si="357"/>
        <v>42347.950046296297</v>
      </c>
      <c r="U2839" t="str">
        <f t="shared" si="358"/>
        <v>Oct</v>
      </c>
      <c r="V2839">
        <f t="shared" si="359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352"/>
        <v>1.2024999999999999</v>
      </c>
      <c r="P2840" s="9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0">
        <f t="shared" si="356"/>
        <v>41842.607592592591</v>
      </c>
      <c r="T2840" s="10">
        <f t="shared" si="357"/>
        <v>41864.916666666664</v>
      </c>
      <c r="U2840" t="str">
        <f t="shared" si="358"/>
        <v>Jul</v>
      </c>
      <c r="V2840">
        <f t="shared" si="359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352"/>
        <v>1.1142857142857143</v>
      </c>
      <c r="P2841" s="9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0">
        <f t="shared" si="356"/>
        <v>41853.240208333329</v>
      </c>
      <c r="T2841" s="10">
        <f t="shared" si="357"/>
        <v>41876.207638888889</v>
      </c>
      <c r="U2841" t="str">
        <f t="shared" si="358"/>
        <v>Aug</v>
      </c>
      <c r="V2841">
        <f t="shared" si="359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352"/>
        <v>1.04</v>
      </c>
      <c r="P2842" s="9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0">
        <f t="shared" si="356"/>
        <v>42060.035636574074</v>
      </c>
      <c r="T2842" s="10">
        <f t="shared" si="357"/>
        <v>42081.708333333328</v>
      </c>
      <c r="U2842" t="str">
        <f t="shared" si="358"/>
        <v>Feb</v>
      </c>
      <c r="V2842">
        <f t="shared" si="359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352"/>
        <v>0.01</v>
      </c>
      <c r="P2843" s="9">
        <f t="shared" si="353"/>
        <v>10</v>
      </c>
      <c r="Q2843" t="str">
        <f t="shared" si="354"/>
        <v>theater</v>
      </c>
      <c r="R2843" t="str">
        <f t="shared" si="355"/>
        <v>plays</v>
      </c>
      <c r="S2843" s="10">
        <f t="shared" si="356"/>
        <v>42291.739548611105</v>
      </c>
      <c r="T2843" s="10">
        <f t="shared" si="357"/>
        <v>42351.781215277777</v>
      </c>
      <c r="U2843" t="str">
        <f t="shared" si="358"/>
        <v>Oct</v>
      </c>
      <c r="V2843">
        <f t="shared" si="359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352"/>
        <v>0</v>
      </c>
      <c r="P2844" s="9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0">
        <f t="shared" si="356"/>
        <v>41784.952488425923</v>
      </c>
      <c r="T2844" s="10">
        <f t="shared" si="357"/>
        <v>41811.458333333336</v>
      </c>
      <c r="U2844" t="str">
        <f t="shared" si="358"/>
        <v>May</v>
      </c>
      <c r="V2844">
        <f t="shared" si="359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352"/>
        <v>0</v>
      </c>
      <c r="P2845" s="9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0">
        <f t="shared" si="356"/>
        <v>42492.737847222219</v>
      </c>
      <c r="T2845" s="10">
        <f t="shared" si="357"/>
        <v>42534.166666666672</v>
      </c>
      <c r="U2845" t="str">
        <f t="shared" si="358"/>
        <v>May</v>
      </c>
      <c r="V2845">
        <f t="shared" si="359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352"/>
        <v>5.4545454545454543E-2</v>
      </c>
      <c r="P2846" s="9">
        <f t="shared" si="353"/>
        <v>30</v>
      </c>
      <c r="Q2846" t="str">
        <f t="shared" si="354"/>
        <v>theater</v>
      </c>
      <c r="R2846" t="str">
        <f t="shared" si="355"/>
        <v>plays</v>
      </c>
      <c r="S2846" s="10">
        <f t="shared" si="356"/>
        <v>42709.546064814815</v>
      </c>
      <c r="T2846" s="10">
        <f t="shared" si="357"/>
        <v>42739.546064814815</v>
      </c>
      <c r="U2846" t="str">
        <f t="shared" si="358"/>
        <v>Dec</v>
      </c>
      <c r="V2846">
        <f t="shared" si="359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352"/>
        <v>0.31546666666666667</v>
      </c>
      <c r="P2847" s="9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0">
        <f t="shared" si="356"/>
        <v>42103.016585648147</v>
      </c>
      <c r="T2847" s="10">
        <f t="shared" si="357"/>
        <v>42163.016585648147</v>
      </c>
      <c r="U2847" t="str">
        <f t="shared" si="358"/>
        <v>Apr</v>
      </c>
      <c r="V2847">
        <f t="shared" si="359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352"/>
        <v>0</v>
      </c>
      <c r="P2848" s="9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0">
        <f t="shared" si="356"/>
        <v>42108.692060185189</v>
      </c>
      <c r="T2848" s="10">
        <f t="shared" si="357"/>
        <v>42153.692060185189</v>
      </c>
      <c r="U2848" t="str">
        <f t="shared" si="358"/>
        <v>Apr</v>
      </c>
      <c r="V2848">
        <f t="shared" si="359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352"/>
        <v>0</v>
      </c>
      <c r="P2849" s="9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0">
        <f t="shared" si="356"/>
        <v>42453.806307870371</v>
      </c>
      <c r="T2849" s="10">
        <f t="shared" si="357"/>
        <v>42513.806307870371</v>
      </c>
      <c r="U2849" t="str">
        <f t="shared" si="358"/>
        <v>Mar</v>
      </c>
      <c r="V2849">
        <f t="shared" si="359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352"/>
        <v>2E-3</v>
      </c>
      <c r="P2850" s="9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0">
        <f t="shared" si="356"/>
        <v>42123.648831018523</v>
      </c>
      <c r="T2850" s="10">
        <f t="shared" si="357"/>
        <v>42153.648831018523</v>
      </c>
      <c r="U2850" t="str">
        <f t="shared" si="358"/>
        <v>Apr</v>
      </c>
      <c r="V2850">
        <f t="shared" si="359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352"/>
        <v>0.01</v>
      </c>
      <c r="P2851" s="9">
        <f t="shared" si="353"/>
        <v>5</v>
      </c>
      <c r="Q2851" t="str">
        <f t="shared" si="354"/>
        <v>theater</v>
      </c>
      <c r="R2851" t="str">
        <f t="shared" si="355"/>
        <v>plays</v>
      </c>
      <c r="S2851" s="10">
        <f t="shared" si="356"/>
        <v>42453.428240740745</v>
      </c>
      <c r="T2851" s="10">
        <f t="shared" si="357"/>
        <v>42483.428240740745</v>
      </c>
      <c r="U2851" t="str">
        <f t="shared" si="358"/>
        <v>Mar</v>
      </c>
      <c r="V2851">
        <f t="shared" si="359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352"/>
        <v>3.8875E-2</v>
      </c>
      <c r="P2852" s="9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0">
        <f t="shared" si="356"/>
        <v>41858.007071759261</v>
      </c>
      <c r="T2852" s="10">
        <f t="shared" si="357"/>
        <v>41888.007071759261</v>
      </c>
      <c r="U2852" t="str">
        <f t="shared" si="358"/>
        <v>Aug</v>
      </c>
      <c r="V2852">
        <f t="shared" si="359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352"/>
        <v>0</v>
      </c>
      <c r="P2853" s="9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0">
        <f t="shared" si="356"/>
        <v>42390.002650462964</v>
      </c>
      <c r="T2853" s="10">
        <f t="shared" si="357"/>
        <v>42398.970138888893</v>
      </c>
      <c r="U2853" t="str">
        <f t="shared" si="358"/>
        <v>Jan</v>
      </c>
      <c r="V2853">
        <f t="shared" si="359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352"/>
        <v>1.9E-2</v>
      </c>
      <c r="P2854" s="9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0">
        <f t="shared" si="356"/>
        <v>41781.045173611114</v>
      </c>
      <c r="T2854" s="10">
        <f t="shared" si="357"/>
        <v>41811.045173611114</v>
      </c>
      <c r="U2854" t="str">
        <f t="shared" si="358"/>
        <v>May</v>
      </c>
      <c r="V2854">
        <f t="shared" si="359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352"/>
        <v>0</v>
      </c>
      <c r="P2855" s="9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0">
        <f t="shared" si="356"/>
        <v>41836.190937499996</v>
      </c>
      <c r="T2855" s="10">
        <f t="shared" si="357"/>
        <v>41896.190937499996</v>
      </c>
      <c r="U2855" t="str">
        <f t="shared" si="358"/>
        <v>Jul</v>
      </c>
      <c r="V2855">
        <f t="shared" si="359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352"/>
        <v>0.41699999999999998</v>
      </c>
      <c r="P2856" s="9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0">
        <f t="shared" si="356"/>
        <v>42111.71665509259</v>
      </c>
      <c r="T2856" s="10">
        <f t="shared" si="357"/>
        <v>42131.71665509259</v>
      </c>
      <c r="U2856" t="str">
        <f t="shared" si="358"/>
        <v>Apr</v>
      </c>
      <c r="V2856">
        <f t="shared" si="359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352"/>
        <v>0.5</v>
      </c>
      <c r="P2857" s="9">
        <f t="shared" si="353"/>
        <v>60</v>
      </c>
      <c r="Q2857" t="str">
        <f t="shared" si="354"/>
        <v>theater</v>
      </c>
      <c r="R2857" t="str">
        <f t="shared" si="355"/>
        <v>plays</v>
      </c>
      <c r="S2857" s="10">
        <f t="shared" si="356"/>
        <v>42370.007766203707</v>
      </c>
      <c r="T2857" s="10">
        <f t="shared" si="357"/>
        <v>42398.981944444444</v>
      </c>
      <c r="U2857" t="str">
        <f t="shared" si="358"/>
        <v>Jan</v>
      </c>
      <c r="V2857">
        <f t="shared" si="359"/>
        <v>2016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352"/>
        <v>4.8666666666666664E-2</v>
      </c>
      <c r="P2858" s="9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0">
        <f t="shared" si="356"/>
        <v>42165.037581018521</v>
      </c>
      <c r="T2858" s="10">
        <f t="shared" si="357"/>
        <v>42224.898611111115</v>
      </c>
      <c r="U2858" t="str">
        <f t="shared" si="358"/>
        <v>Jun</v>
      </c>
      <c r="V2858">
        <f t="shared" si="359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352"/>
        <v>0.19736842105263158</v>
      </c>
      <c r="P2859" s="9">
        <f t="shared" si="353"/>
        <v>500</v>
      </c>
      <c r="Q2859" t="str">
        <f t="shared" si="354"/>
        <v>theater</v>
      </c>
      <c r="R2859" t="str">
        <f t="shared" si="355"/>
        <v>plays</v>
      </c>
      <c r="S2859" s="10">
        <f t="shared" si="356"/>
        <v>42726.920081018514</v>
      </c>
      <c r="T2859" s="10">
        <f t="shared" si="357"/>
        <v>42786.75</v>
      </c>
      <c r="U2859" t="str">
        <f t="shared" si="358"/>
        <v>Dec</v>
      </c>
      <c r="V2859">
        <f t="shared" si="359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352"/>
        <v>0</v>
      </c>
      <c r="P2860" s="9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0">
        <f t="shared" si="356"/>
        <v>41954.545081018514</v>
      </c>
      <c r="T2860" s="10">
        <f t="shared" si="357"/>
        <v>41978.477777777778</v>
      </c>
      <c r="U2860" t="str">
        <f t="shared" si="358"/>
        <v>Nov</v>
      </c>
      <c r="V2860">
        <f t="shared" si="359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352"/>
        <v>1.7500000000000002E-2</v>
      </c>
      <c r="P2861" s="9">
        <f t="shared" si="353"/>
        <v>35</v>
      </c>
      <c r="Q2861" t="str">
        <f t="shared" si="354"/>
        <v>theater</v>
      </c>
      <c r="R2861" t="str">
        <f t="shared" si="355"/>
        <v>plays</v>
      </c>
      <c r="S2861" s="10">
        <f t="shared" si="356"/>
        <v>42233.362314814818</v>
      </c>
      <c r="T2861" s="10">
        <f t="shared" si="357"/>
        <v>42293.362314814818</v>
      </c>
      <c r="U2861" t="str">
        <f t="shared" si="358"/>
        <v>Aug</v>
      </c>
      <c r="V2861">
        <f t="shared" si="359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352"/>
        <v>6.6500000000000004E-2</v>
      </c>
      <c r="P2862" s="9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0">
        <f t="shared" si="356"/>
        <v>42480.800648148142</v>
      </c>
      <c r="T2862" s="10">
        <f t="shared" si="357"/>
        <v>42540.800648148142</v>
      </c>
      <c r="U2862" t="str">
        <f t="shared" si="358"/>
        <v>Apr</v>
      </c>
      <c r="V2862">
        <f t="shared" si="359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352"/>
        <v>0.32</v>
      </c>
      <c r="P2863" s="9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0">
        <f t="shared" si="356"/>
        <v>42257.590833333335</v>
      </c>
      <c r="T2863" s="10">
        <f t="shared" si="357"/>
        <v>42271.590833333335</v>
      </c>
      <c r="U2863" t="str">
        <f t="shared" si="358"/>
        <v>Sep</v>
      </c>
      <c r="V2863">
        <f t="shared" si="359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352"/>
        <v>4.3307086614173228E-3</v>
      </c>
      <c r="P2864" s="9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0">
        <f t="shared" si="356"/>
        <v>41784.789687500001</v>
      </c>
      <c r="T2864" s="10">
        <f t="shared" si="357"/>
        <v>41814.789687500001</v>
      </c>
      <c r="U2864" t="str">
        <f t="shared" si="358"/>
        <v>May</v>
      </c>
      <c r="V2864">
        <f t="shared" si="359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352"/>
        <v>4.0000000000000002E-4</v>
      </c>
      <c r="P2865" s="9">
        <f t="shared" si="353"/>
        <v>20</v>
      </c>
      <c r="Q2865" t="str">
        <f t="shared" si="354"/>
        <v>theater</v>
      </c>
      <c r="R2865" t="str">
        <f t="shared" si="355"/>
        <v>plays</v>
      </c>
      <c r="S2865" s="10">
        <f t="shared" si="356"/>
        <v>41831.675034722226</v>
      </c>
      <c r="T2865" s="10">
        <f t="shared" si="357"/>
        <v>41891.675034722226</v>
      </c>
      <c r="U2865" t="str">
        <f t="shared" si="358"/>
        <v>Jul</v>
      </c>
      <c r="V2865">
        <f t="shared" si="359"/>
        <v>2014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352"/>
        <v>1.6E-2</v>
      </c>
      <c r="P2866" s="9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0">
        <f t="shared" si="356"/>
        <v>42172.613506944443</v>
      </c>
      <c r="T2866" s="10">
        <f t="shared" si="357"/>
        <v>42202.554166666669</v>
      </c>
      <c r="U2866" t="str">
        <f t="shared" si="358"/>
        <v>Jun</v>
      </c>
      <c r="V2866">
        <f t="shared" si="359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352"/>
        <v>0</v>
      </c>
      <c r="P2867" s="9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0">
        <f t="shared" si="356"/>
        <v>41950.114108796297</v>
      </c>
      <c r="T2867" s="10">
        <f t="shared" si="357"/>
        <v>42010.114108796297</v>
      </c>
      <c r="U2867" t="str">
        <f t="shared" si="358"/>
        <v>Nov</v>
      </c>
      <c r="V2867">
        <f t="shared" si="359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352"/>
        <v>8.9999999999999993E-3</v>
      </c>
      <c r="P2868" s="9">
        <f t="shared" si="353"/>
        <v>22.5</v>
      </c>
      <c r="Q2868" t="str">
        <f t="shared" si="354"/>
        <v>theater</v>
      </c>
      <c r="R2868" t="str">
        <f t="shared" si="355"/>
        <v>plays</v>
      </c>
      <c r="S2868" s="10">
        <f t="shared" si="356"/>
        <v>42627.955104166671</v>
      </c>
      <c r="T2868" s="10">
        <f t="shared" si="357"/>
        <v>42657.916666666672</v>
      </c>
      <c r="U2868" t="str">
        <f t="shared" si="358"/>
        <v>Sep</v>
      </c>
      <c r="V2868">
        <f t="shared" si="359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352"/>
        <v>0.2016</v>
      </c>
      <c r="P2869" s="9">
        <f t="shared" si="353"/>
        <v>50.4</v>
      </c>
      <c r="Q2869" t="str">
        <f t="shared" si="354"/>
        <v>theater</v>
      </c>
      <c r="R2869" t="str">
        <f t="shared" si="355"/>
        <v>plays</v>
      </c>
      <c r="S2869" s="10">
        <f t="shared" si="356"/>
        <v>42531.195277777777</v>
      </c>
      <c r="T2869" s="10">
        <f t="shared" si="357"/>
        <v>42555.166666666672</v>
      </c>
      <c r="U2869" t="str">
        <f t="shared" si="358"/>
        <v>Jun</v>
      </c>
      <c r="V2869">
        <f t="shared" si="359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352"/>
        <v>0.42011733333333334</v>
      </c>
      <c r="P2870" s="9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0">
        <f t="shared" si="356"/>
        <v>42618.827013888891</v>
      </c>
      <c r="T2870" s="10">
        <f t="shared" si="357"/>
        <v>42648.827013888891</v>
      </c>
      <c r="U2870" t="str">
        <f t="shared" si="358"/>
        <v>Sep</v>
      </c>
      <c r="V2870">
        <f t="shared" si="359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352"/>
        <v>8.8500000000000002E-3</v>
      </c>
      <c r="P2871" s="9">
        <f t="shared" si="353"/>
        <v>35.4</v>
      </c>
      <c r="Q2871" t="str">
        <f t="shared" si="354"/>
        <v>theater</v>
      </c>
      <c r="R2871" t="str">
        <f t="shared" si="355"/>
        <v>plays</v>
      </c>
      <c r="S2871" s="10">
        <f t="shared" si="356"/>
        <v>42540.593530092592</v>
      </c>
      <c r="T2871" s="10">
        <f t="shared" si="357"/>
        <v>42570.593530092592</v>
      </c>
      <c r="U2871" t="str">
        <f t="shared" si="358"/>
        <v>Jun</v>
      </c>
      <c r="V2871">
        <f t="shared" si="359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352"/>
        <v>0.15</v>
      </c>
      <c r="P2872" s="9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0">
        <f t="shared" si="356"/>
        <v>41746.189409722225</v>
      </c>
      <c r="T2872" s="10">
        <f t="shared" si="357"/>
        <v>41776.189409722225</v>
      </c>
      <c r="U2872" t="str">
        <f t="shared" si="358"/>
        <v>Apr</v>
      </c>
      <c r="V2872">
        <f t="shared" si="359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352"/>
        <v>4.6699999999999998E-2</v>
      </c>
      <c r="P2873" s="9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0">
        <f t="shared" si="356"/>
        <v>41974.738576388889</v>
      </c>
      <c r="T2873" s="10">
        <f t="shared" si="357"/>
        <v>41994.738576388889</v>
      </c>
      <c r="U2873" t="str">
        <f t="shared" si="358"/>
        <v>Dec</v>
      </c>
      <c r="V2873">
        <f t="shared" si="359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352"/>
        <v>0</v>
      </c>
      <c r="P2874" s="9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0">
        <f t="shared" si="356"/>
        <v>42115.11618055556</v>
      </c>
      <c r="T2874" s="10">
        <f t="shared" si="357"/>
        <v>42175.11618055556</v>
      </c>
      <c r="U2874" t="str">
        <f t="shared" si="358"/>
        <v>Apr</v>
      </c>
      <c r="V2874">
        <f t="shared" si="359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352"/>
        <v>0.38119999999999998</v>
      </c>
      <c r="P2875" s="9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0">
        <f t="shared" si="356"/>
        <v>42002.817488425921</v>
      </c>
      <c r="T2875" s="10">
        <f t="shared" si="357"/>
        <v>42032.817488425921</v>
      </c>
      <c r="U2875" t="str">
        <f t="shared" si="358"/>
        <v>Dec</v>
      </c>
      <c r="V2875">
        <f t="shared" si="359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352"/>
        <v>5.4199999999999998E-2</v>
      </c>
      <c r="P2876" s="9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0">
        <f t="shared" si="356"/>
        <v>42722.84474537037</v>
      </c>
      <c r="T2876" s="10">
        <f t="shared" si="357"/>
        <v>42752.84474537037</v>
      </c>
      <c r="U2876" t="str">
        <f t="shared" si="358"/>
        <v>Dec</v>
      </c>
      <c r="V2876">
        <f t="shared" si="359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352"/>
        <v>3.5E-4</v>
      </c>
      <c r="P2877" s="9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0">
        <f t="shared" si="356"/>
        <v>42465.128391203703</v>
      </c>
      <c r="T2877" s="10">
        <f t="shared" si="357"/>
        <v>42495.128391203703</v>
      </c>
      <c r="U2877" t="str">
        <f t="shared" si="358"/>
        <v>Apr</v>
      </c>
      <c r="V2877">
        <f t="shared" si="359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352"/>
        <v>0</v>
      </c>
      <c r="P2878" s="9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0">
        <f t="shared" si="356"/>
        <v>42171.743969907402</v>
      </c>
      <c r="T2878" s="10">
        <f t="shared" si="357"/>
        <v>42201.743969907402</v>
      </c>
      <c r="U2878" t="str">
        <f t="shared" si="358"/>
        <v>Jun</v>
      </c>
      <c r="V2878">
        <f t="shared" si="359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352"/>
        <v>0.10833333333333334</v>
      </c>
      <c r="P2879" s="9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0">
        <f t="shared" si="356"/>
        <v>42672.955138888887</v>
      </c>
      <c r="T2879" s="10">
        <f t="shared" si="357"/>
        <v>42704.708333333328</v>
      </c>
      <c r="U2879" t="str">
        <f t="shared" si="358"/>
        <v>Oct</v>
      </c>
      <c r="V2879">
        <f t="shared" si="359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352"/>
        <v>2.1000000000000001E-2</v>
      </c>
      <c r="P2880" s="9">
        <f t="shared" si="353"/>
        <v>15.75</v>
      </c>
      <c r="Q2880" t="str">
        <f t="shared" si="354"/>
        <v>theater</v>
      </c>
      <c r="R2880" t="str">
        <f t="shared" si="355"/>
        <v>plays</v>
      </c>
      <c r="S2880" s="10">
        <f t="shared" si="356"/>
        <v>42128.615682870368</v>
      </c>
      <c r="T2880" s="10">
        <f t="shared" si="357"/>
        <v>42188.615682870368</v>
      </c>
      <c r="U2880" t="str">
        <f t="shared" si="358"/>
        <v>May</v>
      </c>
      <c r="V2880">
        <f t="shared" si="359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352"/>
        <v>2.5892857142857141E-3</v>
      </c>
      <c r="P2881" s="9">
        <f t="shared" si="353"/>
        <v>29</v>
      </c>
      <c r="Q2881" t="str">
        <f t="shared" si="354"/>
        <v>theater</v>
      </c>
      <c r="R2881" t="str">
        <f t="shared" si="355"/>
        <v>plays</v>
      </c>
      <c r="S2881" s="10">
        <f t="shared" si="356"/>
        <v>42359.725243055553</v>
      </c>
      <c r="T2881" s="10">
        <f t="shared" si="357"/>
        <v>42389.725243055553</v>
      </c>
      <c r="U2881" t="str">
        <f t="shared" si="358"/>
        <v>Dec</v>
      </c>
      <c r="V2881">
        <f t="shared" si="359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352"/>
        <v>0.23333333333333334</v>
      </c>
      <c r="P2882" s="9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0">
        <f t="shared" si="356"/>
        <v>42192.905694444446</v>
      </c>
      <c r="T2882" s="10">
        <f t="shared" si="357"/>
        <v>42236.711805555555</v>
      </c>
      <c r="U2882" t="str">
        <f t="shared" si="358"/>
        <v>Jul</v>
      </c>
      <c r="V2882">
        <f t="shared" si="359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360">E2883/D2883</f>
        <v>0</v>
      </c>
      <c r="P2883" s="9" t="e">
        <f t="shared" ref="P2883:P2946" si="361">E2883/L2883</f>
        <v>#DIV/0!</v>
      </c>
      <c r="Q2883" t="str">
        <f t="shared" ref="Q2883:Q2946" si="362">LEFT(N2883,SEARCH( "/",N2883,1)-1)</f>
        <v>theater</v>
      </c>
      <c r="R2883" t="str">
        <f t="shared" ref="R2883:R2946" si="363">RIGHT(N2883,LEN(N2883)-SEARCH("/",N2883,1))</f>
        <v>plays</v>
      </c>
      <c r="S2883" s="10">
        <f t="shared" ref="S2883:S2946" si="364">(((J2883/60)/60)/24)+DATE(1970,1,1)</f>
        <v>41916.597638888888</v>
      </c>
      <c r="T2883" s="10">
        <f t="shared" ref="T2883:T2946" si="365">(((I2883/60)/60)/24)+DATE(1970,1,1)</f>
        <v>41976.639305555553</v>
      </c>
      <c r="U2883" t="str">
        <f t="shared" ref="U2883:U2946" si="366">TEXT(MONTH(S2883)*29,"mmm")</f>
        <v>Oct</v>
      </c>
      <c r="V2883">
        <f t="shared" ref="V2883:V2946" si="367">YEAR(S2883)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360"/>
        <v>0.33600000000000002</v>
      </c>
      <c r="P2884" s="9">
        <f t="shared" si="361"/>
        <v>63</v>
      </c>
      <c r="Q2884" t="str">
        <f t="shared" si="362"/>
        <v>theater</v>
      </c>
      <c r="R2884" t="str">
        <f t="shared" si="363"/>
        <v>plays</v>
      </c>
      <c r="S2884" s="10">
        <f t="shared" si="364"/>
        <v>42461.596273148149</v>
      </c>
      <c r="T2884" s="10">
        <f t="shared" si="365"/>
        <v>42491.596273148149</v>
      </c>
      <c r="U2884" t="str">
        <f t="shared" si="366"/>
        <v>Apr</v>
      </c>
      <c r="V2884">
        <f t="shared" si="367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360"/>
        <v>0.1908</v>
      </c>
      <c r="P2885" s="9">
        <f t="shared" si="361"/>
        <v>381.6</v>
      </c>
      <c r="Q2885" t="str">
        <f t="shared" si="362"/>
        <v>theater</v>
      </c>
      <c r="R2885" t="str">
        <f t="shared" si="363"/>
        <v>plays</v>
      </c>
      <c r="S2885" s="10">
        <f t="shared" si="364"/>
        <v>42370.90320601852</v>
      </c>
      <c r="T2885" s="10">
        <f t="shared" si="365"/>
        <v>42406.207638888889</v>
      </c>
      <c r="U2885" t="str">
        <f t="shared" si="366"/>
        <v>Jan</v>
      </c>
      <c r="V2885">
        <f t="shared" si="367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360"/>
        <v>4.1111111111111114E-3</v>
      </c>
      <c r="P2886" s="9">
        <f t="shared" si="361"/>
        <v>46.25</v>
      </c>
      <c r="Q2886" t="str">
        <f t="shared" si="362"/>
        <v>theater</v>
      </c>
      <c r="R2886" t="str">
        <f t="shared" si="363"/>
        <v>plays</v>
      </c>
      <c r="S2886" s="10">
        <f t="shared" si="364"/>
        <v>41948.727256944447</v>
      </c>
      <c r="T2886" s="10">
        <f t="shared" si="365"/>
        <v>41978.727256944447</v>
      </c>
      <c r="U2886" t="str">
        <f t="shared" si="366"/>
        <v>Nov</v>
      </c>
      <c r="V2886">
        <f t="shared" si="367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360"/>
        <v>0.32500000000000001</v>
      </c>
      <c r="P2887" s="9">
        <f t="shared" si="361"/>
        <v>26</v>
      </c>
      <c r="Q2887" t="str">
        <f t="shared" si="362"/>
        <v>theater</v>
      </c>
      <c r="R2887" t="str">
        <f t="shared" si="363"/>
        <v>plays</v>
      </c>
      <c r="S2887" s="10">
        <f t="shared" si="364"/>
        <v>42047.07640046296</v>
      </c>
      <c r="T2887" s="10">
        <f t="shared" si="365"/>
        <v>42077.034733796296</v>
      </c>
      <c r="U2887" t="str">
        <f t="shared" si="366"/>
        <v>Feb</v>
      </c>
      <c r="V2887">
        <f t="shared" si="367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360"/>
        <v>0.05</v>
      </c>
      <c r="P2888" s="9">
        <f t="shared" si="361"/>
        <v>10</v>
      </c>
      <c r="Q2888" t="str">
        <f t="shared" si="362"/>
        <v>theater</v>
      </c>
      <c r="R2888" t="str">
        <f t="shared" si="363"/>
        <v>plays</v>
      </c>
      <c r="S2888" s="10">
        <f t="shared" si="364"/>
        <v>42261.632916666669</v>
      </c>
      <c r="T2888" s="10">
        <f t="shared" si="365"/>
        <v>42266.165972222225</v>
      </c>
      <c r="U2888" t="str">
        <f t="shared" si="366"/>
        <v>Sep</v>
      </c>
      <c r="V2888">
        <f t="shared" si="367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360"/>
        <v>1.6666666666666668E-3</v>
      </c>
      <c r="P2889" s="9">
        <f t="shared" si="361"/>
        <v>5</v>
      </c>
      <c r="Q2889" t="str">
        <f t="shared" si="362"/>
        <v>theater</v>
      </c>
      <c r="R2889" t="str">
        <f t="shared" si="363"/>
        <v>plays</v>
      </c>
      <c r="S2889" s="10">
        <f t="shared" si="364"/>
        <v>41985.427361111113</v>
      </c>
      <c r="T2889" s="10">
        <f t="shared" si="365"/>
        <v>42015.427361111113</v>
      </c>
      <c r="U2889" t="str">
        <f t="shared" si="366"/>
        <v>Dec</v>
      </c>
      <c r="V2889">
        <f t="shared" si="367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360"/>
        <v>0</v>
      </c>
      <c r="P2890" s="9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0">
        <f t="shared" si="364"/>
        <v>41922.535185185188</v>
      </c>
      <c r="T2890" s="10">
        <f t="shared" si="365"/>
        <v>41930.207638888889</v>
      </c>
      <c r="U2890" t="str">
        <f t="shared" si="366"/>
        <v>Oct</v>
      </c>
      <c r="V2890">
        <f t="shared" si="367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360"/>
        <v>0.38066666666666665</v>
      </c>
      <c r="P2891" s="9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0">
        <f t="shared" si="364"/>
        <v>41850.863252314812</v>
      </c>
      <c r="T2891" s="10">
        <f t="shared" si="365"/>
        <v>41880.863252314812</v>
      </c>
      <c r="U2891" t="str">
        <f t="shared" si="366"/>
        <v>Jul</v>
      </c>
      <c r="V2891">
        <f t="shared" si="367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360"/>
        <v>1.0500000000000001E-2</v>
      </c>
      <c r="P2892" s="9">
        <f t="shared" si="361"/>
        <v>7</v>
      </c>
      <c r="Q2892" t="str">
        <f t="shared" si="362"/>
        <v>theater</v>
      </c>
      <c r="R2892" t="str">
        <f t="shared" si="363"/>
        <v>plays</v>
      </c>
      <c r="S2892" s="10">
        <f t="shared" si="364"/>
        <v>41831.742962962962</v>
      </c>
      <c r="T2892" s="10">
        <f t="shared" si="365"/>
        <v>41860.125</v>
      </c>
      <c r="U2892" t="str">
        <f t="shared" si="366"/>
        <v>Jul</v>
      </c>
      <c r="V2892">
        <f t="shared" si="367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360"/>
        <v>2.7300000000000001E-2</v>
      </c>
      <c r="P2893" s="9">
        <f t="shared" si="361"/>
        <v>27.3</v>
      </c>
      <c r="Q2893" t="str">
        <f t="shared" si="362"/>
        <v>theater</v>
      </c>
      <c r="R2893" t="str">
        <f t="shared" si="363"/>
        <v>plays</v>
      </c>
      <c r="S2893" s="10">
        <f t="shared" si="364"/>
        <v>42415.883425925931</v>
      </c>
      <c r="T2893" s="10">
        <f t="shared" si="365"/>
        <v>42475.84175925926</v>
      </c>
      <c r="U2893" t="str">
        <f t="shared" si="366"/>
        <v>Feb</v>
      </c>
      <c r="V2893">
        <f t="shared" si="367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360"/>
        <v>9.0909090909090912E-2</v>
      </c>
      <c r="P2894" s="9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0">
        <f t="shared" si="364"/>
        <v>41869.714166666665</v>
      </c>
      <c r="T2894" s="10">
        <f t="shared" si="365"/>
        <v>41876.875</v>
      </c>
      <c r="U2894" t="str">
        <f t="shared" si="366"/>
        <v>Aug</v>
      </c>
      <c r="V2894">
        <f t="shared" si="367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360"/>
        <v>5.0000000000000001E-3</v>
      </c>
      <c r="P2895" s="9">
        <f t="shared" si="361"/>
        <v>12.5</v>
      </c>
      <c r="Q2895" t="str">
        <f t="shared" si="362"/>
        <v>theater</v>
      </c>
      <c r="R2895" t="str">
        <f t="shared" si="363"/>
        <v>plays</v>
      </c>
      <c r="S2895" s="10">
        <f t="shared" si="364"/>
        <v>41953.773090277777</v>
      </c>
      <c r="T2895" s="10">
        <f t="shared" si="365"/>
        <v>42013.083333333328</v>
      </c>
      <c r="U2895" t="str">
        <f t="shared" si="366"/>
        <v>Nov</v>
      </c>
      <c r="V2895">
        <f t="shared" si="367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360"/>
        <v>0</v>
      </c>
      <c r="P2896" s="9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0">
        <f t="shared" si="364"/>
        <v>42037.986284722225</v>
      </c>
      <c r="T2896" s="10">
        <f t="shared" si="365"/>
        <v>42097.944618055553</v>
      </c>
      <c r="U2896" t="str">
        <f t="shared" si="366"/>
        <v>Feb</v>
      </c>
      <c r="V2896">
        <f t="shared" si="367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360"/>
        <v>4.5999999999999999E-2</v>
      </c>
      <c r="P2897" s="9">
        <f t="shared" si="361"/>
        <v>5.75</v>
      </c>
      <c r="Q2897" t="str">
        <f t="shared" si="362"/>
        <v>theater</v>
      </c>
      <c r="R2897" t="str">
        <f t="shared" si="363"/>
        <v>plays</v>
      </c>
      <c r="S2897" s="10">
        <f t="shared" si="364"/>
        <v>41811.555462962962</v>
      </c>
      <c r="T2897" s="10">
        <f t="shared" si="365"/>
        <v>41812.875</v>
      </c>
      <c r="U2897" t="str">
        <f t="shared" si="366"/>
        <v>Jun</v>
      </c>
      <c r="V2897">
        <f t="shared" si="367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360"/>
        <v>0.20833333333333334</v>
      </c>
      <c r="P2898" s="9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0">
        <f t="shared" si="364"/>
        <v>42701.908807870372</v>
      </c>
      <c r="T2898" s="10">
        <f t="shared" si="365"/>
        <v>42716.25</v>
      </c>
      <c r="U2898" t="str">
        <f t="shared" si="366"/>
        <v>Nov</v>
      </c>
      <c r="V2898">
        <f t="shared" si="367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360"/>
        <v>4.583333333333333E-2</v>
      </c>
      <c r="P2899" s="9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0">
        <f t="shared" si="364"/>
        <v>42258.646504629629</v>
      </c>
      <c r="T2899" s="10">
        <f t="shared" si="365"/>
        <v>42288.645196759258</v>
      </c>
      <c r="U2899" t="str">
        <f t="shared" si="366"/>
        <v>Sep</v>
      </c>
      <c r="V2899">
        <f t="shared" si="367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360"/>
        <v>4.2133333333333335E-2</v>
      </c>
      <c r="P2900" s="9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0">
        <f t="shared" si="364"/>
        <v>42278.664965277778</v>
      </c>
      <c r="T2900" s="10">
        <f t="shared" si="365"/>
        <v>42308.664965277778</v>
      </c>
      <c r="U2900" t="str">
        <f t="shared" si="366"/>
        <v>Oct</v>
      </c>
      <c r="V2900">
        <f t="shared" si="367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360"/>
        <v>0</v>
      </c>
      <c r="P2901" s="9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0">
        <f t="shared" si="364"/>
        <v>42515.078217592592</v>
      </c>
      <c r="T2901" s="10">
        <f t="shared" si="365"/>
        <v>42575.078217592592</v>
      </c>
      <c r="U2901" t="str">
        <f t="shared" si="366"/>
        <v>May</v>
      </c>
      <c r="V2901">
        <f t="shared" si="367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360"/>
        <v>0.61909090909090914</v>
      </c>
      <c r="P2902" s="9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0">
        <f t="shared" si="364"/>
        <v>41830.234166666669</v>
      </c>
      <c r="T2902" s="10">
        <f t="shared" si="365"/>
        <v>41860.234166666669</v>
      </c>
      <c r="U2902" t="str">
        <f t="shared" si="366"/>
        <v>Jul</v>
      </c>
      <c r="V2902">
        <f t="shared" si="367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360"/>
        <v>8.0000000000000002E-3</v>
      </c>
      <c r="P2903" s="9">
        <f t="shared" si="361"/>
        <v>3</v>
      </c>
      <c r="Q2903" t="str">
        <f t="shared" si="362"/>
        <v>theater</v>
      </c>
      <c r="R2903" t="str">
        <f t="shared" si="363"/>
        <v>plays</v>
      </c>
      <c r="S2903" s="10">
        <f t="shared" si="364"/>
        <v>41982.904386574075</v>
      </c>
      <c r="T2903" s="10">
        <f t="shared" si="365"/>
        <v>42042.904386574075</v>
      </c>
      <c r="U2903" t="str">
        <f t="shared" si="366"/>
        <v>Dec</v>
      </c>
      <c r="V2903">
        <f t="shared" si="367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360"/>
        <v>1.6666666666666666E-4</v>
      </c>
      <c r="P2904" s="9">
        <f t="shared" si="361"/>
        <v>25</v>
      </c>
      <c r="Q2904" t="str">
        <f t="shared" si="362"/>
        <v>theater</v>
      </c>
      <c r="R2904" t="str">
        <f t="shared" si="363"/>
        <v>plays</v>
      </c>
      <c r="S2904" s="10">
        <f t="shared" si="364"/>
        <v>42210.439768518518</v>
      </c>
      <c r="T2904" s="10">
        <f t="shared" si="365"/>
        <v>42240.439768518518</v>
      </c>
      <c r="U2904" t="str">
        <f t="shared" si="366"/>
        <v>Jul</v>
      </c>
      <c r="V2904">
        <f t="shared" si="367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360"/>
        <v>7.7999999999999996E-3</v>
      </c>
      <c r="P2905" s="9">
        <f t="shared" si="361"/>
        <v>9.75</v>
      </c>
      <c r="Q2905" t="str">
        <f t="shared" si="362"/>
        <v>theater</v>
      </c>
      <c r="R2905" t="str">
        <f t="shared" si="363"/>
        <v>plays</v>
      </c>
      <c r="S2905" s="10">
        <f t="shared" si="364"/>
        <v>42196.166874999995</v>
      </c>
      <c r="T2905" s="10">
        <f t="shared" si="365"/>
        <v>42256.166874999995</v>
      </c>
      <c r="U2905" t="str">
        <f t="shared" si="366"/>
        <v>Jul</v>
      </c>
      <c r="V2905">
        <f t="shared" si="367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360"/>
        <v>0.05</v>
      </c>
      <c r="P2906" s="9">
        <f t="shared" si="361"/>
        <v>18.75</v>
      </c>
      <c r="Q2906" t="str">
        <f t="shared" si="362"/>
        <v>theater</v>
      </c>
      <c r="R2906" t="str">
        <f t="shared" si="363"/>
        <v>plays</v>
      </c>
      <c r="S2906" s="10">
        <f t="shared" si="364"/>
        <v>41940.967951388891</v>
      </c>
      <c r="T2906" s="10">
        <f t="shared" si="365"/>
        <v>41952.5</v>
      </c>
      <c r="U2906" t="str">
        <f t="shared" si="366"/>
        <v>Oct</v>
      </c>
      <c r="V2906">
        <f t="shared" si="367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360"/>
        <v>0.17771428571428571</v>
      </c>
      <c r="P2907" s="9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0">
        <f t="shared" si="364"/>
        <v>42606.056863425925</v>
      </c>
      <c r="T2907" s="10">
        <f t="shared" si="365"/>
        <v>42620.056863425925</v>
      </c>
      <c r="U2907" t="str">
        <f t="shared" si="366"/>
        <v>Aug</v>
      </c>
      <c r="V2907">
        <f t="shared" si="367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360"/>
        <v>9.4166666666666662E-2</v>
      </c>
      <c r="P2908" s="9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0">
        <f t="shared" si="364"/>
        <v>42199.648912037039</v>
      </c>
      <c r="T2908" s="10">
        <f t="shared" si="365"/>
        <v>42217.041666666672</v>
      </c>
      <c r="U2908" t="str">
        <f t="shared" si="366"/>
        <v>Jul</v>
      </c>
      <c r="V2908">
        <f t="shared" si="367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360"/>
        <v>8.0000000000000004E-4</v>
      </c>
      <c r="P2909" s="9">
        <f t="shared" si="361"/>
        <v>1</v>
      </c>
      <c r="Q2909" t="str">
        <f t="shared" si="362"/>
        <v>theater</v>
      </c>
      <c r="R2909" t="str">
        <f t="shared" si="363"/>
        <v>plays</v>
      </c>
      <c r="S2909" s="10">
        <f t="shared" si="364"/>
        <v>42444.877743055549</v>
      </c>
      <c r="T2909" s="10">
        <f t="shared" si="365"/>
        <v>42504.877743055549</v>
      </c>
      <c r="U2909" t="str">
        <f t="shared" si="366"/>
        <v>Mar</v>
      </c>
      <c r="V2909">
        <f t="shared" si="367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360"/>
        <v>2.75E-2</v>
      </c>
      <c r="P2910" s="9">
        <f t="shared" si="361"/>
        <v>52.8</v>
      </c>
      <c r="Q2910" t="str">
        <f t="shared" si="362"/>
        <v>theater</v>
      </c>
      <c r="R2910" t="str">
        <f t="shared" si="363"/>
        <v>plays</v>
      </c>
      <c r="S2910" s="10">
        <f t="shared" si="364"/>
        <v>42499.731701388882</v>
      </c>
      <c r="T2910" s="10">
        <f t="shared" si="365"/>
        <v>42529.731701388882</v>
      </c>
      <c r="U2910" t="str">
        <f t="shared" si="366"/>
        <v>May</v>
      </c>
      <c r="V2910">
        <f t="shared" si="367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360"/>
        <v>1.1111111111111112E-4</v>
      </c>
      <c r="P2911" s="9">
        <f t="shared" si="361"/>
        <v>20</v>
      </c>
      <c r="Q2911" t="str">
        <f t="shared" si="362"/>
        <v>theater</v>
      </c>
      <c r="R2911" t="str">
        <f t="shared" si="363"/>
        <v>plays</v>
      </c>
      <c r="S2911" s="10">
        <f t="shared" si="364"/>
        <v>41929.266215277778</v>
      </c>
      <c r="T2911" s="10">
        <f t="shared" si="365"/>
        <v>41968.823611111111</v>
      </c>
      <c r="U2911" t="str">
        <f t="shared" si="366"/>
        <v>Oct</v>
      </c>
      <c r="V2911">
        <f t="shared" si="367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360"/>
        <v>3.3333333333333335E-5</v>
      </c>
      <c r="P2912" s="9">
        <f t="shared" si="361"/>
        <v>1</v>
      </c>
      <c r="Q2912" t="str">
        <f t="shared" si="362"/>
        <v>theater</v>
      </c>
      <c r="R2912" t="str">
        <f t="shared" si="363"/>
        <v>plays</v>
      </c>
      <c r="S2912" s="10">
        <f t="shared" si="364"/>
        <v>42107.841284722221</v>
      </c>
      <c r="T2912" s="10">
        <f t="shared" si="365"/>
        <v>42167.841284722221</v>
      </c>
      <c r="U2912" t="str">
        <f t="shared" si="366"/>
        <v>Apr</v>
      </c>
      <c r="V2912">
        <f t="shared" si="367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360"/>
        <v>0.36499999999999999</v>
      </c>
      <c r="P2913" s="9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0">
        <f t="shared" si="364"/>
        <v>42142.768819444449</v>
      </c>
      <c r="T2913" s="10">
        <f t="shared" si="365"/>
        <v>42182.768819444449</v>
      </c>
      <c r="U2913" t="str">
        <f t="shared" si="366"/>
        <v>May</v>
      </c>
      <c r="V2913">
        <f t="shared" si="367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360"/>
        <v>0.14058171745152354</v>
      </c>
      <c r="P2914" s="9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0">
        <f t="shared" si="364"/>
        <v>42354.131643518514</v>
      </c>
      <c r="T2914" s="10">
        <f t="shared" si="365"/>
        <v>42384.131643518514</v>
      </c>
      <c r="U2914" t="str">
        <f t="shared" si="366"/>
        <v>Dec</v>
      </c>
      <c r="V2914">
        <f t="shared" si="367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360"/>
        <v>2.0000000000000001E-4</v>
      </c>
      <c r="P2915" s="9">
        <f t="shared" si="361"/>
        <v>1</v>
      </c>
      <c r="Q2915" t="str">
        <f t="shared" si="362"/>
        <v>theater</v>
      </c>
      <c r="R2915" t="str">
        <f t="shared" si="363"/>
        <v>plays</v>
      </c>
      <c r="S2915" s="10">
        <f t="shared" si="364"/>
        <v>41828.922905092593</v>
      </c>
      <c r="T2915" s="10">
        <f t="shared" si="365"/>
        <v>41888.922905092593</v>
      </c>
      <c r="U2915" t="str">
        <f t="shared" si="366"/>
        <v>Jul</v>
      </c>
      <c r="V2915">
        <f t="shared" si="367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360"/>
        <v>4.0000000000000003E-5</v>
      </c>
      <c r="P2916" s="9">
        <f t="shared" si="361"/>
        <v>1</v>
      </c>
      <c r="Q2916" t="str">
        <f t="shared" si="362"/>
        <v>theater</v>
      </c>
      <c r="R2916" t="str">
        <f t="shared" si="363"/>
        <v>plays</v>
      </c>
      <c r="S2916" s="10">
        <f t="shared" si="364"/>
        <v>42017.907337962963</v>
      </c>
      <c r="T2916" s="10">
        <f t="shared" si="365"/>
        <v>42077.865671296298</v>
      </c>
      <c r="U2916" t="str">
        <f t="shared" si="366"/>
        <v>Jan</v>
      </c>
      <c r="V2916">
        <f t="shared" si="367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360"/>
        <v>0.61099999999999999</v>
      </c>
      <c r="P2917" s="9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0">
        <f t="shared" si="364"/>
        <v>42415.398032407407</v>
      </c>
      <c r="T2917" s="10">
        <f t="shared" si="365"/>
        <v>42445.356365740736</v>
      </c>
      <c r="U2917" t="str">
        <f t="shared" si="366"/>
        <v>Feb</v>
      </c>
      <c r="V2917">
        <f t="shared" si="367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360"/>
        <v>7.8378378378378383E-2</v>
      </c>
      <c r="P2918" s="9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0">
        <f t="shared" si="364"/>
        <v>41755.476724537039</v>
      </c>
      <c r="T2918" s="10">
        <f t="shared" si="365"/>
        <v>41778.476724537039</v>
      </c>
      <c r="U2918" t="str">
        <f t="shared" si="366"/>
        <v>Apr</v>
      </c>
      <c r="V2918">
        <f t="shared" si="367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360"/>
        <v>0.2185</v>
      </c>
      <c r="P2919" s="9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0">
        <f t="shared" si="364"/>
        <v>42245.234340277777</v>
      </c>
      <c r="T2919" s="10">
        <f t="shared" si="365"/>
        <v>42263.234340277777</v>
      </c>
      <c r="U2919" t="str">
        <f t="shared" si="366"/>
        <v>Aug</v>
      </c>
      <c r="V2919">
        <f t="shared" si="367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360"/>
        <v>0.27239999999999998</v>
      </c>
      <c r="P2920" s="9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0">
        <f t="shared" si="364"/>
        <v>42278.629710648151</v>
      </c>
      <c r="T2920" s="10">
        <f t="shared" si="365"/>
        <v>42306.629710648151</v>
      </c>
      <c r="U2920" t="str">
        <f t="shared" si="366"/>
        <v>Oct</v>
      </c>
      <c r="V2920">
        <f t="shared" si="367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360"/>
        <v>8.5000000000000006E-2</v>
      </c>
      <c r="P2921" s="9">
        <f t="shared" si="361"/>
        <v>8.5</v>
      </c>
      <c r="Q2921" t="str">
        <f t="shared" si="362"/>
        <v>theater</v>
      </c>
      <c r="R2921" t="str">
        <f t="shared" si="363"/>
        <v>plays</v>
      </c>
      <c r="S2921" s="10">
        <f t="shared" si="364"/>
        <v>41826.61954861111</v>
      </c>
      <c r="T2921" s="10">
        <f t="shared" si="365"/>
        <v>41856.61954861111</v>
      </c>
      <c r="U2921" t="str">
        <f t="shared" si="366"/>
        <v>Jul</v>
      </c>
      <c r="V2921">
        <f t="shared" si="367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360"/>
        <v>0.26840000000000003</v>
      </c>
      <c r="P2922" s="9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0">
        <f t="shared" si="364"/>
        <v>42058.792476851857</v>
      </c>
      <c r="T2922" s="10">
        <f t="shared" si="365"/>
        <v>42088.750810185185</v>
      </c>
      <c r="U2922" t="str">
        <f t="shared" si="366"/>
        <v>Feb</v>
      </c>
      <c r="V2922">
        <f t="shared" si="367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360"/>
        <v>1.29</v>
      </c>
      <c r="P2923" s="9">
        <f t="shared" si="361"/>
        <v>43</v>
      </c>
      <c r="Q2923" t="str">
        <f t="shared" si="362"/>
        <v>theater</v>
      </c>
      <c r="R2923" t="str">
        <f t="shared" si="363"/>
        <v>musical</v>
      </c>
      <c r="S2923" s="10">
        <f t="shared" si="364"/>
        <v>41877.886620370373</v>
      </c>
      <c r="T2923" s="10">
        <f t="shared" si="365"/>
        <v>41907.886620370373</v>
      </c>
      <c r="U2923" t="str">
        <f t="shared" si="366"/>
        <v>Aug</v>
      </c>
      <c r="V2923">
        <f t="shared" si="367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360"/>
        <v>1</v>
      </c>
      <c r="P2924" s="9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0">
        <f t="shared" si="364"/>
        <v>42097.874155092592</v>
      </c>
      <c r="T2924" s="10">
        <f t="shared" si="365"/>
        <v>42142.874155092592</v>
      </c>
      <c r="U2924" t="str">
        <f t="shared" si="366"/>
        <v>Apr</v>
      </c>
      <c r="V2924">
        <f t="shared" si="367"/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360"/>
        <v>1</v>
      </c>
      <c r="P2925" s="9">
        <f t="shared" si="361"/>
        <v>30</v>
      </c>
      <c r="Q2925" t="str">
        <f t="shared" si="362"/>
        <v>theater</v>
      </c>
      <c r="R2925" t="str">
        <f t="shared" si="363"/>
        <v>musical</v>
      </c>
      <c r="S2925" s="10">
        <f t="shared" si="364"/>
        <v>42013.15253472222</v>
      </c>
      <c r="T2925" s="10">
        <f t="shared" si="365"/>
        <v>42028.125</v>
      </c>
      <c r="U2925" t="str">
        <f t="shared" si="366"/>
        <v>Jan</v>
      </c>
      <c r="V2925">
        <f t="shared" si="367"/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360"/>
        <v>1.032</v>
      </c>
      <c r="P2926" s="9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0">
        <f t="shared" si="364"/>
        <v>42103.556828703702</v>
      </c>
      <c r="T2926" s="10">
        <f t="shared" si="365"/>
        <v>42133.165972222225</v>
      </c>
      <c r="U2926" t="str">
        <f t="shared" si="366"/>
        <v>Apr</v>
      </c>
      <c r="V2926">
        <f t="shared" si="367"/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360"/>
        <v>1.0244597777777777</v>
      </c>
      <c r="P2927" s="9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0">
        <f t="shared" si="364"/>
        <v>41863.584120370368</v>
      </c>
      <c r="T2927" s="10">
        <f t="shared" si="365"/>
        <v>41893.584120370368</v>
      </c>
      <c r="U2927" t="str">
        <f t="shared" si="366"/>
        <v>Aug</v>
      </c>
      <c r="V2927">
        <f t="shared" si="367"/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360"/>
        <v>1.25</v>
      </c>
      <c r="P2928" s="9">
        <f t="shared" si="361"/>
        <v>75</v>
      </c>
      <c r="Q2928" t="str">
        <f t="shared" si="362"/>
        <v>theater</v>
      </c>
      <c r="R2928" t="str">
        <f t="shared" si="363"/>
        <v>musical</v>
      </c>
      <c r="S2928" s="10">
        <f t="shared" si="364"/>
        <v>42044.765960648147</v>
      </c>
      <c r="T2928" s="10">
        <f t="shared" si="365"/>
        <v>42058.765960648147</v>
      </c>
      <c r="U2928" t="str">
        <f t="shared" si="366"/>
        <v>Feb</v>
      </c>
      <c r="V2928">
        <f t="shared" si="367"/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360"/>
        <v>1.3083333333333333</v>
      </c>
      <c r="P2929" s="9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0">
        <f t="shared" si="364"/>
        <v>41806.669317129628</v>
      </c>
      <c r="T2929" s="10">
        <f t="shared" si="365"/>
        <v>41835.208333333336</v>
      </c>
      <c r="U2929" t="str">
        <f t="shared" si="366"/>
        <v>Jun</v>
      </c>
      <c r="V2929">
        <f t="shared" si="367"/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360"/>
        <v>1</v>
      </c>
      <c r="P2930" s="9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0">
        <f t="shared" si="364"/>
        <v>42403.998217592598</v>
      </c>
      <c r="T2930" s="10">
        <f t="shared" si="365"/>
        <v>42433.998217592598</v>
      </c>
      <c r="U2930" t="str">
        <f t="shared" si="366"/>
        <v>Feb</v>
      </c>
      <c r="V2930">
        <f t="shared" si="367"/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360"/>
        <v>1.02069375</v>
      </c>
      <c r="P2931" s="9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0">
        <f t="shared" si="364"/>
        <v>41754.564328703702</v>
      </c>
      <c r="T2931" s="10">
        <f t="shared" si="365"/>
        <v>41784.564328703702</v>
      </c>
      <c r="U2931" t="str">
        <f t="shared" si="366"/>
        <v>Apr</v>
      </c>
      <c r="V2931">
        <f t="shared" si="367"/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360"/>
        <v>1.0092000000000001</v>
      </c>
      <c r="P2932" s="9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0">
        <f t="shared" si="364"/>
        <v>42101.584074074075</v>
      </c>
      <c r="T2932" s="10">
        <f t="shared" si="365"/>
        <v>42131.584074074075</v>
      </c>
      <c r="U2932" t="str">
        <f t="shared" si="366"/>
        <v>Apr</v>
      </c>
      <c r="V2932">
        <f t="shared" si="367"/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360"/>
        <v>1.06</v>
      </c>
      <c r="P2933" s="9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0">
        <f t="shared" si="364"/>
        <v>41872.291238425925</v>
      </c>
      <c r="T2933" s="10">
        <f t="shared" si="365"/>
        <v>41897.255555555559</v>
      </c>
      <c r="U2933" t="str">
        <f t="shared" si="366"/>
        <v>Aug</v>
      </c>
      <c r="V2933">
        <f t="shared" si="367"/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360"/>
        <v>1.0509677419354839</v>
      </c>
      <c r="P2934" s="9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0">
        <f t="shared" si="364"/>
        <v>42025.164780092593</v>
      </c>
      <c r="T2934" s="10">
        <f t="shared" si="365"/>
        <v>42056.458333333328</v>
      </c>
      <c r="U2934" t="str">
        <f t="shared" si="366"/>
        <v>Jan</v>
      </c>
      <c r="V2934">
        <f t="shared" si="367"/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360"/>
        <v>1.0276000000000001</v>
      </c>
      <c r="P2935" s="9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0">
        <f t="shared" si="364"/>
        <v>42495.956631944442</v>
      </c>
      <c r="T2935" s="10">
        <f t="shared" si="365"/>
        <v>42525.956631944442</v>
      </c>
      <c r="U2935" t="str">
        <f t="shared" si="366"/>
        <v>May</v>
      </c>
      <c r="V2935">
        <f t="shared" si="367"/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360"/>
        <v>1.08</v>
      </c>
      <c r="P2936" s="9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0">
        <f t="shared" si="364"/>
        <v>41775.636157407411</v>
      </c>
      <c r="T2936" s="10">
        <f t="shared" si="365"/>
        <v>41805.636157407411</v>
      </c>
      <c r="U2936" t="str">
        <f t="shared" si="366"/>
        <v>May</v>
      </c>
      <c r="V2936">
        <f t="shared" si="367"/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360"/>
        <v>1.0088571428571429</v>
      </c>
      <c r="P2937" s="9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0">
        <f t="shared" si="364"/>
        <v>42553.583425925928</v>
      </c>
      <c r="T2937" s="10">
        <f t="shared" si="365"/>
        <v>42611.708333333328</v>
      </c>
      <c r="U2937" t="str">
        <f t="shared" si="366"/>
        <v>Jul</v>
      </c>
      <c r="V2937">
        <f t="shared" si="367"/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360"/>
        <v>1.28</v>
      </c>
      <c r="P2938" s="9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0">
        <f t="shared" si="364"/>
        <v>41912.650729166664</v>
      </c>
      <c r="T2938" s="10">
        <f t="shared" si="365"/>
        <v>41925.207638888889</v>
      </c>
      <c r="U2938" t="str">
        <f t="shared" si="366"/>
        <v>Sep</v>
      </c>
      <c r="V2938">
        <f t="shared" si="367"/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360"/>
        <v>1.3333333333333333</v>
      </c>
      <c r="P2939" s="9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0">
        <f t="shared" si="364"/>
        <v>41803.457326388889</v>
      </c>
      <c r="T2939" s="10">
        <f t="shared" si="365"/>
        <v>41833.457326388889</v>
      </c>
      <c r="U2939" t="str">
        <f t="shared" si="366"/>
        <v>Jun</v>
      </c>
      <c r="V2939">
        <f t="shared" si="367"/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360"/>
        <v>1.0137499999999999</v>
      </c>
      <c r="P2940" s="9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0">
        <f t="shared" si="364"/>
        <v>42004.703865740739</v>
      </c>
      <c r="T2940" s="10">
        <f t="shared" si="365"/>
        <v>42034.703865740739</v>
      </c>
      <c r="U2940" t="str">
        <f t="shared" si="366"/>
        <v>Dec</v>
      </c>
      <c r="V2940">
        <f t="shared" si="367"/>
        <v>2014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360"/>
        <v>1.0287500000000001</v>
      </c>
      <c r="P2941" s="9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0">
        <f t="shared" si="364"/>
        <v>41845.809166666666</v>
      </c>
      <c r="T2941" s="10">
        <f t="shared" si="365"/>
        <v>41879.041666666664</v>
      </c>
      <c r="U2941" t="str">
        <f t="shared" si="366"/>
        <v>Jul</v>
      </c>
      <c r="V2941">
        <f t="shared" si="367"/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360"/>
        <v>1.0724</v>
      </c>
      <c r="P2942" s="9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0">
        <f t="shared" si="364"/>
        <v>41982.773356481484</v>
      </c>
      <c r="T2942" s="10">
        <f t="shared" si="365"/>
        <v>42022.773356481484</v>
      </c>
      <c r="U2942" t="str">
        <f t="shared" si="366"/>
        <v>Dec</v>
      </c>
      <c r="V2942">
        <f t="shared" si="367"/>
        <v>2014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360"/>
        <v>4.0000000000000003E-5</v>
      </c>
      <c r="P2943" s="9">
        <f t="shared" si="361"/>
        <v>1</v>
      </c>
      <c r="Q2943" t="str">
        <f t="shared" si="362"/>
        <v>theater</v>
      </c>
      <c r="R2943" t="str">
        <f t="shared" si="363"/>
        <v>spaces</v>
      </c>
      <c r="S2943" s="10">
        <f t="shared" si="364"/>
        <v>42034.960127314815</v>
      </c>
      <c r="T2943" s="10">
        <f t="shared" si="365"/>
        <v>42064.960127314815</v>
      </c>
      <c r="U2943" t="str">
        <f t="shared" si="366"/>
        <v>Jan</v>
      </c>
      <c r="V2943">
        <f t="shared" si="367"/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360"/>
        <v>0.20424999999999999</v>
      </c>
      <c r="P2944" s="9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0">
        <f t="shared" si="364"/>
        <v>42334.803923611107</v>
      </c>
      <c r="T2944" s="10">
        <f t="shared" si="365"/>
        <v>42354.845833333333</v>
      </c>
      <c r="U2944" t="str">
        <f t="shared" si="366"/>
        <v>Nov</v>
      </c>
      <c r="V2944">
        <f t="shared" si="367"/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360"/>
        <v>0</v>
      </c>
      <c r="P2945" s="9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0">
        <f t="shared" si="364"/>
        <v>42077.129398148143</v>
      </c>
      <c r="T2945" s="10">
        <f t="shared" si="365"/>
        <v>42107.129398148143</v>
      </c>
      <c r="U2945" t="str">
        <f t="shared" si="366"/>
        <v>Mar</v>
      </c>
      <c r="V2945">
        <f t="shared" si="367"/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360"/>
        <v>0.01</v>
      </c>
      <c r="P2946" s="9">
        <f t="shared" si="361"/>
        <v>100</v>
      </c>
      <c r="Q2946" t="str">
        <f t="shared" si="362"/>
        <v>theater</v>
      </c>
      <c r="R2946" t="str">
        <f t="shared" si="363"/>
        <v>spaces</v>
      </c>
      <c r="S2946" s="10">
        <f t="shared" si="364"/>
        <v>42132.9143287037</v>
      </c>
      <c r="T2946" s="10">
        <f t="shared" si="365"/>
        <v>42162.9143287037</v>
      </c>
      <c r="U2946" t="str">
        <f t="shared" si="366"/>
        <v>May</v>
      </c>
      <c r="V2946">
        <f t="shared" si="367"/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368">E2947/D2947</f>
        <v>0</v>
      </c>
      <c r="P2947" s="9" t="e">
        <f t="shared" ref="P2947:P3010" si="369">E2947/L2947</f>
        <v>#DIV/0!</v>
      </c>
      <c r="Q2947" t="str">
        <f t="shared" ref="Q2947:Q3010" si="370">LEFT(N2947,SEARCH( "/",N2947,1)-1)</f>
        <v>theater</v>
      </c>
      <c r="R2947" t="str">
        <f t="shared" ref="R2947:R3010" si="371">RIGHT(N2947,LEN(N2947)-SEARCH("/",N2947,1))</f>
        <v>spaces</v>
      </c>
      <c r="S2947" s="10">
        <f t="shared" ref="S2947:S3010" si="372">(((J2947/60)/60)/24)+DATE(1970,1,1)</f>
        <v>42118.139583333337</v>
      </c>
      <c r="T2947" s="10">
        <f t="shared" ref="T2947:T3010" si="373">(((I2947/60)/60)/24)+DATE(1970,1,1)</f>
        <v>42148.139583333337</v>
      </c>
      <c r="U2947" t="str">
        <f t="shared" ref="U2947:U3010" si="374">TEXT(MONTH(S2947)*29,"mmm")</f>
        <v>Apr</v>
      </c>
      <c r="V2947">
        <f t="shared" ref="V2947:V3010" si="375">YEAR(S2947)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368"/>
        <v>1E-3</v>
      </c>
      <c r="P2948" s="9">
        <f t="shared" si="369"/>
        <v>1</v>
      </c>
      <c r="Q2948" t="str">
        <f t="shared" si="370"/>
        <v>theater</v>
      </c>
      <c r="R2948" t="str">
        <f t="shared" si="371"/>
        <v>spaces</v>
      </c>
      <c r="S2948" s="10">
        <f t="shared" si="372"/>
        <v>42567.531157407408</v>
      </c>
      <c r="T2948" s="10">
        <f t="shared" si="373"/>
        <v>42597.531157407408</v>
      </c>
      <c r="U2948" t="str">
        <f t="shared" si="374"/>
        <v>Jul</v>
      </c>
      <c r="V2948">
        <f t="shared" si="375"/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368"/>
        <v>4.2880000000000001E-2</v>
      </c>
      <c r="P2949" s="9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0">
        <f t="shared" si="372"/>
        <v>42649.562118055561</v>
      </c>
      <c r="T2949" s="10">
        <f t="shared" si="373"/>
        <v>42698.715972222228</v>
      </c>
      <c r="U2949" t="str">
        <f t="shared" si="374"/>
        <v>Oct</v>
      </c>
      <c r="V2949">
        <f t="shared" si="375"/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368"/>
        <v>4.8000000000000001E-5</v>
      </c>
      <c r="P2950" s="9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0">
        <f t="shared" si="372"/>
        <v>42097.649224537032</v>
      </c>
      <c r="T2950" s="10">
        <f t="shared" si="373"/>
        <v>42157.649224537032</v>
      </c>
      <c r="U2950" t="str">
        <f t="shared" si="374"/>
        <v>Apr</v>
      </c>
      <c r="V2950">
        <f t="shared" si="375"/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368"/>
        <v>2.5000000000000001E-2</v>
      </c>
      <c r="P2951" s="9">
        <f t="shared" si="369"/>
        <v>12.5</v>
      </c>
      <c r="Q2951" t="str">
        <f t="shared" si="370"/>
        <v>theater</v>
      </c>
      <c r="R2951" t="str">
        <f t="shared" si="371"/>
        <v>spaces</v>
      </c>
      <c r="S2951" s="10">
        <f t="shared" si="372"/>
        <v>42297.823113425926</v>
      </c>
      <c r="T2951" s="10">
        <f t="shared" si="373"/>
        <v>42327.864780092597</v>
      </c>
      <c r="U2951" t="str">
        <f t="shared" si="374"/>
        <v>Oct</v>
      </c>
      <c r="V2951">
        <f t="shared" si="375"/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368"/>
        <v>0</v>
      </c>
      <c r="P2952" s="9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0">
        <f t="shared" si="372"/>
        <v>42362.36518518519</v>
      </c>
      <c r="T2952" s="10">
        <f t="shared" si="373"/>
        <v>42392.36518518519</v>
      </c>
      <c r="U2952" t="str">
        <f t="shared" si="374"/>
        <v>Dec</v>
      </c>
      <c r="V2952">
        <f t="shared" si="375"/>
        <v>2015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368"/>
        <v>2.1919999999999999E-2</v>
      </c>
      <c r="P2953" s="9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0">
        <f t="shared" si="372"/>
        <v>41872.802928240737</v>
      </c>
      <c r="T2953" s="10">
        <f t="shared" si="373"/>
        <v>41917.802928240737</v>
      </c>
      <c r="U2953" t="str">
        <f t="shared" si="374"/>
        <v>Aug</v>
      </c>
      <c r="V2953">
        <f t="shared" si="375"/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368"/>
        <v>8.0250000000000002E-2</v>
      </c>
      <c r="P2954" s="9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0">
        <f t="shared" si="372"/>
        <v>42628.690266203703</v>
      </c>
      <c r="T2954" s="10">
        <f t="shared" si="373"/>
        <v>42660.166666666672</v>
      </c>
      <c r="U2954" t="str">
        <f t="shared" si="374"/>
        <v>Sep</v>
      </c>
      <c r="V2954">
        <f t="shared" si="375"/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368"/>
        <v>1.5125E-3</v>
      </c>
      <c r="P2955" s="9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0">
        <f t="shared" si="372"/>
        <v>42255.791909722218</v>
      </c>
      <c r="T2955" s="10">
        <f t="shared" si="373"/>
        <v>42285.791909722218</v>
      </c>
      <c r="U2955" t="str">
        <f t="shared" si="374"/>
        <v>Sep</v>
      </c>
      <c r="V2955">
        <f t="shared" si="375"/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368"/>
        <v>0</v>
      </c>
      <c r="P2956" s="9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0">
        <f t="shared" si="372"/>
        <v>42790.583368055552</v>
      </c>
      <c r="T2956" s="10">
        <f t="shared" si="373"/>
        <v>42810.541701388895</v>
      </c>
      <c r="U2956" t="str">
        <f t="shared" si="374"/>
        <v>Feb</v>
      </c>
      <c r="V2956">
        <f t="shared" si="375"/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368"/>
        <v>0.59583333333333333</v>
      </c>
      <c r="P2957" s="9">
        <f t="shared" si="369"/>
        <v>65</v>
      </c>
      <c r="Q2957" t="str">
        <f t="shared" si="370"/>
        <v>theater</v>
      </c>
      <c r="R2957" t="str">
        <f t="shared" si="371"/>
        <v>spaces</v>
      </c>
      <c r="S2957" s="10">
        <f t="shared" si="372"/>
        <v>42141.741307870368</v>
      </c>
      <c r="T2957" s="10">
        <f t="shared" si="373"/>
        <v>42171.741307870368</v>
      </c>
      <c r="U2957" t="str">
        <f t="shared" si="374"/>
        <v>May</v>
      </c>
      <c r="V2957">
        <f t="shared" si="375"/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368"/>
        <v>0.16734177215189874</v>
      </c>
      <c r="P2958" s="9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0">
        <f t="shared" si="372"/>
        <v>42464.958912037036</v>
      </c>
      <c r="T2958" s="10">
        <f t="shared" si="373"/>
        <v>42494.958912037036</v>
      </c>
      <c r="U2958" t="str">
        <f t="shared" si="374"/>
        <v>Apr</v>
      </c>
      <c r="V2958">
        <f t="shared" si="375"/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368"/>
        <v>1.8666666666666668E-2</v>
      </c>
      <c r="P2959" s="9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0">
        <f t="shared" si="372"/>
        <v>42031.011249999996</v>
      </c>
      <c r="T2959" s="10">
        <f t="shared" si="373"/>
        <v>42090.969583333332</v>
      </c>
      <c r="U2959" t="str">
        <f t="shared" si="374"/>
        <v>Jan</v>
      </c>
      <c r="V2959">
        <f t="shared" si="375"/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368"/>
        <v>0</v>
      </c>
      <c r="P2960" s="9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0">
        <f t="shared" si="372"/>
        <v>42438.779131944444</v>
      </c>
      <c r="T2960" s="10">
        <f t="shared" si="373"/>
        <v>42498.73746527778</v>
      </c>
      <c r="U2960" t="str">
        <f t="shared" si="374"/>
        <v>Mar</v>
      </c>
      <c r="V2960">
        <f t="shared" si="375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368"/>
        <v>0</v>
      </c>
      <c r="P2961" s="9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0">
        <f t="shared" si="372"/>
        <v>42498.008391203708</v>
      </c>
      <c r="T2961" s="10">
        <f t="shared" si="373"/>
        <v>42528.008391203708</v>
      </c>
      <c r="U2961" t="str">
        <f t="shared" si="374"/>
        <v>May</v>
      </c>
      <c r="V2961">
        <f t="shared" si="375"/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368"/>
        <v>0</v>
      </c>
      <c r="P2962" s="9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0">
        <f t="shared" si="372"/>
        <v>41863.757210648146</v>
      </c>
      <c r="T2962" s="10">
        <f t="shared" si="373"/>
        <v>41893.757210648146</v>
      </c>
      <c r="U2962" t="str">
        <f t="shared" si="374"/>
        <v>Aug</v>
      </c>
      <c r="V2962">
        <f t="shared" si="375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368"/>
        <v>1.0962000000000001</v>
      </c>
      <c r="P2963" s="9">
        <f t="shared" si="369"/>
        <v>50.75</v>
      </c>
      <c r="Q2963" t="str">
        <f t="shared" si="370"/>
        <v>theater</v>
      </c>
      <c r="R2963" t="str">
        <f t="shared" si="371"/>
        <v>plays</v>
      </c>
      <c r="S2963" s="10">
        <f t="shared" si="372"/>
        <v>42061.212488425925</v>
      </c>
      <c r="T2963" s="10">
        <f t="shared" si="373"/>
        <v>42089.166666666672</v>
      </c>
      <c r="U2963" t="str">
        <f t="shared" si="374"/>
        <v>Feb</v>
      </c>
      <c r="V2963">
        <f t="shared" si="375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368"/>
        <v>1.218</v>
      </c>
      <c r="P2964" s="9">
        <f t="shared" si="369"/>
        <v>60.9</v>
      </c>
      <c r="Q2964" t="str">
        <f t="shared" si="370"/>
        <v>theater</v>
      </c>
      <c r="R2964" t="str">
        <f t="shared" si="371"/>
        <v>plays</v>
      </c>
      <c r="S2964" s="10">
        <f t="shared" si="372"/>
        <v>42036.24428240741</v>
      </c>
      <c r="T2964" s="10">
        <f t="shared" si="373"/>
        <v>42064.290972222225</v>
      </c>
      <c r="U2964" t="str">
        <f t="shared" si="374"/>
        <v>Feb</v>
      </c>
      <c r="V2964">
        <f t="shared" si="375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368"/>
        <v>1.0685</v>
      </c>
      <c r="P2965" s="9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0">
        <f t="shared" si="372"/>
        <v>42157.470185185186</v>
      </c>
      <c r="T2965" s="10">
        <f t="shared" si="373"/>
        <v>42187.470185185186</v>
      </c>
      <c r="U2965" t="str">
        <f t="shared" si="374"/>
        <v>Jun</v>
      </c>
      <c r="V2965">
        <f t="shared" si="375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368"/>
        <v>1.0071379999999999</v>
      </c>
      <c r="P2966" s="9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0">
        <f t="shared" si="372"/>
        <v>41827.909942129627</v>
      </c>
      <c r="T2966" s="10">
        <f t="shared" si="373"/>
        <v>41857.897222222222</v>
      </c>
      <c r="U2966" t="str">
        <f t="shared" si="374"/>
        <v>Jul</v>
      </c>
      <c r="V2966">
        <f t="shared" si="375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368"/>
        <v>1.0900000000000001</v>
      </c>
      <c r="P2967" s="9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0">
        <f t="shared" si="372"/>
        <v>42162.729548611111</v>
      </c>
      <c r="T2967" s="10">
        <f t="shared" si="373"/>
        <v>42192.729548611111</v>
      </c>
      <c r="U2967" t="str">
        <f t="shared" si="374"/>
        <v>Jun</v>
      </c>
      <c r="V2967">
        <f t="shared" si="375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368"/>
        <v>1.1363000000000001</v>
      </c>
      <c r="P2968" s="9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0">
        <f t="shared" si="372"/>
        <v>42233.738564814819</v>
      </c>
      <c r="T2968" s="10">
        <f t="shared" si="373"/>
        <v>42263.738564814819</v>
      </c>
      <c r="U2968" t="str">
        <f t="shared" si="374"/>
        <v>Aug</v>
      </c>
      <c r="V2968">
        <f t="shared" si="375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368"/>
        <v>1.1392</v>
      </c>
      <c r="P2969" s="9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0">
        <f t="shared" si="372"/>
        <v>42042.197824074072</v>
      </c>
      <c r="T2969" s="10">
        <f t="shared" si="373"/>
        <v>42072.156157407408</v>
      </c>
      <c r="U2969" t="str">
        <f t="shared" si="374"/>
        <v>Feb</v>
      </c>
      <c r="V2969">
        <f t="shared" si="375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368"/>
        <v>1.06</v>
      </c>
      <c r="P2970" s="9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0">
        <f t="shared" si="372"/>
        <v>42585.523842592593</v>
      </c>
      <c r="T2970" s="10">
        <f t="shared" si="373"/>
        <v>42599.165972222225</v>
      </c>
      <c r="U2970" t="str">
        <f t="shared" si="374"/>
        <v>Aug</v>
      </c>
      <c r="V2970">
        <f t="shared" si="375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368"/>
        <v>1.625</v>
      </c>
      <c r="P2971" s="9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0">
        <f t="shared" si="372"/>
        <v>42097.786493055552</v>
      </c>
      <c r="T2971" s="10">
        <f t="shared" si="373"/>
        <v>42127.952083333337</v>
      </c>
      <c r="U2971" t="str">
        <f t="shared" si="374"/>
        <v>Apr</v>
      </c>
      <c r="V2971">
        <f t="shared" si="375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368"/>
        <v>1.06</v>
      </c>
      <c r="P2972" s="9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0">
        <f t="shared" si="372"/>
        <v>41808.669571759259</v>
      </c>
      <c r="T2972" s="10">
        <f t="shared" si="373"/>
        <v>41838.669571759259</v>
      </c>
      <c r="U2972" t="str">
        <f t="shared" si="374"/>
        <v>Jun</v>
      </c>
      <c r="V2972">
        <f t="shared" si="375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368"/>
        <v>1.0015624999999999</v>
      </c>
      <c r="P2973" s="9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0">
        <f t="shared" si="372"/>
        <v>41852.658310185187</v>
      </c>
      <c r="T2973" s="10">
        <f t="shared" si="373"/>
        <v>41882.658310185187</v>
      </c>
      <c r="U2973" t="str">
        <f t="shared" si="374"/>
        <v>Aug</v>
      </c>
      <c r="V2973">
        <f t="shared" si="375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368"/>
        <v>1.0535000000000001</v>
      </c>
      <c r="P2974" s="9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0">
        <f t="shared" si="372"/>
        <v>42694.110185185185</v>
      </c>
      <c r="T2974" s="10">
        <f t="shared" si="373"/>
        <v>42709.041666666672</v>
      </c>
      <c r="U2974" t="str">
        <f t="shared" si="374"/>
        <v>Nov</v>
      </c>
      <c r="V2974">
        <f t="shared" si="375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368"/>
        <v>1.748</v>
      </c>
      <c r="P2975" s="9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0">
        <f t="shared" si="372"/>
        <v>42341.818379629629</v>
      </c>
      <c r="T2975" s="10">
        <f t="shared" si="373"/>
        <v>42370.166666666672</v>
      </c>
      <c r="U2975" t="str">
        <f t="shared" si="374"/>
        <v>Dec</v>
      </c>
      <c r="V2975">
        <f t="shared" si="375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368"/>
        <v>1.02</v>
      </c>
      <c r="P2976" s="9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0">
        <f t="shared" si="372"/>
        <v>41880.061006944445</v>
      </c>
      <c r="T2976" s="10">
        <f t="shared" si="373"/>
        <v>41908.065972222219</v>
      </c>
      <c r="U2976" t="str">
        <f t="shared" si="374"/>
        <v>Aug</v>
      </c>
      <c r="V2976">
        <f t="shared" si="375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368"/>
        <v>1.00125</v>
      </c>
      <c r="P2977" s="9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0">
        <f t="shared" si="372"/>
        <v>41941.683865740742</v>
      </c>
      <c r="T2977" s="10">
        <f t="shared" si="373"/>
        <v>41970.125</v>
      </c>
      <c r="U2977" t="str">
        <f t="shared" si="374"/>
        <v>Oct</v>
      </c>
      <c r="V2977">
        <f t="shared" si="375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368"/>
        <v>1.7142857142857142</v>
      </c>
      <c r="P2978" s="9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0">
        <f t="shared" si="372"/>
        <v>42425.730671296296</v>
      </c>
      <c r="T2978" s="10">
        <f t="shared" si="373"/>
        <v>42442.5</v>
      </c>
      <c r="U2978" t="str">
        <f t="shared" si="374"/>
        <v>Feb</v>
      </c>
      <c r="V2978">
        <f t="shared" si="375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368"/>
        <v>1.1356666666666666</v>
      </c>
      <c r="P2979" s="9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0">
        <f t="shared" si="372"/>
        <v>42026.88118055556</v>
      </c>
      <c r="T2979" s="10">
        <f t="shared" si="373"/>
        <v>42086.093055555553</v>
      </c>
      <c r="U2979" t="str">
        <f t="shared" si="374"/>
        <v>Jan</v>
      </c>
      <c r="V2979">
        <f t="shared" si="375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368"/>
        <v>1.2946666666666666</v>
      </c>
      <c r="P2980" s="9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0">
        <f t="shared" si="372"/>
        <v>41922.640590277777</v>
      </c>
      <c r="T2980" s="10">
        <f t="shared" si="373"/>
        <v>41932.249305555553</v>
      </c>
      <c r="U2980" t="str">
        <f t="shared" si="374"/>
        <v>Oct</v>
      </c>
      <c r="V2980">
        <f t="shared" si="375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368"/>
        <v>1.014</v>
      </c>
      <c r="P2981" s="9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0">
        <f t="shared" si="372"/>
        <v>41993.824340277773</v>
      </c>
      <c r="T2981" s="10">
        <f t="shared" si="373"/>
        <v>42010.25</v>
      </c>
      <c r="U2981" t="str">
        <f t="shared" si="374"/>
        <v>Dec</v>
      </c>
      <c r="V2981">
        <f t="shared" si="375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368"/>
        <v>1.0916666666666666</v>
      </c>
      <c r="P2982" s="9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0">
        <f t="shared" si="372"/>
        <v>42219.915856481486</v>
      </c>
      <c r="T2982" s="10">
        <f t="shared" si="373"/>
        <v>42240.083333333328</v>
      </c>
      <c r="U2982" t="str">
        <f t="shared" si="374"/>
        <v>Aug</v>
      </c>
      <c r="V2982">
        <f t="shared" si="375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368"/>
        <v>1.28925</v>
      </c>
      <c r="P2983" s="9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0">
        <f t="shared" si="372"/>
        <v>42225.559675925921</v>
      </c>
      <c r="T2983" s="10">
        <f t="shared" si="373"/>
        <v>42270.559675925921</v>
      </c>
      <c r="U2983" t="str">
        <f t="shared" si="374"/>
        <v>Aug</v>
      </c>
      <c r="V2983">
        <f t="shared" si="375"/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368"/>
        <v>1.0206</v>
      </c>
      <c r="P2984" s="9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0">
        <f t="shared" si="372"/>
        <v>42381.686840277776</v>
      </c>
      <c r="T2984" s="10">
        <f t="shared" si="373"/>
        <v>42411.686840277776</v>
      </c>
      <c r="U2984" t="str">
        <f t="shared" si="374"/>
        <v>Jan</v>
      </c>
      <c r="V2984">
        <f t="shared" si="375"/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368"/>
        <v>1.465395775862069</v>
      </c>
      <c r="P2985" s="9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0">
        <f t="shared" si="372"/>
        <v>41894.632361111115</v>
      </c>
      <c r="T2985" s="10">
        <f t="shared" si="373"/>
        <v>41954.674027777779</v>
      </c>
      <c r="U2985" t="str">
        <f t="shared" si="374"/>
        <v>Sep</v>
      </c>
      <c r="V2985">
        <f t="shared" si="375"/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368"/>
        <v>1.00352</v>
      </c>
      <c r="P2986" s="9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0">
        <f t="shared" si="372"/>
        <v>42576.278715277775</v>
      </c>
      <c r="T2986" s="10">
        <f t="shared" si="373"/>
        <v>42606.278715277775</v>
      </c>
      <c r="U2986" t="str">
        <f t="shared" si="374"/>
        <v>Jul</v>
      </c>
      <c r="V2986">
        <f t="shared" si="375"/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368"/>
        <v>1.2164999999999999</v>
      </c>
      <c r="P2987" s="9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0">
        <f t="shared" si="372"/>
        <v>42654.973703703698</v>
      </c>
      <c r="T2987" s="10">
        <f t="shared" si="373"/>
        <v>42674.166666666672</v>
      </c>
      <c r="U2987" t="str">
        <f t="shared" si="374"/>
        <v>Oct</v>
      </c>
      <c r="V2987">
        <f t="shared" si="375"/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368"/>
        <v>1.0549999999999999</v>
      </c>
      <c r="P2988" s="9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0">
        <f t="shared" si="372"/>
        <v>42431.500069444446</v>
      </c>
      <c r="T2988" s="10">
        <f t="shared" si="373"/>
        <v>42491.458402777775</v>
      </c>
      <c r="U2988" t="str">
        <f t="shared" si="374"/>
        <v>Mar</v>
      </c>
      <c r="V2988">
        <f t="shared" si="375"/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368"/>
        <v>1.1040080000000001</v>
      </c>
      <c r="P2989" s="9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0">
        <f t="shared" si="372"/>
        <v>42627.307303240741</v>
      </c>
      <c r="T2989" s="10">
        <f t="shared" si="373"/>
        <v>42656</v>
      </c>
      <c r="U2989" t="str">
        <f t="shared" si="374"/>
        <v>Sep</v>
      </c>
      <c r="V2989">
        <f t="shared" si="375"/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368"/>
        <v>1</v>
      </c>
      <c r="P2990" s="9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0">
        <f t="shared" si="372"/>
        <v>42511.362048611118</v>
      </c>
      <c r="T2990" s="10">
        <f t="shared" si="373"/>
        <v>42541.362048611118</v>
      </c>
      <c r="U2990" t="str">
        <f t="shared" si="374"/>
        <v>May</v>
      </c>
      <c r="V2990">
        <f t="shared" si="375"/>
        <v>2016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368"/>
        <v>1.76535</v>
      </c>
      <c r="P2991" s="9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0">
        <f t="shared" si="372"/>
        <v>42337.02039351852</v>
      </c>
      <c r="T2991" s="10">
        <f t="shared" si="373"/>
        <v>42359.207638888889</v>
      </c>
      <c r="U2991" t="str">
        <f t="shared" si="374"/>
        <v>Nov</v>
      </c>
      <c r="V2991">
        <f t="shared" si="375"/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368"/>
        <v>1</v>
      </c>
      <c r="P2992" s="9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0">
        <f t="shared" si="372"/>
        <v>42341.57430555555</v>
      </c>
      <c r="T2992" s="10">
        <f t="shared" si="373"/>
        <v>42376.57430555555</v>
      </c>
      <c r="U2992" t="str">
        <f t="shared" si="374"/>
        <v>Dec</v>
      </c>
      <c r="V2992">
        <f t="shared" si="375"/>
        <v>2015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368"/>
        <v>1.0329411764705883</v>
      </c>
      <c r="P2993" s="9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0">
        <f t="shared" si="372"/>
        <v>42740.837152777778</v>
      </c>
      <c r="T2993" s="10">
        <f t="shared" si="373"/>
        <v>42762.837152777778</v>
      </c>
      <c r="U2993" t="str">
        <f t="shared" si="374"/>
        <v>Jan</v>
      </c>
      <c r="V2993">
        <f t="shared" si="375"/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368"/>
        <v>1.0449999999999999</v>
      </c>
      <c r="P2994" s="9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0">
        <f t="shared" si="372"/>
        <v>42622.767476851848</v>
      </c>
      <c r="T2994" s="10">
        <f t="shared" si="373"/>
        <v>42652.767476851848</v>
      </c>
      <c r="U2994" t="str">
        <f t="shared" si="374"/>
        <v>Sep</v>
      </c>
      <c r="V2994">
        <f t="shared" si="375"/>
        <v>2016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368"/>
        <v>1.0029999999999999</v>
      </c>
      <c r="P2995" s="9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0">
        <f t="shared" si="372"/>
        <v>42390.838738425926</v>
      </c>
      <c r="T2995" s="10">
        <f t="shared" si="373"/>
        <v>42420.838738425926</v>
      </c>
      <c r="U2995" t="str">
        <f t="shared" si="374"/>
        <v>Jan</v>
      </c>
      <c r="V2995">
        <f t="shared" si="375"/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368"/>
        <v>4.577466666666667</v>
      </c>
      <c r="P2996" s="9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0">
        <f t="shared" si="372"/>
        <v>41885.478842592594</v>
      </c>
      <c r="T2996" s="10">
        <f t="shared" si="373"/>
        <v>41915.478842592594</v>
      </c>
      <c r="U2996" t="str">
        <f t="shared" si="374"/>
        <v>Sep</v>
      </c>
      <c r="V2996">
        <f t="shared" si="375"/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368"/>
        <v>1.0496000000000001</v>
      </c>
      <c r="P2997" s="9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0">
        <f t="shared" si="372"/>
        <v>42724.665173611109</v>
      </c>
      <c r="T2997" s="10">
        <f t="shared" si="373"/>
        <v>42754.665173611109</v>
      </c>
      <c r="U2997" t="str">
        <f t="shared" si="374"/>
        <v>Dec</v>
      </c>
      <c r="V2997">
        <f t="shared" si="375"/>
        <v>2016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368"/>
        <v>1.7194285714285715</v>
      </c>
      <c r="P2998" s="9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0">
        <f t="shared" si="372"/>
        <v>42090.912500000006</v>
      </c>
      <c r="T2998" s="10">
        <f t="shared" si="373"/>
        <v>42150.912500000006</v>
      </c>
      <c r="U2998" t="str">
        <f t="shared" si="374"/>
        <v>Mar</v>
      </c>
      <c r="V2998">
        <f t="shared" si="375"/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368"/>
        <v>1.0373000000000001</v>
      </c>
      <c r="P2999" s="9">
        <f t="shared" si="369"/>
        <v>90.2</v>
      </c>
      <c r="Q2999" t="str">
        <f t="shared" si="370"/>
        <v>theater</v>
      </c>
      <c r="R2999" t="str">
        <f t="shared" si="371"/>
        <v>spaces</v>
      </c>
      <c r="S2999" s="10">
        <f t="shared" si="372"/>
        <v>42775.733715277776</v>
      </c>
      <c r="T2999" s="10">
        <f t="shared" si="373"/>
        <v>42793.207638888889</v>
      </c>
      <c r="U2999" t="str">
        <f t="shared" si="374"/>
        <v>Feb</v>
      </c>
      <c r="V2999">
        <f t="shared" si="375"/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368"/>
        <v>1.0302899999999999</v>
      </c>
      <c r="P3000" s="9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0">
        <f t="shared" si="372"/>
        <v>41778.193622685183</v>
      </c>
      <c r="T3000" s="10">
        <f t="shared" si="373"/>
        <v>41806.184027777781</v>
      </c>
      <c r="U3000" t="str">
        <f t="shared" si="374"/>
        <v>May</v>
      </c>
      <c r="V3000">
        <f t="shared" si="375"/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368"/>
        <v>1.1888888888888889</v>
      </c>
      <c r="P3001" s="9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0">
        <f t="shared" si="372"/>
        <v>42780.740277777775</v>
      </c>
      <c r="T3001" s="10">
        <f t="shared" si="373"/>
        <v>42795.083333333328</v>
      </c>
      <c r="U3001" t="str">
        <f t="shared" si="374"/>
        <v>Feb</v>
      </c>
      <c r="V3001">
        <f t="shared" si="375"/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368"/>
        <v>1</v>
      </c>
      <c r="P3002" s="9">
        <f t="shared" si="369"/>
        <v>62.5</v>
      </c>
      <c r="Q3002" t="str">
        <f t="shared" si="370"/>
        <v>theater</v>
      </c>
      <c r="R3002" t="str">
        <f t="shared" si="371"/>
        <v>spaces</v>
      </c>
      <c r="S3002" s="10">
        <f t="shared" si="372"/>
        <v>42752.827199074076</v>
      </c>
      <c r="T3002" s="10">
        <f t="shared" si="373"/>
        <v>42766.75</v>
      </c>
      <c r="U3002" t="str">
        <f t="shared" si="374"/>
        <v>Jan</v>
      </c>
      <c r="V3002">
        <f t="shared" si="375"/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368"/>
        <v>3.1869988910451896</v>
      </c>
      <c r="P3003" s="9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0">
        <f t="shared" si="372"/>
        <v>42534.895625000005</v>
      </c>
      <c r="T3003" s="10">
        <f t="shared" si="373"/>
        <v>42564.895625000005</v>
      </c>
      <c r="U3003" t="str">
        <f t="shared" si="374"/>
        <v>Jun</v>
      </c>
      <c r="V3003">
        <f t="shared" si="375"/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368"/>
        <v>1.0850614285714286</v>
      </c>
      <c r="P3004" s="9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0">
        <f t="shared" si="372"/>
        <v>41239.83625</v>
      </c>
      <c r="T3004" s="10">
        <f t="shared" si="373"/>
        <v>41269.83625</v>
      </c>
      <c r="U3004" t="str">
        <f t="shared" si="374"/>
        <v>Nov</v>
      </c>
      <c r="V3004">
        <f t="shared" si="375"/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368"/>
        <v>1.0116666666666667</v>
      </c>
      <c r="P3005" s="9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0">
        <f t="shared" si="372"/>
        <v>42398.849259259259</v>
      </c>
      <c r="T3005" s="10">
        <f t="shared" si="373"/>
        <v>42430.249305555553</v>
      </c>
      <c r="U3005" t="str">
        <f t="shared" si="374"/>
        <v>Jan</v>
      </c>
      <c r="V3005">
        <f t="shared" si="375"/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368"/>
        <v>1.12815</v>
      </c>
      <c r="P3006" s="9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0">
        <f t="shared" si="372"/>
        <v>41928.881064814814</v>
      </c>
      <c r="T3006" s="10">
        <f t="shared" si="373"/>
        <v>41958.922731481478</v>
      </c>
      <c r="U3006" t="str">
        <f t="shared" si="374"/>
        <v>Oct</v>
      </c>
      <c r="V3006">
        <f t="shared" si="375"/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368"/>
        <v>1.2049622641509434</v>
      </c>
      <c r="P3007" s="9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0">
        <f t="shared" si="372"/>
        <v>41888.674826388888</v>
      </c>
      <c r="T3007" s="10">
        <f t="shared" si="373"/>
        <v>41918.674826388888</v>
      </c>
      <c r="U3007" t="str">
        <f t="shared" si="374"/>
        <v>Sep</v>
      </c>
      <c r="V3007">
        <f t="shared" si="375"/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368"/>
        <v>1.0774999999999999</v>
      </c>
      <c r="P3008" s="9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0">
        <f t="shared" si="372"/>
        <v>41957.756840277783</v>
      </c>
      <c r="T3008" s="10">
        <f t="shared" si="373"/>
        <v>41987.756840277783</v>
      </c>
      <c r="U3008" t="str">
        <f t="shared" si="374"/>
        <v>Nov</v>
      </c>
      <c r="V3008">
        <f t="shared" si="375"/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368"/>
        <v>1.8</v>
      </c>
      <c r="P3009" s="9">
        <f t="shared" si="369"/>
        <v>54</v>
      </c>
      <c r="Q3009" t="str">
        <f t="shared" si="370"/>
        <v>theater</v>
      </c>
      <c r="R3009" t="str">
        <f t="shared" si="371"/>
        <v>spaces</v>
      </c>
      <c r="S3009" s="10">
        <f t="shared" si="372"/>
        <v>42098.216238425928</v>
      </c>
      <c r="T3009" s="10">
        <f t="shared" si="373"/>
        <v>42119.216238425928</v>
      </c>
      <c r="U3009" t="str">
        <f t="shared" si="374"/>
        <v>Apr</v>
      </c>
      <c r="V3009">
        <f t="shared" si="375"/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368"/>
        <v>1.0116666666666667</v>
      </c>
      <c r="P3010" s="9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0">
        <f t="shared" si="372"/>
        <v>42360.212025462963</v>
      </c>
      <c r="T3010" s="10">
        <f t="shared" si="373"/>
        <v>42390.212025462963</v>
      </c>
      <c r="U3010" t="str">
        <f t="shared" si="374"/>
        <v>Dec</v>
      </c>
      <c r="V3010">
        <f t="shared" si="375"/>
        <v>2015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376">E3011/D3011</f>
        <v>1.19756</v>
      </c>
      <c r="P3011" s="9">
        <f t="shared" ref="P3011:P3074" si="377">E3011/L3011</f>
        <v>233.8984375</v>
      </c>
      <c r="Q3011" t="str">
        <f t="shared" ref="Q3011:Q3074" si="378">LEFT(N3011,SEARCH( "/",N3011,1)-1)</f>
        <v>theater</v>
      </c>
      <c r="R3011" t="str">
        <f t="shared" ref="R3011:R3074" si="379">RIGHT(N3011,LEN(N3011)-SEARCH("/",N3011,1))</f>
        <v>spaces</v>
      </c>
      <c r="S3011" s="10">
        <f t="shared" ref="S3011:S3074" si="380">(((J3011/60)/60)/24)+DATE(1970,1,1)</f>
        <v>41939.569907407407</v>
      </c>
      <c r="T3011" s="10">
        <f t="shared" ref="T3011:T3074" si="381">(((I3011/60)/60)/24)+DATE(1970,1,1)</f>
        <v>41969.611574074079</v>
      </c>
      <c r="U3011" t="str">
        <f t="shared" ref="U3011:U3074" si="382">TEXT(MONTH(S3011)*29,"mmm")</f>
        <v>Oct</v>
      </c>
      <c r="V3011">
        <f t="shared" ref="V3011:V3074" si="383">YEAR(S3011)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376"/>
        <v>1.58</v>
      </c>
      <c r="P3012" s="9">
        <f t="shared" si="377"/>
        <v>158</v>
      </c>
      <c r="Q3012" t="str">
        <f t="shared" si="378"/>
        <v>theater</v>
      </c>
      <c r="R3012" t="str">
        <f t="shared" si="379"/>
        <v>spaces</v>
      </c>
      <c r="S3012" s="10">
        <f t="shared" si="380"/>
        <v>41996.832395833335</v>
      </c>
      <c r="T3012" s="10">
        <f t="shared" si="381"/>
        <v>42056.832395833335</v>
      </c>
      <c r="U3012" t="str">
        <f t="shared" si="382"/>
        <v>Dec</v>
      </c>
      <c r="V3012">
        <f t="shared" si="383"/>
        <v>2014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376"/>
        <v>1.2366666666666666</v>
      </c>
      <c r="P3013" s="9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0">
        <f t="shared" si="380"/>
        <v>42334.468935185185</v>
      </c>
      <c r="T3013" s="10">
        <f t="shared" si="381"/>
        <v>42361.957638888889</v>
      </c>
      <c r="U3013" t="str">
        <f t="shared" si="382"/>
        <v>Nov</v>
      </c>
      <c r="V3013">
        <f t="shared" si="383"/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376"/>
        <v>1.1712499999999999</v>
      </c>
      <c r="P3014" s="9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0">
        <f t="shared" si="380"/>
        <v>42024.702893518523</v>
      </c>
      <c r="T3014" s="10">
        <f t="shared" si="381"/>
        <v>42045.702893518523</v>
      </c>
      <c r="U3014" t="str">
        <f t="shared" si="382"/>
        <v>Jan</v>
      </c>
      <c r="V3014">
        <f t="shared" si="383"/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376"/>
        <v>1.5696000000000001</v>
      </c>
      <c r="P3015" s="9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0">
        <f t="shared" si="380"/>
        <v>42146.836215277777</v>
      </c>
      <c r="T3015" s="10">
        <f t="shared" si="381"/>
        <v>42176.836215277777</v>
      </c>
      <c r="U3015" t="str">
        <f t="shared" si="382"/>
        <v>May</v>
      </c>
      <c r="V3015">
        <f t="shared" si="383"/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376"/>
        <v>1.13104</v>
      </c>
      <c r="P3016" s="9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0">
        <f t="shared" si="380"/>
        <v>41920.123611111114</v>
      </c>
      <c r="T3016" s="10">
        <f t="shared" si="381"/>
        <v>41948.208333333336</v>
      </c>
      <c r="U3016" t="str">
        <f t="shared" si="382"/>
        <v>Oct</v>
      </c>
      <c r="V3016">
        <f t="shared" si="383"/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376"/>
        <v>1.0317647058823529</v>
      </c>
      <c r="P3017" s="9">
        <f t="shared" si="377"/>
        <v>87.7</v>
      </c>
      <c r="Q3017" t="str">
        <f t="shared" si="378"/>
        <v>theater</v>
      </c>
      <c r="R3017" t="str">
        <f t="shared" si="379"/>
        <v>spaces</v>
      </c>
      <c r="S3017" s="10">
        <f t="shared" si="380"/>
        <v>41785.72729166667</v>
      </c>
      <c r="T3017" s="10">
        <f t="shared" si="381"/>
        <v>41801.166666666664</v>
      </c>
      <c r="U3017" t="str">
        <f t="shared" si="382"/>
        <v>May</v>
      </c>
      <c r="V3017">
        <f t="shared" si="383"/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376"/>
        <v>1.0261176470588236</v>
      </c>
      <c r="P3018" s="9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0">
        <f t="shared" si="380"/>
        <v>41778.548055555555</v>
      </c>
      <c r="T3018" s="10">
        <f t="shared" si="381"/>
        <v>41838.548055555555</v>
      </c>
      <c r="U3018" t="str">
        <f t="shared" si="382"/>
        <v>May</v>
      </c>
      <c r="V3018">
        <f t="shared" si="383"/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376"/>
        <v>1.0584090909090909</v>
      </c>
      <c r="P3019" s="9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0">
        <f t="shared" si="380"/>
        <v>41841.850034722222</v>
      </c>
      <c r="T3019" s="10">
        <f t="shared" si="381"/>
        <v>41871.850034722222</v>
      </c>
      <c r="U3019" t="str">
        <f t="shared" si="382"/>
        <v>Jul</v>
      </c>
      <c r="V3019">
        <f t="shared" si="383"/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376"/>
        <v>1.0071428571428571</v>
      </c>
      <c r="P3020" s="9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0">
        <f t="shared" si="380"/>
        <v>42163.29833333334</v>
      </c>
      <c r="T3020" s="10">
        <f t="shared" si="381"/>
        <v>42205.916666666672</v>
      </c>
      <c r="U3020" t="str">
        <f t="shared" si="382"/>
        <v>Jun</v>
      </c>
      <c r="V3020">
        <f t="shared" si="383"/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376"/>
        <v>1.2123333333333333</v>
      </c>
      <c r="P3021" s="9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0">
        <f t="shared" si="380"/>
        <v>41758.833564814813</v>
      </c>
      <c r="T3021" s="10">
        <f t="shared" si="381"/>
        <v>41786.125</v>
      </c>
      <c r="U3021" t="str">
        <f t="shared" si="382"/>
        <v>Apr</v>
      </c>
      <c r="V3021">
        <f t="shared" si="383"/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376"/>
        <v>1.0057142857142858</v>
      </c>
      <c r="P3022" s="9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0">
        <f t="shared" si="380"/>
        <v>42170.846446759257</v>
      </c>
      <c r="T3022" s="10">
        <f t="shared" si="381"/>
        <v>42230.846446759257</v>
      </c>
      <c r="U3022" t="str">
        <f t="shared" si="382"/>
        <v>Jun</v>
      </c>
      <c r="V3022">
        <f t="shared" si="383"/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376"/>
        <v>1.1602222222222223</v>
      </c>
      <c r="P3023" s="9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0">
        <f t="shared" si="380"/>
        <v>42660.618854166663</v>
      </c>
      <c r="T3023" s="10">
        <f t="shared" si="381"/>
        <v>42696.249305555553</v>
      </c>
      <c r="U3023" t="str">
        <f t="shared" si="382"/>
        <v>Oct</v>
      </c>
      <c r="V3023">
        <f t="shared" si="383"/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376"/>
        <v>1.0087999999999999</v>
      </c>
      <c r="P3024" s="9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0">
        <f t="shared" si="380"/>
        <v>42564.95380787037</v>
      </c>
      <c r="T3024" s="10">
        <f t="shared" si="381"/>
        <v>42609.95380787037</v>
      </c>
      <c r="U3024" t="str">
        <f t="shared" si="382"/>
        <v>Jul</v>
      </c>
      <c r="V3024">
        <f t="shared" si="383"/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376"/>
        <v>1.03</v>
      </c>
      <c r="P3025" s="9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0">
        <f t="shared" si="380"/>
        <v>42121.675763888896</v>
      </c>
      <c r="T3025" s="10">
        <f t="shared" si="381"/>
        <v>42166.675763888896</v>
      </c>
      <c r="U3025" t="str">
        <f t="shared" si="382"/>
        <v>Apr</v>
      </c>
      <c r="V3025">
        <f t="shared" si="383"/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376"/>
        <v>2.4641999999999999</v>
      </c>
      <c r="P3026" s="9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0">
        <f t="shared" si="380"/>
        <v>41158.993923611109</v>
      </c>
      <c r="T3026" s="10">
        <f t="shared" si="381"/>
        <v>41188.993923611109</v>
      </c>
      <c r="U3026" t="str">
        <f t="shared" si="382"/>
        <v>Sep</v>
      </c>
      <c r="V3026">
        <f t="shared" si="383"/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376"/>
        <v>3.0219999999999998</v>
      </c>
      <c r="P3027" s="9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0">
        <f t="shared" si="380"/>
        <v>41761.509409722225</v>
      </c>
      <c r="T3027" s="10">
        <f t="shared" si="381"/>
        <v>41789.666666666664</v>
      </c>
      <c r="U3027" t="str">
        <f t="shared" si="382"/>
        <v>May</v>
      </c>
      <c r="V3027">
        <f t="shared" si="383"/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376"/>
        <v>1.4333333333333333</v>
      </c>
      <c r="P3028" s="9">
        <f t="shared" si="377"/>
        <v>51.6</v>
      </c>
      <c r="Q3028" t="str">
        <f t="shared" si="378"/>
        <v>theater</v>
      </c>
      <c r="R3028" t="str">
        <f t="shared" si="379"/>
        <v>spaces</v>
      </c>
      <c r="S3028" s="10">
        <f t="shared" si="380"/>
        <v>42783.459398148145</v>
      </c>
      <c r="T3028" s="10">
        <f t="shared" si="381"/>
        <v>42797.459398148145</v>
      </c>
      <c r="U3028" t="str">
        <f t="shared" si="382"/>
        <v>Feb</v>
      </c>
      <c r="V3028">
        <f t="shared" si="383"/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376"/>
        <v>1.3144</v>
      </c>
      <c r="P3029" s="9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0">
        <f t="shared" si="380"/>
        <v>42053.704293981486</v>
      </c>
      <c r="T3029" s="10">
        <f t="shared" si="381"/>
        <v>42083.662627314814</v>
      </c>
      <c r="U3029" t="str">
        <f t="shared" si="382"/>
        <v>Feb</v>
      </c>
      <c r="V3029">
        <f t="shared" si="383"/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376"/>
        <v>1.6801999999999999</v>
      </c>
      <c r="P3030" s="9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0">
        <f t="shared" si="380"/>
        <v>42567.264178240745</v>
      </c>
      <c r="T3030" s="10">
        <f t="shared" si="381"/>
        <v>42597.264178240745</v>
      </c>
      <c r="U3030" t="str">
        <f t="shared" si="382"/>
        <v>Jul</v>
      </c>
      <c r="V3030">
        <f t="shared" si="383"/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376"/>
        <v>1.0967666666666667</v>
      </c>
      <c r="P3031" s="9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0">
        <f t="shared" si="380"/>
        <v>41932.708877314813</v>
      </c>
      <c r="T3031" s="10">
        <f t="shared" si="381"/>
        <v>41961.190972222219</v>
      </c>
      <c r="U3031" t="str">
        <f t="shared" si="382"/>
        <v>Oct</v>
      </c>
      <c r="V3031">
        <f t="shared" si="383"/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376"/>
        <v>1.0668571428571429</v>
      </c>
      <c r="P3032" s="9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0">
        <f t="shared" si="380"/>
        <v>42233.747349537036</v>
      </c>
      <c r="T3032" s="10">
        <f t="shared" si="381"/>
        <v>42263.747349537036</v>
      </c>
      <c r="U3032" t="str">
        <f t="shared" si="382"/>
        <v>Aug</v>
      </c>
      <c r="V3032">
        <f t="shared" si="383"/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376"/>
        <v>1</v>
      </c>
      <c r="P3033" s="9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0">
        <f t="shared" si="380"/>
        <v>42597.882488425923</v>
      </c>
      <c r="T3033" s="10">
        <f t="shared" si="381"/>
        <v>42657.882488425923</v>
      </c>
      <c r="U3033" t="str">
        <f t="shared" si="382"/>
        <v>Aug</v>
      </c>
      <c r="V3033">
        <f t="shared" si="383"/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376"/>
        <v>1.272</v>
      </c>
      <c r="P3034" s="9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0">
        <f t="shared" si="380"/>
        <v>42228.044664351852</v>
      </c>
      <c r="T3034" s="10">
        <f t="shared" si="381"/>
        <v>42258.044664351852</v>
      </c>
      <c r="U3034" t="str">
        <f t="shared" si="382"/>
        <v>Aug</v>
      </c>
      <c r="V3034">
        <f t="shared" si="383"/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376"/>
        <v>1.4653333333333334</v>
      </c>
      <c r="P3035" s="9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0">
        <f t="shared" si="380"/>
        <v>42570.110243055555</v>
      </c>
      <c r="T3035" s="10">
        <f t="shared" si="381"/>
        <v>42600.110243055555</v>
      </c>
      <c r="U3035" t="str">
        <f t="shared" si="382"/>
        <v>Jul</v>
      </c>
      <c r="V3035">
        <f t="shared" si="383"/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376"/>
        <v>1.1253599999999999</v>
      </c>
      <c r="P3036" s="9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0">
        <f t="shared" si="380"/>
        <v>42644.535358796296</v>
      </c>
      <c r="T3036" s="10">
        <f t="shared" si="381"/>
        <v>42675.165972222225</v>
      </c>
      <c r="U3036" t="str">
        <f t="shared" si="382"/>
        <v>Oct</v>
      </c>
      <c r="V3036">
        <f t="shared" si="383"/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376"/>
        <v>1.0878684000000001</v>
      </c>
      <c r="P3037" s="9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0">
        <f t="shared" si="380"/>
        <v>41368.560289351852</v>
      </c>
      <c r="T3037" s="10">
        <f t="shared" si="381"/>
        <v>41398.560289351852</v>
      </c>
      <c r="U3037" t="str">
        <f t="shared" si="382"/>
        <v>Apr</v>
      </c>
      <c r="V3037">
        <f t="shared" si="383"/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376"/>
        <v>1.26732</v>
      </c>
      <c r="P3038" s="9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0">
        <f t="shared" si="380"/>
        <v>41466.785231481481</v>
      </c>
      <c r="T3038" s="10">
        <f t="shared" si="381"/>
        <v>41502.499305555553</v>
      </c>
      <c r="U3038" t="str">
        <f t="shared" si="382"/>
        <v>Jul</v>
      </c>
      <c r="V3038">
        <f t="shared" si="383"/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376"/>
        <v>2.1320000000000001</v>
      </c>
      <c r="P3039" s="9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0">
        <f t="shared" si="380"/>
        <v>40378.893206018518</v>
      </c>
      <c r="T3039" s="10">
        <f t="shared" si="381"/>
        <v>40453.207638888889</v>
      </c>
      <c r="U3039" t="str">
        <f t="shared" si="382"/>
        <v>Jul</v>
      </c>
      <c r="V3039">
        <f t="shared" si="383"/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376"/>
        <v>1.0049999999999999</v>
      </c>
      <c r="P3040" s="9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0">
        <f t="shared" si="380"/>
        <v>42373.252280092594</v>
      </c>
      <c r="T3040" s="10">
        <f t="shared" si="381"/>
        <v>42433.252280092594</v>
      </c>
      <c r="U3040" t="str">
        <f t="shared" si="382"/>
        <v>Jan</v>
      </c>
      <c r="V3040">
        <f t="shared" si="383"/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376"/>
        <v>1.0871389999999999</v>
      </c>
      <c r="P3041" s="9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0">
        <f t="shared" si="380"/>
        <v>41610.794421296298</v>
      </c>
      <c r="T3041" s="10">
        <f t="shared" si="381"/>
        <v>41637.332638888889</v>
      </c>
      <c r="U3041" t="str">
        <f t="shared" si="382"/>
        <v>Dec</v>
      </c>
      <c r="V3041">
        <f t="shared" si="383"/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376"/>
        <v>1.075</v>
      </c>
      <c r="P3042" s="9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0">
        <f t="shared" si="380"/>
        <v>42177.791909722218</v>
      </c>
      <c r="T3042" s="10">
        <f t="shared" si="381"/>
        <v>42181.958333333328</v>
      </c>
      <c r="U3042" t="str">
        <f t="shared" si="382"/>
        <v>Jun</v>
      </c>
      <c r="V3042">
        <f t="shared" si="383"/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376"/>
        <v>1.1048192771084338</v>
      </c>
      <c r="P3043" s="9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0">
        <f t="shared" si="380"/>
        <v>42359.868611111116</v>
      </c>
      <c r="T3043" s="10">
        <f t="shared" si="381"/>
        <v>42389.868611111116</v>
      </c>
      <c r="U3043" t="str">
        <f t="shared" si="382"/>
        <v>Dec</v>
      </c>
      <c r="V3043">
        <f t="shared" si="383"/>
        <v>2015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376"/>
        <v>1.28</v>
      </c>
      <c r="P3044" s="9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0">
        <f t="shared" si="380"/>
        <v>42253.688043981485</v>
      </c>
      <c r="T3044" s="10">
        <f t="shared" si="381"/>
        <v>42283.688043981485</v>
      </c>
      <c r="U3044" t="str">
        <f t="shared" si="382"/>
        <v>Sep</v>
      </c>
      <c r="V3044">
        <f t="shared" si="383"/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376"/>
        <v>1.1000666666666667</v>
      </c>
      <c r="P3045" s="9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0">
        <f t="shared" si="380"/>
        <v>42083.070590277777</v>
      </c>
      <c r="T3045" s="10">
        <f t="shared" si="381"/>
        <v>42110.118055555555</v>
      </c>
      <c r="U3045" t="str">
        <f t="shared" si="382"/>
        <v>Mar</v>
      </c>
      <c r="V3045">
        <f t="shared" si="383"/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376"/>
        <v>1.0934166666666667</v>
      </c>
      <c r="P3046" s="9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0">
        <f t="shared" si="380"/>
        <v>42387.7268287037</v>
      </c>
      <c r="T3046" s="10">
        <f t="shared" si="381"/>
        <v>42402.7268287037</v>
      </c>
      <c r="U3046" t="str">
        <f t="shared" si="382"/>
        <v>Jan</v>
      </c>
      <c r="V3046">
        <f t="shared" si="383"/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376"/>
        <v>1.3270650000000002</v>
      </c>
      <c r="P3047" s="9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0">
        <f t="shared" si="380"/>
        <v>41843.155729166669</v>
      </c>
      <c r="T3047" s="10">
        <f t="shared" si="381"/>
        <v>41873.155729166669</v>
      </c>
      <c r="U3047" t="str">
        <f t="shared" si="382"/>
        <v>Jul</v>
      </c>
      <c r="V3047">
        <f t="shared" si="383"/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376"/>
        <v>1.9084810126582279</v>
      </c>
      <c r="P3048" s="9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0">
        <f t="shared" si="380"/>
        <v>41862.803078703706</v>
      </c>
      <c r="T3048" s="10">
        <f t="shared" si="381"/>
        <v>41892.202777777777</v>
      </c>
      <c r="U3048" t="str">
        <f t="shared" si="382"/>
        <v>Aug</v>
      </c>
      <c r="V3048">
        <f t="shared" si="383"/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376"/>
        <v>1.49</v>
      </c>
      <c r="P3049" s="9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0">
        <f t="shared" si="380"/>
        <v>42443.989050925928</v>
      </c>
      <c r="T3049" s="10">
        <f t="shared" si="381"/>
        <v>42487.552777777775</v>
      </c>
      <c r="U3049" t="str">
        <f t="shared" si="382"/>
        <v>Mar</v>
      </c>
      <c r="V3049">
        <f t="shared" si="383"/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376"/>
        <v>1.6639999999999999</v>
      </c>
      <c r="P3050" s="9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0">
        <f t="shared" si="380"/>
        <v>41975.901180555549</v>
      </c>
      <c r="T3050" s="10">
        <f t="shared" si="381"/>
        <v>42004.890277777777</v>
      </c>
      <c r="U3050" t="str">
        <f t="shared" si="382"/>
        <v>Dec</v>
      </c>
      <c r="V3050">
        <f t="shared" si="383"/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376"/>
        <v>1.0666666666666667</v>
      </c>
      <c r="P3051" s="9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0">
        <f t="shared" si="380"/>
        <v>42139.014525462961</v>
      </c>
      <c r="T3051" s="10">
        <f t="shared" si="381"/>
        <v>42169.014525462961</v>
      </c>
      <c r="U3051" t="str">
        <f t="shared" si="382"/>
        <v>May</v>
      </c>
      <c r="V3051">
        <f t="shared" si="383"/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376"/>
        <v>1.06</v>
      </c>
      <c r="P3052" s="9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0">
        <f t="shared" si="380"/>
        <v>42465.16851851852</v>
      </c>
      <c r="T3052" s="10">
        <f t="shared" si="381"/>
        <v>42495.16851851852</v>
      </c>
      <c r="U3052" t="str">
        <f t="shared" si="382"/>
        <v>Apr</v>
      </c>
      <c r="V3052">
        <f t="shared" si="383"/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376"/>
        <v>0.23628571428571429</v>
      </c>
      <c r="P3053" s="9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0">
        <f t="shared" si="380"/>
        <v>42744.416030092587</v>
      </c>
      <c r="T3053" s="10">
        <f t="shared" si="381"/>
        <v>42774.416030092587</v>
      </c>
      <c r="U3053" t="str">
        <f t="shared" si="382"/>
        <v>Jan</v>
      </c>
      <c r="V3053">
        <f t="shared" si="383"/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376"/>
        <v>1.5E-3</v>
      </c>
      <c r="P3054" s="9">
        <f t="shared" si="377"/>
        <v>37.5</v>
      </c>
      <c r="Q3054" t="str">
        <f t="shared" si="378"/>
        <v>theater</v>
      </c>
      <c r="R3054" t="str">
        <f t="shared" si="379"/>
        <v>spaces</v>
      </c>
      <c r="S3054" s="10">
        <f t="shared" si="380"/>
        <v>42122.670069444444</v>
      </c>
      <c r="T3054" s="10">
        <f t="shared" si="381"/>
        <v>42152.665972222225</v>
      </c>
      <c r="U3054" t="str">
        <f t="shared" si="382"/>
        <v>Apr</v>
      </c>
      <c r="V3054">
        <f t="shared" si="383"/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376"/>
        <v>4.0000000000000001E-3</v>
      </c>
      <c r="P3055" s="9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0">
        <f t="shared" si="380"/>
        <v>41862.761724537035</v>
      </c>
      <c r="T3055" s="10">
        <f t="shared" si="381"/>
        <v>41914.165972222225</v>
      </c>
      <c r="U3055" t="str">
        <f t="shared" si="382"/>
        <v>Aug</v>
      </c>
      <c r="V3055">
        <f t="shared" si="383"/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376"/>
        <v>0</v>
      </c>
      <c r="P3056" s="9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0">
        <f t="shared" si="380"/>
        <v>42027.832800925928</v>
      </c>
      <c r="T3056" s="10">
        <f t="shared" si="381"/>
        <v>42065.044444444444</v>
      </c>
      <c r="U3056" t="str">
        <f t="shared" si="382"/>
        <v>Jan</v>
      </c>
      <c r="V3056">
        <f t="shared" si="383"/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376"/>
        <v>5.0000000000000002E-5</v>
      </c>
      <c r="P3057" s="9">
        <f t="shared" si="377"/>
        <v>1</v>
      </c>
      <c r="Q3057" t="str">
        <f t="shared" si="378"/>
        <v>theater</v>
      </c>
      <c r="R3057" t="str">
        <f t="shared" si="379"/>
        <v>spaces</v>
      </c>
      <c r="S3057" s="10">
        <f t="shared" si="380"/>
        <v>41953.95821759259</v>
      </c>
      <c r="T3057" s="10">
        <f t="shared" si="381"/>
        <v>42013.95821759259</v>
      </c>
      <c r="U3057" t="str">
        <f t="shared" si="382"/>
        <v>Nov</v>
      </c>
      <c r="V3057">
        <f t="shared" si="383"/>
        <v>2014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376"/>
        <v>0</v>
      </c>
      <c r="P3058" s="9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0">
        <f t="shared" si="380"/>
        <v>41851.636388888888</v>
      </c>
      <c r="T3058" s="10">
        <f t="shared" si="381"/>
        <v>41911.636388888888</v>
      </c>
      <c r="U3058" t="str">
        <f t="shared" si="382"/>
        <v>Jul</v>
      </c>
      <c r="V3058">
        <f t="shared" si="383"/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376"/>
        <v>0</v>
      </c>
      <c r="P3059" s="9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0">
        <f t="shared" si="380"/>
        <v>42433.650590277779</v>
      </c>
      <c r="T3059" s="10">
        <f t="shared" si="381"/>
        <v>42463.608923611115</v>
      </c>
      <c r="U3059" t="str">
        <f t="shared" si="382"/>
        <v>Mar</v>
      </c>
      <c r="V3059">
        <f t="shared" si="383"/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376"/>
        <v>1.6666666666666666E-4</v>
      </c>
      <c r="P3060" s="9">
        <f t="shared" si="377"/>
        <v>1</v>
      </c>
      <c r="Q3060" t="str">
        <f t="shared" si="378"/>
        <v>theater</v>
      </c>
      <c r="R3060" t="str">
        <f t="shared" si="379"/>
        <v>spaces</v>
      </c>
      <c r="S3060" s="10">
        <f t="shared" si="380"/>
        <v>42460.374305555553</v>
      </c>
      <c r="T3060" s="10">
        <f t="shared" si="381"/>
        <v>42510.374305555553</v>
      </c>
      <c r="U3060" t="str">
        <f t="shared" si="382"/>
        <v>Mar</v>
      </c>
      <c r="V3060">
        <f t="shared" si="383"/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376"/>
        <v>3.0066666666666665E-2</v>
      </c>
      <c r="P3061" s="9">
        <f t="shared" si="377"/>
        <v>41</v>
      </c>
      <c r="Q3061" t="str">
        <f t="shared" si="378"/>
        <v>theater</v>
      </c>
      <c r="R3061" t="str">
        <f t="shared" si="379"/>
        <v>spaces</v>
      </c>
      <c r="S3061" s="10">
        <f t="shared" si="380"/>
        <v>41829.935717592591</v>
      </c>
      <c r="T3061" s="10">
        <f t="shared" si="381"/>
        <v>41859.935717592591</v>
      </c>
      <c r="U3061" t="str">
        <f t="shared" si="382"/>
        <v>Jul</v>
      </c>
      <c r="V3061">
        <f t="shared" si="383"/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376"/>
        <v>1.5227272727272728E-3</v>
      </c>
      <c r="P3062" s="9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0">
        <f t="shared" si="380"/>
        <v>42245.274699074071</v>
      </c>
      <c r="T3062" s="10">
        <f t="shared" si="381"/>
        <v>42275.274699074071</v>
      </c>
      <c r="U3062" t="str">
        <f t="shared" si="382"/>
        <v>Aug</v>
      </c>
      <c r="V3062">
        <f t="shared" si="383"/>
        <v>2015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376"/>
        <v>0</v>
      </c>
      <c r="P3063" s="9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0">
        <f t="shared" si="380"/>
        <v>41834.784120370372</v>
      </c>
      <c r="T3063" s="10">
        <f t="shared" si="381"/>
        <v>41864.784120370372</v>
      </c>
      <c r="U3063" t="str">
        <f t="shared" si="382"/>
        <v>Jul</v>
      </c>
      <c r="V3063">
        <f t="shared" si="383"/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376"/>
        <v>0.66839999999999999</v>
      </c>
      <c r="P3064" s="9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0">
        <f t="shared" si="380"/>
        <v>42248.535787037035</v>
      </c>
      <c r="T3064" s="10">
        <f t="shared" si="381"/>
        <v>42277.75</v>
      </c>
      <c r="U3064" t="str">
        <f t="shared" si="382"/>
        <v>Sep</v>
      </c>
      <c r="V3064">
        <f t="shared" si="383"/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376"/>
        <v>0.19566666666666666</v>
      </c>
      <c r="P3065" s="9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0">
        <f t="shared" si="380"/>
        <v>42630.922893518517</v>
      </c>
      <c r="T3065" s="10">
        <f t="shared" si="381"/>
        <v>42665.922893518517</v>
      </c>
      <c r="U3065" t="str">
        <f t="shared" si="382"/>
        <v>Sep</v>
      </c>
      <c r="V3065">
        <f t="shared" si="383"/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376"/>
        <v>0.11294666666666667</v>
      </c>
      <c r="P3066" s="9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0">
        <f t="shared" si="380"/>
        <v>42299.130162037036</v>
      </c>
      <c r="T3066" s="10">
        <f t="shared" si="381"/>
        <v>42330.290972222225</v>
      </c>
      <c r="U3066" t="str">
        <f t="shared" si="382"/>
        <v>Oct</v>
      </c>
      <c r="V3066">
        <f t="shared" si="383"/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376"/>
        <v>4.0000000000000002E-4</v>
      </c>
      <c r="P3067" s="9">
        <f t="shared" si="377"/>
        <v>5</v>
      </c>
      <c r="Q3067" t="str">
        <f t="shared" si="378"/>
        <v>theater</v>
      </c>
      <c r="R3067" t="str">
        <f t="shared" si="379"/>
        <v>spaces</v>
      </c>
      <c r="S3067" s="10">
        <f t="shared" si="380"/>
        <v>41825.055231481485</v>
      </c>
      <c r="T3067" s="10">
        <f t="shared" si="381"/>
        <v>41850.055231481485</v>
      </c>
      <c r="U3067" t="str">
        <f t="shared" si="382"/>
        <v>Jul</v>
      </c>
      <c r="V3067">
        <f t="shared" si="383"/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376"/>
        <v>0.11985714285714286</v>
      </c>
      <c r="P3068" s="9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0">
        <f t="shared" si="380"/>
        <v>42531.228437500002</v>
      </c>
      <c r="T3068" s="10">
        <f t="shared" si="381"/>
        <v>42561.228437500002</v>
      </c>
      <c r="U3068" t="str">
        <f t="shared" si="382"/>
        <v>Jun</v>
      </c>
      <c r="V3068">
        <f t="shared" si="383"/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376"/>
        <v>2.5000000000000001E-2</v>
      </c>
      <c r="P3069" s="9">
        <f t="shared" si="377"/>
        <v>200</v>
      </c>
      <c r="Q3069" t="str">
        <f t="shared" si="378"/>
        <v>theater</v>
      </c>
      <c r="R3069" t="str">
        <f t="shared" si="379"/>
        <v>spaces</v>
      </c>
      <c r="S3069" s="10">
        <f t="shared" si="380"/>
        <v>42226.938414351855</v>
      </c>
      <c r="T3069" s="10">
        <f t="shared" si="381"/>
        <v>42256.938414351855</v>
      </c>
      <c r="U3069" t="str">
        <f t="shared" si="382"/>
        <v>Aug</v>
      </c>
      <c r="V3069">
        <f t="shared" si="383"/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376"/>
        <v>6.9999999999999999E-4</v>
      </c>
      <c r="P3070" s="9">
        <f t="shared" si="377"/>
        <v>87.5</v>
      </c>
      <c r="Q3070" t="str">
        <f t="shared" si="378"/>
        <v>theater</v>
      </c>
      <c r="R3070" t="str">
        <f t="shared" si="379"/>
        <v>spaces</v>
      </c>
      <c r="S3070" s="10">
        <f t="shared" si="380"/>
        <v>42263.691574074073</v>
      </c>
      <c r="T3070" s="10">
        <f t="shared" si="381"/>
        <v>42293.691574074073</v>
      </c>
      <c r="U3070" t="str">
        <f t="shared" si="382"/>
        <v>Sep</v>
      </c>
      <c r="V3070">
        <f t="shared" si="383"/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376"/>
        <v>0.14099999999999999</v>
      </c>
      <c r="P3071" s="9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0">
        <f t="shared" si="380"/>
        <v>41957.833726851852</v>
      </c>
      <c r="T3071" s="10">
        <f t="shared" si="381"/>
        <v>41987.833726851852</v>
      </c>
      <c r="U3071" t="str">
        <f t="shared" si="382"/>
        <v>Nov</v>
      </c>
      <c r="V3071">
        <f t="shared" si="383"/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376"/>
        <v>3.3399999999999999E-2</v>
      </c>
      <c r="P3072" s="9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0">
        <f t="shared" si="380"/>
        <v>42690.733437499999</v>
      </c>
      <c r="T3072" s="10">
        <f t="shared" si="381"/>
        <v>42711.733437499999</v>
      </c>
      <c r="U3072" t="str">
        <f t="shared" si="382"/>
        <v>Nov</v>
      </c>
      <c r="V3072">
        <f t="shared" si="383"/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376"/>
        <v>0.59775</v>
      </c>
      <c r="P3073" s="9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0">
        <f t="shared" si="380"/>
        <v>42097.732418981483</v>
      </c>
      <c r="T3073" s="10">
        <f t="shared" si="381"/>
        <v>42115.249305555553</v>
      </c>
      <c r="U3073" t="str">
        <f t="shared" si="382"/>
        <v>Apr</v>
      </c>
      <c r="V3073">
        <f t="shared" si="383"/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376"/>
        <v>1.6666666666666666E-4</v>
      </c>
      <c r="P3074" s="9">
        <f t="shared" si="377"/>
        <v>1</v>
      </c>
      <c r="Q3074" t="str">
        <f t="shared" si="378"/>
        <v>theater</v>
      </c>
      <c r="R3074" t="str">
        <f t="shared" si="379"/>
        <v>spaces</v>
      </c>
      <c r="S3074" s="10">
        <f t="shared" si="380"/>
        <v>42658.690532407403</v>
      </c>
      <c r="T3074" s="10">
        <f t="shared" si="381"/>
        <v>42673.073611111111</v>
      </c>
      <c r="U3074" t="str">
        <f t="shared" si="382"/>
        <v>Oct</v>
      </c>
      <c r="V3074">
        <f t="shared" si="383"/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384">E3075/D3075</f>
        <v>2.3035714285714285E-4</v>
      </c>
      <c r="P3075" s="9">
        <f t="shared" ref="P3075:P3138" si="385">E3075/L3075</f>
        <v>92.142857142857139</v>
      </c>
      <c r="Q3075" t="str">
        <f t="shared" ref="Q3075:Q3138" si="386">LEFT(N3075,SEARCH( "/",N3075,1)-1)</f>
        <v>theater</v>
      </c>
      <c r="R3075" t="str">
        <f t="shared" ref="R3075:R3138" si="387">RIGHT(N3075,LEN(N3075)-SEARCH("/",N3075,1))</f>
        <v>spaces</v>
      </c>
      <c r="S3075" s="10">
        <f t="shared" ref="S3075:S3138" si="388">(((J3075/60)/60)/24)+DATE(1970,1,1)</f>
        <v>42111.684027777781</v>
      </c>
      <c r="T3075" s="10">
        <f t="shared" ref="T3075:T3138" si="389">(((I3075/60)/60)/24)+DATE(1970,1,1)</f>
        <v>42169.804861111115</v>
      </c>
      <c r="U3075" t="str">
        <f t="shared" ref="U3075:U3138" si="390">TEXT(MONTH(S3075)*29,"mmm")</f>
        <v>Apr</v>
      </c>
      <c r="V3075">
        <f t="shared" ref="V3075:V3138" si="391">YEAR(S3075)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384"/>
        <v>8.8000000000000003E-4</v>
      </c>
      <c r="P3076" s="9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0">
        <f t="shared" si="388"/>
        <v>42409.571284722217</v>
      </c>
      <c r="T3076" s="10">
        <f t="shared" si="389"/>
        <v>42439.571284722217</v>
      </c>
      <c r="U3076" t="str">
        <f t="shared" si="390"/>
        <v>Feb</v>
      </c>
      <c r="V3076">
        <f t="shared" si="391"/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384"/>
        <v>8.6400000000000005E-2</v>
      </c>
      <c r="P3077" s="9">
        <f t="shared" si="385"/>
        <v>64.8</v>
      </c>
      <c r="Q3077" t="str">
        <f t="shared" si="386"/>
        <v>theater</v>
      </c>
      <c r="R3077" t="str">
        <f t="shared" si="387"/>
        <v>spaces</v>
      </c>
      <c r="S3077" s="10">
        <f t="shared" si="388"/>
        <v>42551.102314814809</v>
      </c>
      <c r="T3077" s="10">
        <f t="shared" si="389"/>
        <v>42601.102314814809</v>
      </c>
      <c r="U3077" t="str">
        <f t="shared" si="390"/>
        <v>Jun</v>
      </c>
      <c r="V3077">
        <f t="shared" si="391"/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384"/>
        <v>0.15060000000000001</v>
      </c>
      <c r="P3078" s="9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0">
        <f t="shared" si="388"/>
        <v>42226.651886574073</v>
      </c>
      <c r="T3078" s="10">
        <f t="shared" si="389"/>
        <v>42286.651886574073</v>
      </c>
      <c r="U3078" t="str">
        <f t="shared" si="390"/>
        <v>Aug</v>
      </c>
      <c r="V3078">
        <f t="shared" si="391"/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384"/>
        <v>4.7727272727272731E-3</v>
      </c>
      <c r="P3079" s="9">
        <f t="shared" si="385"/>
        <v>52.5</v>
      </c>
      <c r="Q3079" t="str">
        <f t="shared" si="386"/>
        <v>theater</v>
      </c>
      <c r="R3079" t="str">
        <f t="shared" si="387"/>
        <v>spaces</v>
      </c>
      <c r="S3079" s="10">
        <f t="shared" si="388"/>
        <v>42766.956921296296</v>
      </c>
      <c r="T3079" s="10">
        <f t="shared" si="389"/>
        <v>42796.956921296296</v>
      </c>
      <c r="U3079" t="str">
        <f t="shared" si="390"/>
        <v>Jan</v>
      </c>
      <c r="V3079">
        <f t="shared" si="391"/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384"/>
        <v>1.1833333333333333E-3</v>
      </c>
      <c r="P3080" s="9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0">
        <f t="shared" si="388"/>
        <v>42031.138831018514</v>
      </c>
      <c r="T3080" s="10">
        <f t="shared" si="389"/>
        <v>42061.138831018514</v>
      </c>
      <c r="U3080" t="str">
        <f t="shared" si="390"/>
        <v>Jan</v>
      </c>
      <c r="V3080">
        <f t="shared" si="391"/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384"/>
        <v>8.4173998587352451E-3</v>
      </c>
      <c r="P3081" s="9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0">
        <f t="shared" si="388"/>
        <v>42055.713368055556</v>
      </c>
      <c r="T3081" s="10">
        <f t="shared" si="389"/>
        <v>42085.671701388885</v>
      </c>
      <c r="U3081" t="str">
        <f t="shared" si="390"/>
        <v>Feb</v>
      </c>
      <c r="V3081">
        <f t="shared" si="391"/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384"/>
        <v>1.8799999999999999E-4</v>
      </c>
      <c r="P3082" s="9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0">
        <f t="shared" si="388"/>
        <v>41940.028287037036</v>
      </c>
      <c r="T3082" s="10">
        <f t="shared" si="389"/>
        <v>42000.0699537037</v>
      </c>
      <c r="U3082" t="str">
        <f t="shared" si="390"/>
        <v>Oct</v>
      </c>
      <c r="V3082">
        <f t="shared" si="391"/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384"/>
        <v>2.1029999999999998E-3</v>
      </c>
      <c r="P3083" s="9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0">
        <f t="shared" si="388"/>
        <v>42237.181608796294</v>
      </c>
      <c r="T3083" s="10">
        <f t="shared" si="389"/>
        <v>42267.181608796294</v>
      </c>
      <c r="U3083" t="str">
        <f t="shared" si="390"/>
        <v>Aug</v>
      </c>
      <c r="V3083">
        <f t="shared" si="391"/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384"/>
        <v>0</v>
      </c>
      <c r="P3084" s="9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0">
        <f t="shared" si="388"/>
        <v>42293.922986111109</v>
      </c>
      <c r="T3084" s="10">
        <f t="shared" si="389"/>
        <v>42323.96465277778</v>
      </c>
      <c r="U3084" t="str">
        <f t="shared" si="390"/>
        <v>Oct</v>
      </c>
      <c r="V3084">
        <f t="shared" si="391"/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384"/>
        <v>2.8E-3</v>
      </c>
      <c r="P3085" s="9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0">
        <f t="shared" si="388"/>
        <v>41853.563402777778</v>
      </c>
      <c r="T3085" s="10">
        <f t="shared" si="389"/>
        <v>41883.208333333336</v>
      </c>
      <c r="U3085" t="str">
        <f t="shared" si="390"/>
        <v>Aug</v>
      </c>
      <c r="V3085">
        <f t="shared" si="391"/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384"/>
        <v>0.11579206701157921</v>
      </c>
      <c r="P3086" s="9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0">
        <f t="shared" si="388"/>
        <v>42100.723738425921</v>
      </c>
      <c r="T3086" s="10">
        <f t="shared" si="389"/>
        <v>42129.783333333333</v>
      </c>
      <c r="U3086" t="str">
        <f t="shared" si="390"/>
        <v>Apr</v>
      </c>
      <c r="V3086">
        <f t="shared" si="391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384"/>
        <v>2.4400000000000002E-2</v>
      </c>
      <c r="P3087" s="9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0">
        <f t="shared" si="388"/>
        <v>42246.883784722217</v>
      </c>
      <c r="T3087" s="10">
        <f t="shared" si="389"/>
        <v>42276.883784722217</v>
      </c>
      <c r="U3087" t="str">
        <f t="shared" si="390"/>
        <v>Aug</v>
      </c>
      <c r="V3087">
        <f t="shared" si="391"/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384"/>
        <v>2.5000000000000001E-3</v>
      </c>
      <c r="P3088" s="9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0">
        <f t="shared" si="388"/>
        <v>42173.67082175926</v>
      </c>
      <c r="T3088" s="10">
        <f t="shared" si="389"/>
        <v>42233.67082175926</v>
      </c>
      <c r="U3088" t="str">
        <f t="shared" si="390"/>
        <v>Jun</v>
      </c>
      <c r="V3088">
        <f t="shared" si="391"/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384"/>
        <v>6.2500000000000003E-3</v>
      </c>
      <c r="P3089" s="9">
        <f t="shared" si="385"/>
        <v>62.5</v>
      </c>
      <c r="Q3089" t="str">
        <f t="shared" si="386"/>
        <v>theater</v>
      </c>
      <c r="R3089" t="str">
        <f t="shared" si="387"/>
        <v>spaces</v>
      </c>
      <c r="S3089" s="10">
        <f t="shared" si="388"/>
        <v>42665.150347222225</v>
      </c>
      <c r="T3089" s="10">
        <f t="shared" si="389"/>
        <v>42725.192013888889</v>
      </c>
      <c r="U3089" t="str">
        <f t="shared" si="390"/>
        <v>Oct</v>
      </c>
      <c r="V3089">
        <f t="shared" si="391"/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384"/>
        <v>1.9384615384615384E-3</v>
      </c>
      <c r="P3090" s="9">
        <f t="shared" si="385"/>
        <v>42</v>
      </c>
      <c r="Q3090" t="str">
        <f t="shared" si="386"/>
        <v>theater</v>
      </c>
      <c r="R3090" t="str">
        <f t="shared" si="387"/>
        <v>spaces</v>
      </c>
      <c r="S3090" s="10">
        <f t="shared" si="388"/>
        <v>41981.57230324074</v>
      </c>
      <c r="T3090" s="10">
        <f t="shared" si="389"/>
        <v>42012.570138888885</v>
      </c>
      <c r="U3090" t="str">
        <f t="shared" si="390"/>
        <v>Dec</v>
      </c>
      <c r="V3090">
        <f t="shared" si="391"/>
        <v>2014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384"/>
        <v>0.23416000000000001</v>
      </c>
      <c r="P3091" s="9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0">
        <f t="shared" si="388"/>
        <v>42528.542627314819</v>
      </c>
      <c r="T3091" s="10">
        <f t="shared" si="389"/>
        <v>42560.082638888889</v>
      </c>
      <c r="U3091" t="str">
        <f t="shared" si="390"/>
        <v>Jun</v>
      </c>
      <c r="V3091">
        <f t="shared" si="391"/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384"/>
        <v>5.080888888888889E-2</v>
      </c>
      <c r="P3092" s="9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0">
        <f t="shared" si="388"/>
        <v>42065.818807870368</v>
      </c>
      <c r="T3092" s="10">
        <f t="shared" si="389"/>
        <v>42125.777141203704</v>
      </c>
      <c r="U3092" t="str">
        <f t="shared" si="390"/>
        <v>Mar</v>
      </c>
      <c r="V3092">
        <f t="shared" si="391"/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384"/>
        <v>0.15920000000000001</v>
      </c>
      <c r="P3093" s="9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0">
        <f t="shared" si="388"/>
        <v>42566.948414351849</v>
      </c>
      <c r="T3093" s="10">
        <f t="shared" si="389"/>
        <v>42596.948414351849</v>
      </c>
      <c r="U3093" t="str">
        <f t="shared" si="390"/>
        <v>Jul</v>
      </c>
      <c r="V3093">
        <f t="shared" si="391"/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384"/>
        <v>1.1831900000000001E-2</v>
      </c>
      <c r="P3094" s="9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0">
        <f t="shared" si="388"/>
        <v>42255.619351851856</v>
      </c>
      <c r="T3094" s="10">
        <f t="shared" si="389"/>
        <v>42292.916666666672</v>
      </c>
      <c r="U3094" t="str">
        <f t="shared" si="390"/>
        <v>Sep</v>
      </c>
      <c r="V3094">
        <f t="shared" si="391"/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384"/>
        <v>0.22750000000000001</v>
      </c>
      <c r="P3095" s="9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0">
        <f t="shared" si="388"/>
        <v>41760.909039351849</v>
      </c>
      <c r="T3095" s="10">
        <f t="shared" si="389"/>
        <v>41791.165972222225</v>
      </c>
      <c r="U3095" t="str">
        <f t="shared" si="390"/>
        <v>May</v>
      </c>
      <c r="V3095">
        <f t="shared" si="391"/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384"/>
        <v>2.5000000000000001E-4</v>
      </c>
      <c r="P3096" s="9">
        <f t="shared" si="385"/>
        <v>25</v>
      </c>
      <c r="Q3096" t="str">
        <f t="shared" si="386"/>
        <v>theater</v>
      </c>
      <c r="R3096" t="str">
        <f t="shared" si="387"/>
        <v>spaces</v>
      </c>
      <c r="S3096" s="10">
        <f t="shared" si="388"/>
        <v>42207.795787037037</v>
      </c>
      <c r="T3096" s="10">
        <f t="shared" si="389"/>
        <v>42267.795787037037</v>
      </c>
      <c r="U3096" t="str">
        <f t="shared" si="390"/>
        <v>Jul</v>
      </c>
      <c r="V3096">
        <f t="shared" si="391"/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384"/>
        <v>3.351206434316354E-3</v>
      </c>
      <c r="P3097" s="9">
        <f t="shared" si="385"/>
        <v>50</v>
      </c>
      <c r="Q3097" t="str">
        <f t="shared" si="386"/>
        <v>theater</v>
      </c>
      <c r="R3097" t="str">
        <f t="shared" si="387"/>
        <v>spaces</v>
      </c>
      <c r="S3097" s="10">
        <f t="shared" si="388"/>
        <v>42523.025231481486</v>
      </c>
      <c r="T3097" s="10">
        <f t="shared" si="389"/>
        <v>42583.025231481486</v>
      </c>
      <c r="U3097" t="str">
        <f t="shared" si="390"/>
        <v>Jun</v>
      </c>
      <c r="V3097">
        <f t="shared" si="391"/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384"/>
        <v>3.9750000000000001E-2</v>
      </c>
      <c r="P3098" s="9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0">
        <f t="shared" si="388"/>
        <v>42114.825532407413</v>
      </c>
      <c r="T3098" s="10">
        <f t="shared" si="389"/>
        <v>42144.825532407413</v>
      </c>
      <c r="U3098" t="str">
        <f t="shared" si="390"/>
        <v>Apr</v>
      </c>
      <c r="V3098">
        <f t="shared" si="391"/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384"/>
        <v>0.17150000000000001</v>
      </c>
      <c r="P3099" s="9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0">
        <f t="shared" si="388"/>
        <v>42629.503483796296</v>
      </c>
      <c r="T3099" s="10">
        <f t="shared" si="389"/>
        <v>42650.583333333328</v>
      </c>
      <c r="U3099" t="str">
        <f t="shared" si="390"/>
        <v>Sep</v>
      </c>
      <c r="V3099">
        <f t="shared" si="391"/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384"/>
        <v>3.608004104669061E-2</v>
      </c>
      <c r="P3100" s="9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0">
        <f t="shared" si="388"/>
        <v>42359.792233796295</v>
      </c>
      <c r="T3100" s="10">
        <f t="shared" si="389"/>
        <v>42408.01180555555</v>
      </c>
      <c r="U3100" t="str">
        <f t="shared" si="390"/>
        <v>Dec</v>
      </c>
      <c r="V3100">
        <f t="shared" si="391"/>
        <v>2015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384"/>
        <v>0.13900000000000001</v>
      </c>
      <c r="P3101" s="9">
        <f t="shared" si="385"/>
        <v>55.6</v>
      </c>
      <c r="Q3101" t="str">
        <f t="shared" si="386"/>
        <v>theater</v>
      </c>
      <c r="R3101" t="str">
        <f t="shared" si="387"/>
        <v>spaces</v>
      </c>
      <c r="S3101" s="10">
        <f t="shared" si="388"/>
        <v>42382.189710648148</v>
      </c>
      <c r="T3101" s="10">
        <f t="shared" si="389"/>
        <v>42412.189710648148</v>
      </c>
      <c r="U3101" t="str">
        <f t="shared" si="390"/>
        <v>Jan</v>
      </c>
      <c r="V3101">
        <f t="shared" si="391"/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384"/>
        <v>0.15225</v>
      </c>
      <c r="P3102" s="9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0">
        <f t="shared" si="388"/>
        <v>41902.622395833336</v>
      </c>
      <c r="T3102" s="10">
        <f t="shared" si="389"/>
        <v>41932.622395833336</v>
      </c>
      <c r="U3102" t="str">
        <f t="shared" si="390"/>
        <v>Sep</v>
      </c>
      <c r="V3102">
        <f t="shared" si="391"/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384"/>
        <v>0.12</v>
      </c>
      <c r="P3103" s="9">
        <f t="shared" si="385"/>
        <v>25</v>
      </c>
      <c r="Q3103" t="str">
        <f t="shared" si="386"/>
        <v>theater</v>
      </c>
      <c r="R3103" t="str">
        <f t="shared" si="387"/>
        <v>spaces</v>
      </c>
      <c r="S3103" s="10">
        <f t="shared" si="388"/>
        <v>42171.383530092593</v>
      </c>
      <c r="T3103" s="10">
        <f t="shared" si="389"/>
        <v>42201.330555555556</v>
      </c>
      <c r="U3103" t="str">
        <f t="shared" si="390"/>
        <v>Jun</v>
      </c>
      <c r="V3103">
        <f t="shared" si="391"/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384"/>
        <v>0.391125</v>
      </c>
      <c r="P3104" s="9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0">
        <f t="shared" si="388"/>
        <v>42555.340486111112</v>
      </c>
      <c r="T3104" s="10">
        <f t="shared" si="389"/>
        <v>42605.340486111112</v>
      </c>
      <c r="U3104" t="str">
        <f t="shared" si="390"/>
        <v>Jul</v>
      </c>
      <c r="V3104">
        <f t="shared" si="391"/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384"/>
        <v>2.6829268292682929E-3</v>
      </c>
      <c r="P3105" s="9">
        <f t="shared" si="385"/>
        <v>5.5</v>
      </c>
      <c r="Q3105" t="str">
        <f t="shared" si="386"/>
        <v>theater</v>
      </c>
      <c r="R3105" t="str">
        <f t="shared" si="387"/>
        <v>spaces</v>
      </c>
      <c r="S3105" s="10">
        <f t="shared" si="388"/>
        <v>42107.156319444446</v>
      </c>
      <c r="T3105" s="10">
        <f t="shared" si="389"/>
        <v>42167.156319444446</v>
      </c>
      <c r="U3105" t="str">
        <f t="shared" si="390"/>
        <v>Apr</v>
      </c>
      <c r="V3105">
        <f t="shared" si="391"/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384"/>
        <v>0.29625000000000001</v>
      </c>
      <c r="P3106" s="9">
        <f t="shared" si="385"/>
        <v>237</v>
      </c>
      <c r="Q3106" t="str">
        <f t="shared" si="386"/>
        <v>theater</v>
      </c>
      <c r="R3106" t="str">
        <f t="shared" si="387"/>
        <v>spaces</v>
      </c>
      <c r="S3106" s="10">
        <f t="shared" si="388"/>
        <v>42006.908692129626</v>
      </c>
      <c r="T3106" s="10">
        <f t="shared" si="389"/>
        <v>42038.083333333328</v>
      </c>
      <c r="U3106" t="str">
        <f t="shared" si="390"/>
        <v>Jan</v>
      </c>
      <c r="V3106">
        <f t="shared" si="391"/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384"/>
        <v>0.4236099230111206</v>
      </c>
      <c r="P3107" s="9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0">
        <f t="shared" si="388"/>
        <v>41876.718935185185</v>
      </c>
      <c r="T3107" s="10">
        <f t="shared" si="389"/>
        <v>41931.208333333336</v>
      </c>
      <c r="U3107" t="str">
        <f t="shared" si="390"/>
        <v>Aug</v>
      </c>
      <c r="V3107">
        <f t="shared" si="391"/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384"/>
        <v>4.1000000000000002E-2</v>
      </c>
      <c r="P3108" s="9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0">
        <f t="shared" si="388"/>
        <v>42241.429120370376</v>
      </c>
      <c r="T3108" s="10">
        <f t="shared" si="389"/>
        <v>42263.916666666672</v>
      </c>
      <c r="U3108" t="str">
        <f t="shared" si="390"/>
        <v>Aug</v>
      </c>
      <c r="V3108">
        <f t="shared" si="391"/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384"/>
        <v>0.197625</v>
      </c>
      <c r="P3109" s="9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0">
        <f t="shared" si="388"/>
        <v>42128.814247685179</v>
      </c>
      <c r="T3109" s="10">
        <f t="shared" si="389"/>
        <v>42135.814247685179</v>
      </c>
      <c r="U3109" t="str">
        <f t="shared" si="390"/>
        <v>May</v>
      </c>
      <c r="V3109">
        <f t="shared" si="391"/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384"/>
        <v>5.1999999999999995E-4</v>
      </c>
      <c r="P3110" s="9">
        <f t="shared" si="385"/>
        <v>13</v>
      </c>
      <c r="Q3110" t="str">
        <f t="shared" si="386"/>
        <v>theater</v>
      </c>
      <c r="R3110" t="str">
        <f t="shared" si="387"/>
        <v>spaces</v>
      </c>
      <c r="S3110" s="10">
        <f t="shared" si="388"/>
        <v>42062.680486111116</v>
      </c>
      <c r="T3110" s="10">
        <f t="shared" si="389"/>
        <v>42122.638819444444</v>
      </c>
      <c r="U3110" t="str">
        <f t="shared" si="390"/>
        <v>Feb</v>
      </c>
      <c r="V3110">
        <f t="shared" si="391"/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384"/>
        <v>0.25030188679245285</v>
      </c>
      <c r="P3111" s="9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0">
        <f t="shared" si="388"/>
        <v>41844.125115740739</v>
      </c>
      <c r="T3111" s="10">
        <f t="shared" si="389"/>
        <v>41879.125115740739</v>
      </c>
      <c r="U3111" t="str">
        <f t="shared" si="390"/>
        <v>Jul</v>
      </c>
      <c r="V3111">
        <f t="shared" si="391"/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384"/>
        <v>4.0000000000000002E-4</v>
      </c>
      <c r="P3112" s="9">
        <f t="shared" si="385"/>
        <v>10</v>
      </c>
      <c r="Q3112" t="str">
        <f t="shared" si="386"/>
        <v>theater</v>
      </c>
      <c r="R3112" t="str">
        <f t="shared" si="387"/>
        <v>spaces</v>
      </c>
      <c r="S3112" s="10">
        <f t="shared" si="388"/>
        <v>42745.031469907408</v>
      </c>
      <c r="T3112" s="10">
        <f t="shared" si="389"/>
        <v>42785.031469907408</v>
      </c>
      <c r="U3112" t="str">
        <f t="shared" si="390"/>
        <v>Jan</v>
      </c>
      <c r="V3112">
        <f t="shared" si="391"/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384"/>
        <v>0.26640000000000003</v>
      </c>
      <c r="P3113" s="9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0">
        <f t="shared" si="388"/>
        <v>41885.595138888886</v>
      </c>
      <c r="T3113" s="10">
        <f t="shared" si="389"/>
        <v>41916.595138888886</v>
      </c>
      <c r="U3113" t="str">
        <f t="shared" si="390"/>
        <v>Sep</v>
      </c>
      <c r="V3113">
        <f t="shared" si="391"/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384"/>
        <v>4.7363636363636365E-2</v>
      </c>
      <c r="P3114" s="9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0">
        <f t="shared" si="388"/>
        <v>42615.121921296297</v>
      </c>
      <c r="T3114" s="10">
        <f t="shared" si="389"/>
        <v>42675.121921296297</v>
      </c>
      <c r="U3114" t="str">
        <f t="shared" si="390"/>
        <v>Sep</v>
      </c>
      <c r="V3114">
        <f t="shared" si="391"/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384"/>
        <v>4.2435339894712751E-2</v>
      </c>
      <c r="P3115" s="9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0">
        <f t="shared" si="388"/>
        <v>42081.731273148151</v>
      </c>
      <c r="T3115" s="10">
        <f t="shared" si="389"/>
        <v>42111.731273148151</v>
      </c>
      <c r="U3115" t="str">
        <f t="shared" si="390"/>
        <v>Mar</v>
      </c>
      <c r="V3115">
        <f t="shared" si="391"/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384"/>
        <v>0</v>
      </c>
      <c r="P3116" s="9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0">
        <f t="shared" si="388"/>
        <v>41843.632523148146</v>
      </c>
      <c r="T3116" s="10">
        <f t="shared" si="389"/>
        <v>41903.632523148146</v>
      </c>
      <c r="U3116" t="str">
        <f t="shared" si="390"/>
        <v>Jul</v>
      </c>
      <c r="V3116">
        <f t="shared" si="391"/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384"/>
        <v>0.03</v>
      </c>
      <c r="P3117" s="9">
        <f t="shared" si="385"/>
        <v>300</v>
      </c>
      <c r="Q3117" t="str">
        <f t="shared" si="386"/>
        <v>theater</v>
      </c>
      <c r="R3117" t="str">
        <f t="shared" si="387"/>
        <v>spaces</v>
      </c>
      <c r="S3117" s="10">
        <f t="shared" si="388"/>
        <v>42496.447071759263</v>
      </c>
      <c r="T3117" s="10">
        <f t="shared" si="389"/>
        <v>42526.447071759263</v>
      </c>
      <c r="U3117" t="str">
        <f t="shared" si="390"/>
        <v>May</v>
      </c>
      <c r="V3117">
        <f t="shared" si="391"/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384"/>
        <v>0.57333333333333336</v>
      </c>
      <c r="P3118" s="9">
        <f t="shared" si="385"/>
        <v>43</v>
      </c>
      <c r="Q3118" t="str">
        <f t="shared" si="386"/>
        <v>theater</v>
      </c>
      <c r="R3118" t="str">
        <f t="shared" si="387"/>
        <v>spaces</v>
      </c>
      <c r="S3118" s="10">
        <f t="shared" si="388"/>
        <v>42081.515335648146</v>
      </c>
      <c r="T3118" s="10">
        <f t="shared" si="389"/>
        <v>42095.515335648146</v>
      </c>
      <c r="U3118" t="str">
        <f t="shared" si="390"/>
        <v>Mar</v>
      </c>
      <c r="V3118">
        <f t="shared" si="391"/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384"/>
        <v>1E-3</v>
      </c>
      <c r="P3119" s="9">
        <f t="shared" si="385"/>
        <v>1</v>
      </c>
      <c r="Q3119" t="str">
        <f t="shared" si="386"/>
        <v>theater</v>
      </c>
      <c r="R3119" t="str">
        <f t="shared" si="387"/>
        <v>spaces</v>
      </c>
      <c r="S3119" s="10">
        <f t="shared" si="388"/>
        <v>42509.374537037031</v>
      </c>
      <c r="T3119" s="10">
        <f t="shared" si="389"/>
        <v>42517.55</v>
      </c>
      <c r="U3119" t="str">
        <f t="shared" si="390"/>
        <v>May</v>
      </c>
      <c r="V3119">
        <f t="shared" si="391"/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384"/>
        <v>3.0999999999999999E-3</v>
      </c>
      <c r="P3120" s="9">
        <f t="shared" si="385"/>
        <v>775</v>
      </c>
      <c r="Q3120" t="str">
        <f t="shared" si="386"/>
        <v>theater</v>
      </c>
      <c r="R3120" t="str">
        <f t="shared" si="387"/>
        <v>spaces</v>
      </c>
      <c r="S3120" s="10">
        <f t="shared" si="388"/>
        <v>42534.649571759262</v>
      </c>
      <c r="T3120" s="10">
        <f t="shared" si="389"/>
        <v>42553.649571759262</v>
      </c>
      <c r="U3120" t="str">
        <f t="shared" si="390"/>
        <v>Jun</v>
      </c>
      <c r="V3120">
        <f t="shared" si="391"/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384"/>
        <v>5.0000000000000001E-4</v>
      </c>
      <c r="P3121" s="9">
        <f t="shared" si="385"/>
        <v>5</v>
      </c>
      <c r="Q3121" t="str">
        <f t="shared" si="386"/>
        <v>theater</v>
      </c>
      <c r="R3121" t="str">
        <f t="shared" si="387"/>
        <v>spaces</v>
      </c>
      <c r="S3121" s="10">
        <f t="shared" si="388"/>
        <v>42060.04550925926</v>
      </c>
      <c r="T3121" s="10">
        <f t="shared" si="389"/>
        <v>42090.003842592589</v>
      </c>
      <c r="U3121" t="str">
        <f t="shared" si="390"/>
        <v>Feb</v>
      </c>
      <c r="V3121">
        <f t="shared" si="391"/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384"/>
        <v>9.8461538461538464E-5</v>
      </c>
      <c r="P3122" s="9">
        <f t="shared" si="385"/>
        <v>12.8</v>
      </c>
      <c r="Q3122" t="str">
        <f t="shared" si="386"/>
        <v>theater</v>
      </c>
      <c r="R3122" t="str">
        <f t="shared" si="387"/>
        <v>spaces</v>
      </c>
      <c r="S3122" s="10">
        <f t="shared" si="388"/>
        <v>42435.942083333335</v>
      </c>
      <c r="T3122" s="10">
        <f t="shared" si="389"/>
        <v>42495.900416666671</v>
      </c>
      <c r="U3122" t="str">
        <f t="shared" si="390"/>
        <v>Mar</v>
      </c>
      <c r="V3122">
        <f t="shared" si="391"/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384"/>
        <v>6.6666666666666671E-3</v>
      </c>
      <c r="P3123" s="9">
        <f t="shared" si="385"/>
        <v>10</v>
      </c>
      <c r="Q3123" t="str">
        <f t="shared" si="386"/>
        <v>theater</v>
      </c>
      <c r="R3123" t="str">
        <f t="shared" si="387"/>
        <v>spaces</v>
      </c>
      <c r="S3123" s="10">
        <f t="shared" si="388"/>
        <v>41848.679803240739</v>
      </c>
      <c r="T3123" s="10">
        <f t="shared" si="389"/>
        <v>41908.679803240739</v>
      </c>
      <c r="U3123" t="str">
        <f t="shared" si="390"/>
        <v>Jul</v>
      </c>
      <c r="V3123">
        <f t="shared" si="391"/>
        <v>2014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384"/>
        <v>0.58291457286432158</v>
      </c>
      <c r="P3124" s="9">
        <f t="shared" si="385"/>
        <v>58</v>
      </c>
      <c r="Q3124" t="str">
        <f t="shared" si="386"/>
        <v>theater</v>
      </c>
      <c r="R3124" t="str">
        <f t="shared" si="387"/>
        <v>spaces</v>
      </c>
      <c r="S3124" s="10">
        <f t="shared" si="388"/>
        <v>42678.932083333333</v>
      </c>
      <c r="T3124" s="10">
        <f t="shared" si="389"/>
        <v>42683.973750000005</v>
      </c>
      <c r="U3124" t="str">
        <f t="shared" si="390"/>
        <v>Nov</v>
      </c>
      <c r="V3124">
        <f t="shared" si="391"/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384"/>
        <v>0.68153600000000003</v>
      </c>
      <c r="P3125" s="9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0">
        <f t="shared" si="388"/>
        <v>42530.993032407408</v>
      </c>
      <c r="T3125" s="10">
        <f t="shared" si="389"/>
        <v>42560.993032407408</v>
      </c>
      <c r="U3125" t="str">
        <f t="shared" si="390"/>
        <v>Jun</v>
      </c>
      <c r="V3125">
        <f t="shared" si="391"/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384"/>
        <v>3.2499999999999997E-5</v>
      </c>
      <c r="P3126" s="9">
        <f t="shared" si="385"/>
        <v>6.5</v>
      </c>
      <c r="Q3126" t="str">
        <f t="shared" si="386"/>
        <v>theater</v>
      </c>
      <c r="R3126" t="str">
        <f t="shared" si="387"/>
        <v>spaces</v>
      </c>
      <c r="S3126" s="10">
        <f t="shared" si="388"/>
        <v>41977.780104166668</v>
      </c>
      <c r="T3126" s="10">
        <f t="shared" si="389"/>
        <v>42037.780104166668</v>
      </c>
      <c r="U3126" t="str">
        <f t="shared" si="390"/>
        <v>Dec</v>
      </c>
      <c r="V3126">
        <f t="shared" si="391"/>
        <v>2014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384"/>
        <v>0</v>
      </c>
      <c r="P3127" s="9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0">
        <f t="shared" si="388"/>
        <v>42346.20685185185</v>
      </c>
      <c r="T3127" s="10">
        <f t="shared" si="389"/>
        <v>42376.20685185185</v>
      </c>
      <c r="U3127" t="str">
        <f t="shared" si="390"/>
        <v>Dec</v>
      </c>
      <c r="V3127">
        <f t="shared" si="391"/>
        <v>2015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384"/>
        <v>4.1599999999999998E-2</v>
      </c>
      <c r="P3128" s="9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0">
        <f t="shared" si="388"/>
        <v>42427.01807870371</v>
      </c>
      <c r="T3128" s="10">
        <f t="shared" si="389"/>
        <v>42456.976412037038</v>
      </c>
      <c r="U3128" t="str">
        <f t="shared" si="390"/>
        <v>Feb</v>
      </c>
      <c r="V3128">
        <f t="shared" si="391"/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384"/>
        <v>0</v>
      </c>
      <c r="P3129" s="9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0">
        <f t="shared" si="388"/>
        <v>42034.856817129628</v>
      </c>
      <c r="T3129" s="10">
        <f t="shared" si="389"/>
        <v>42064.856817129628</v>
      </c>
      <c r="U3129" t="str">
        <f t="shared" si="390"/>
        <v>Jan</v>
      </c>
      <c r="V3129">
        <f t="shared" si="391"/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384"/>
        <v>1.0860666666666667</v>
      </c>
      <c r="P3130" s="9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0">
        <f t="shared" si="388"/>
        <v>42780.825706018513</v>
      </c>
      <c r="T3130" s="10">
        <f t="shared" si="389"/>
        <v>42810.784039351856</v>
      </c>
      <c r="U3130" t="str">
        <f t="shared" si="390"/>
        <v>Feb</v>
      </c>
      <c r="V3130">
        <f t="shared" si="391"/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384"/>
        <v>8.0000000000000002E-3</v>
      </c>
      <c r="P3131" s="9">
        <f t="shared" si="385"/>
        <v>10</v>
      </c>
      <c r="Q3131" t="str">
        <f t="shared" si="386"/>
        <v>theater</v>
      </c>
      <c r="R3131" t="str">
        <f t="shared" si="387"/>
        <v>plays</v>
      </c>
      <c r="S3131" s="10">
        <f t="shared" si="388"/>
        <v>42803.842812499999</v>
      </c>
      <c r="T3131" s="10">
        <f t="shared" si="389"/>
        <v>42843.801145833335</v>
      </c>
      <c r="U3131" t="str">
        <f t="shared" si="390"/>
        <v>Mar</v>
      </c>
      <c r="V3131">
        <f t="shared" si="391"/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384"/>
        <v>3.7499999999999999E-2</v>
      </c>
      <c r="P3132" s="9">
        <f t="shared" si="385"/>
        <v>93.75</v>
      </c>
      <c r="Q3132" t="str">
        <f t="shared" si="386"/>
        <v>theater</v>
      </c>
      <c r="R3132" t="str">
        <f t="shared" si="387"/>
        <v>plays</v>
      </c>
      <c r="S3132" s="10">
        <f t="shared" si="388"/>
        <v>42808.640231481477</v>
      </c>
      <c r="T3132" s="10">
        <f t="shared" si="389"/>
        <v>42839.207638888889</v>
      </c>
      <c r="U3132" t="str">
        <f t="shared" si="390"/>
        <v>Mar</v>
      </c>
      <c r="V3132">
        <f t="shared" si="391"/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384"/>
        <v>0.15731707317073171</v>
      </c>
      <c r="P3133" s="9">
        <f t="shared" si="385"/>
        <v>53.75</v>
      </c>
      <c r="Q3133" t="str">
        <f t="shared" si="386"/>
        <v>theater</v>
      </c>
      <c r="R3133" t="str">
        <f t="shared" si="387"/>
        <v>plays</v>
      </c>
      <c r="S3133" s="10">
        <f t="shared" si="388"/>
        <v>42803.579224537039</v>
      </c>
      <c r="T3133" s="10">
        <f t="shared" si="389"/>
        <v>42833.537557870368</v>
      </c>
      <c r="U3133" t="str">
        <f t="shared" si="390"/>
        <v>Mar</v>
      </c>
      <c r="V3133">
        <f t="shared" si="391"/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384"/>
        <v>3.3333333333333332E-4</v>
      </c>
      <c r="P3134" s="9">
        <f t="shared" si="385"/>
        <v>10</v>
      </c>
      <c r="Q3134" t="str">
        <f t="shared" si="386"/>
        <v>theater</v>
      </c>
      <c r="R3134" t="str">
        <f t="shared" si="387"/>
        <v>plays</v>
      </c>
      <c r="S3134" s="10">
        <f t="shared" si="388"/>
        <v>42786.350231481483</v>
      </c>
      <c r="T3134" s="10">
        <f t="shared" si="389"/>
        <v>42846.308564814812</v>
      </c>
      <c r="U3134" t="str">
        <f t="shared" si="390"/>
        <v>Feb</v>
      </c>
      <c r="V3134">
        <f t="shared" si="391"/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384"/>
        <v>1.08</v>
      </c>
      <c r="P3135" s="9">
        <f t="shared" si="385"/>
        <v>33.75</v>
      </c>
      <c r="Q3135" t="str">
        <f t="shared" si="386"/>
        <v>theater</v>
      </c>
      <c r="R3135" t="str">
        <f t="shared" si="387"/>
        <v>plays</v>
      </c>
      <c r="S3135" s="10">
        <f t="shared" si="388"/>
        <v>42788.565208333333</v>
      </c>
      <c r="T3135" s="10">
        <f t="shared" si="389"/>
        <v>42818.523541666669</v>
      </c>
      <c r="U3135" t="str">
        <f t="shared" si="390"/>
        <v>Feb</v>
      </c>
      <c r="V3135">
        <f t="shared" si="391"/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384"/>
        <v>0.22500000000000001</v>
      </c>
      <c r="P3136" s="9">
        <f t="shared" si="385"/>
        <v>18.75</v>
      </c>
      <c r="Q3136" t="str">
        <f t="shared" si="386"/>
        <v>theater</v>
      </c>
      <c r="R3136" t="str">
        <f t="shared" si="387"/>
        <v>plays</v>
      </c>
      <c r="S3136" s="10">
        <f t="shared" si="388"/>
        <v>42800.720127314817</v>
      </c>
      <c r="T3136" s="10">
        <f t="shared" si="389"/>
        <v>42821.678460648152</v>
      </c>
      <c r="U3136" t="str">
        <f t="shared" si="390"/>
        <v>Mar</v>
      </c>
      <c r="V3136">
        <f t="shared" si="391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384"/>
        <v>0.20849420849420849</v>
      </c>
      <c r="P3137" s="9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0">
        <f t="shared" si="388"/>
        <v>42807.151863425926</v>
      </c>
      <c r="T3137" s="10">
        <f t="shared" si="389"/>
        <v>42829.151863425926</v>
      </c>
      <c r="U3137" t="str">
        <f t="shared" si="390"/>
        <v>Mar</v>
      </c>
      <c r="V3137">
        <f t="shared" si="391"/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384"/>
        <v>1.278</v>
      </c>
      <c r="P3138" s="9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0">
        <f t="shared" si="388"/>
        <v>42789.462430555555</v>
      </c>
      <c r="T3138" s="10">
        <f t="shared" si="389"/>
        <v>42825.957638888889</v>
      </c>
      <c r="U3138" t="str">
        <f t="shared" si="390"/>
        <v>Feb</v>
      </c>
      <c r="V3138">
        <f t="shared" si="391"/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392">E3139/D3139</f>
        <v>3.3333333333333333E-2</v>
      </c>
      <c r="P3139" s="9">
        <f t="shared" ref="P3139:P3202" si="393">E3139/L3139</f>
        <v>50</v>
      </c>
      <c r="Q3139" t="str">
        <f t="shared" ref="Q3139:Q3202" si="394">LEFT(N3139,SEARCH( "/",N3139,1)-1)</f>
        <v>theater</v>
      </c>
      <c r="R3139" t="str">
        <f t="shared" ref="R3139:R3202" si="395">RIGHT(N3139,LEN(N3139)-SEARCH("/",N3139,1))</f>
        <v>plays</v>
      </c>
      <c r="S3139" s="10">
        <f t="shared" ref="S3139:S3202" si="396">(((J3139/60)/60)/24)+DATE(1970,1,1)</f>
        <v>42807.885057870371</v>
      </c>
      <c r="T3139" s="10">
        <f t="shared" ref="T3139:T3202" si="397">(((I3139/60)/60)/24)+DATE(1970,1,1)</f>
        <v>42858.8</v>
      </c>
      <c r="U3139" t="str">
        <f t="shared" ref="U3139:U3202" si="398">TEXT(MONTH(S3139)*29,"mmm")</f>
        <v>Mar</v>
      </c>
      <c r="V3139">
        <f t="shared" ref="V3139:V3202" si="399">YEAR(S3139)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392"/>
        <v>0</v>
      </c>
      <c r="P3140" s="9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0">
        <f t="shared" si="396"/>
        <v>42809.645914351851</v>
      </c>
      <c r="T3140" s="10">
        <f t="shared" si="397"/>
        <v>42828.645914351851</v>
      </c>
      <c r="U3140" t="str">
        <f t="shared" si="398"/>
        <v>Mar</v>
      </c>
      <c r="V3140">
        <f t="shared" si="399"/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392"/>
        <v>5.3999999999999999E-2</v>
      </c>
      <c r="P3141" s="9">
        <f t="shared" si="393"/>
        <v>450</v>
      </c>
      <c r="Q3141" t="str">
        <f t="shared" si="394"/>
        <v>theater</v>
      </c>
      <c r="R3141" t="str">
        <f t="shared" si="395"/>
        <v>plays</v>
      </c>
      <c r="S3141" s="10">
        <f t="shared" si="396"/>
        <v>42785.270370370374</v>
      </c>
      <c r="T3141" s="10">
        <f t="shared" si="397"/>
        <v>42819.189583333333</v>
      </c>
      <c r="U3141" t="str">
        <f t="shared" si="398"/>
        <v>Feb</v>
      </c>
      <c r="V3141">
        <f t="shared" si="399"/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392"/>
        <v>9.5999999999999992E-3</v>
      </c>
      <c r="P3142" s="9">
        <f t="shared" si="393"/>
        <v>24</v>
      </c>
      <c r="Q3142" t="str">
        <f t="shared" si="394"/>
        <v>theater</v>
      </c>
      <c r="R3142" t="str">
        <f t="shared" si="395"/>
        <v>plays</v>
      </c>
      <c r="S3142" s="10">
        <f t="shared" si="396"/>
        <v>42802.718784722223</v>
      </c>
      <c r="T3142" s="10">
        <f t="shared" si="397"/>
        <v>42832.677118055552</v>
      </c>
      <c r="U3142" t="str">
        <f t="shared" si="398"/>
        <v>Mar</v>
      </c>
      <c r="V3142">
        <f t="shared" si="399"/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392"/>
        <v>0.51600000000000001</v>
      </c>
      <c r="P3143" s="9">
        <f t="shared" si="393"/>
        <v>32.25</v>
      </c>
      <c r="Q3143" t="str">
        <f t="shared" si="394"/>
        <v>theater</v>
      </c>
      <c r="R3143" t="str">
        <f t="shared" si="395"/>
        <v>plays</v>
      </c>
      <c r="S3143" s="10">
        <f t="shared" si="396"/>
        <v>42800.753333333334</v>
      </c>
      <c r="T3143" s="10">
        <f t="shared" si="397"/>
        <v>42841.833333333328</v>
      </c>
      <c r="U3143" t="str">
        <f t="shared" si="398"/>
        <v>Mar</v>
      </c>
      <c r="V3143">
        <f t="shared" si="399"/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392"/>
        <v>1.6363636363636365E-2</v>
      </c>
      <c r="P3144" s="9">
        <f t="shared" si="393"/>
        <v>15</v>
      </c>
      <c r="Q3144" t="str">
        <f t="shared" si="394"/>
        <v>theater</v>
      </c>
      <c r="R3144" t="str">
        <f t="shared" si="395"/>
        <v>plays</v>
      </c>
      <c r="S3144" s="10">
        <f t="shared" si="396"/>
        <v>42783.513182870374</v>
      </c>
      <c r="T3144" s="10">
        <f t="shared" si="397"/>
        <v>42813.471516203703</v>
      </c>
      <c r="U3144" t="str">
        <f t="shared" si="398"/>
        <v>Feb</v>
      </c>
      <c r="V3144">
        <f t="shared" si="399"/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392"/>
        <v>0</v>
      </c>
      <c r="P3145" s="9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0">
        <f t="shared" si="396"/>
        <v>42808.358287037037</v>
      </c>
      <c r="T3145" s="10">
        <f t="shared" si="397"/>
        <v>42834.358287037037</v>
      </c>
      <c r="U3145" t="str">
        <f t="shared" si="398"/>
        <v>Mar</v>
      </c>
      <c r="V3145">
        <f t="shared" si="399"/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392"/>
        <v>0.754</v>
      </c>
      <c r="P3146" s="9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0">
        <f t="shared" si="396"/>
        <v>42796.538275462968</v>
      </c>
      <c r="T3146" s="10">
        <f t="shared" si="397"/>
        <v>42813.25</v>
      </c>
      <c r="U3146" t="str">
        <f t="shared" si="398"/>
        <v>Mar</v>
      </c>
      <c r="V3146">
        <f t="shared" si="399"/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392"/>
        <v>0</v>
      </c>
      <c r="P3147" s="9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0">
        <f t="shared" si="396"/>
        <v>42762.040902777779</v>
      </c>
      <c r="T3147" s="10">
        <f t="shared" si="397"/>
        <v>42821.999236111107</v>
      </c>
      <c r="U3147" t="str">
        <f t="shared" si="398"/>
        <v>Jan</v>
      </c>
      <c r="V3147">
        <f t="shared" si="399"/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392"/>
        <v>0.105</v>
      </c>
      <c r="P3148" s="9">
        <f t="shared" si="393"/>
        <v>437.5</v>
      </c>
      <c r="Q3148" t="str">
        <f t="shared" si="394"/>
        <v>theater</v>
      </c>
      <c r="R3148" t="str">
        <f t="shared" si="395"/>
        <v>plays</v>
      </c>
      <c r="S3148" s="10">
        <f t="shared" si="396"/>
        <v>42796.682476851856</v>
      </c>
      <c r="T3148" s="10">
        <f t="shared" si="397"/>
        <v>42841.640810185185</v>
      </c>
      <c r="U3148" t="str">
        <f t="shared" si="398"/>
        <v>Mar</v>
      </c>
      <c r="V3148">
        <f t="shared" si="399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392"/>
        <v>1.1752499999999999</v>
      </c>
      <c r="P3149" s="9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0">
        <f t="shared" si="396"/>
        <v>41909.969386574077</v>
      </c>
      <c r="T3149" s="10">
        <f t="shared" si="397"/>
        <v>41950.011053240742</v>
      </c>
      <c r="U3149" t="str">
        <f t="shared" si="398"/>
        <v>Sep</v>
      </c>
      <c r="V3149">
        <f t="shared" si="39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392"/>
        <v>1.3116666666666668</v>
      </c>
      <c r="P3150" s="9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0">
        <f t="shared" si="396"/>
        <v>41891.665324074071</v>
      </c>
      <c r="T3150" s="10">
        <f t="shared" si="397"/>
        <v>41913.166666666664</v>
      </c>
      <c r="U3150" t="str">
        <f t="shared" si="398"/>
        <v>Sep</v>
      </c>
      <c r="V3150">
        <f t="shared" si="39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392"/>
        <v>1.04</v>
      </c>
      <c r="P3151" s="9">
        <f t="shared" si="393"/>
        <v>52</v>
      </c>
      <c r="Q3151" t="str">
        <f t="shared" si="394"/>
        <v>theater</v>
      </c>
      <c r="R3151" t="str">
        <f t="shared" si="395"/>
        <v>plays</v>
      </c>
      <c r="S3151" s="10">
        <f t="shared" si="396"/>
        <v>41226.017361111109</v>
      </c>
      <c r="T3151" s="10">
        <f t="shared" si="397"/>
        <v>41250.083333333336</v>
      </c>
      <c r="U3151" t="str">
        <f t="shared" si="398"/>
        <v>Nov</v>
      </c>
      <c r="V3151">
        <f t="shared" si="39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392"/>
        <v>1.01</v>
      </c>
      <c r="P3152" s="9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0">
        <f t="shared" si="396"/>
        <v>40478.263923611114</v>
      </c>
      <c r="T3152" s="10">
        <f t="shared" si="397"/>
        <v>40568.166666666664</v>
      </c>
      <c r="U3152" t="str">
        <f t="shared" si="398"/>
        <v>Oct</v>
      </c>
      <c r="V3152">
        <f t="shared" si="399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392"/>
        <v>1.004</v>
      </c>
      <c r="P3153" s="9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0">
        <f t="shared" si="396"/>
        <v>41862.83997685185</v>
      </c>
      <c r="T3153" s="10">
        <f t="shared" si="397"/>
        <v>41892.83997685185</v>
      </c>
      <c r="U3153" t="str">
        <f t="shared" si="398"/>
        <v>Aug</v>
      </c>
      <c r="V3153">
        <f t="shared" si="399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392"/>
        <v>1.0595454545454546</v>
      </c>
      <c r="P3154" s="9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0">
        <f t="shared" si="396"/>
        <v>41550.867673611108</v>
      </c>
      <c r="T3154" s="10">
        <f t="shared" si="397"/>
        <v>41580.867673611108</v>
      </c>
      <c r="U3154" t="str">
        <f t="shared" si="398"/>
        <v>Oct</v>
      </c>
      <c r="V3154">
        <f t="shared" si="399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392"/>
        <v>3.3558333333333334</v>
      </c>
      <c r="P3155" s="9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0">
        <f t="shared" si="396"/>
        <v>40633.154363425929</v>
      </c>
      <c r="T3155" s="10">
        <f t="shared" si="397"/>
        <v>40664.207638888889</v>
      </c>
      <c r="U3155" t="str">
        <f t="shared" si="398"/>
        <v>Mar</v>
      </c>
      <c r="V3155">
        <f t="shared" si="399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392"/>
        <v>1.1292857142857142</v>
      </c>
      <c r="P3156" s="9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0">
        <f t="shared" si="396"/>
        <v>40970.875671296293</v>
      </c>
      <c r="T3156" s="10">
        <f t="shared" si="397"/>
        <v>41000.834004629629</v>
      </c>
      <c r="U3156" t="str">
        <f t="shared" si="398"/>
        <v>Mar</v>
      </c>
      <c r="V3156">
        <f t="shared" si="399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392"/>
        <v>1.885046</v>
      </c>
      <c r="P3157" s="9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0">
        <f t="shared" si="396"/>
        <v>41233.499131944445</v>
      </c>
      <c r="T3157" s="10">
        <f t="shared" si="397"/>
        <v>41263.499131944445</v>
      </c>
      <c r="U3157" t="str">
        <f t="shared" si="398"/>
        <v>Nov</v>
      </c>
      <c r="V3157">
        <f t="shared" si="399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392"/>
        <v>1.0181818181818181</v>
      </c>
      <c r="P3158" s="9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0">
        <f t="shared" si="396"/>
        <v>41026.953055555554</v>
      </c>
      <c r="T3158" s="10">
        <f t="shared" si="397"/>
        <v>41061.953055555554</v>
      </c>
      <c r="U3158" t="str">
        <f t="shared" si="398"/>
        <v>Apr</v>
      </c>
      <c r="V3158">
        <f t="shared" si="399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392"/>
        <v>1.01</v>
      </c>
      <c r="P3159" s="9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0">
        <f t="shared" si="396"/>
        <v>41829.788252314815</v>
      </c>
      <c r="T3159" s="10">
        <f t="shared" si="397"/>
        <v>41839.208333333336</v>
      </c>
      <c r="U3159" t="str">
        <f t="shared" si="398"/>
        <v>Jul</v>
      </c>
      <c r="V3159">
        <f t="shared" si="399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392"/>
        <v>1.1399999999999999</v>
      </c>
      <c r="P3160" s="9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0">
        <f t="shared" si="396"/>
        <v>41447.839722222219</v>
      </c>
      <c r="T3160" s="10">
        <f t="shared" si="397"/>
        <v>41477.839722222219</v>
      </c>
      <c r="U3160" t="str">
        <f t="shared" si="398"/>
        <v>Jun</v>
      </c>
      <c r="V3160">
        <f t="shared" si="399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392"/>
        <v>1.3348133333333334</v>
      </c>
      <c r="P3161" s="9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0">
        <f t="shared" si="396"/>
        <v>40884.066678240742</v>
      </c>
      <c r="T3161" s="10">
        <f t="shared" si="397"/>
        <v>40926.958333333336</v>
      </c>
      <c r="U3161" t="str">
        <f t="shared" si="398"/>
        <v>Dec</v>
      </c>
      <c r="V3161">
        <f t="shared" si="399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392"/>
        <v>1.0153333333333334</v>
      </c>
      <c r="P3162" s="9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0">
        <f t="shared" si="396"/>
        <v>41841.26489583333</v>
      </c>
      <c r="T3162" s="10">
        <f t="shared" si="397"/>
        <v>41864.207638888889</v>
      </c>
      <c r="U3162" t="str">
        <f t="shared" si="398"/>
        <v>Jul</v>
      </c>
      <c r="V3162">
        <f t="shared" si="399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392"/>
        <v>1.0509999999999999</v>
      </c>
      <c r="P3163" s="9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0">
        <f t="shared" si="396"/>
        <v>41897.536134259259</v>
      </c>
      <c r="T3163" s="10">
        <f t="shared" si="397"/>
        <v>41927.536134259259</v>
      </c>
      <c r="U3163" t="str">
        <f t="shared" si="398"/>
        <v>Sep</v>
      </c>
      <c r="V3163">
        <f t="shared" si="399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392"/>
        <v>1.2715000000000001</v>
      </c>
      <c r="P3164" s="9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0">
        <f t="shared" si="396"/>
        <v>41799.685902777775</v>
      </c>
      <c r="T3164" s="10">
        <f t="shared" si="397"/>
        <v>41827.083333333336</v>
      </c>
      <c r="U3164" t="str">
        <f t="shared" si="398"/>
        <v>Jun</v>
      </c>
      <c r="V3164">
        <f t="shared" si="399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392"/>
        <v>1.1115384615384616</v>
      </c>
      <c r="P3165" s="9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0">
        <f t="shared" si="396"/>
        <v>41775.753761574073</v>
      </c>
      <c r="T3165" s="10">
        <f t="shared" si="397"/>
        <v>41805.753761574073</v>
      </c>
      <c r="U3165" t="str">
        <f t="shared" si="398"/>
        <v>May</v>
      </c>
      <c r="V3165">
        <f t="shared" si="399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392"/>
        <v>1.0676000000000001</v>
      </c>
      <c r="P3166" s="9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0">
        <f t="shared" si="396"/>
        <v>41766.80572916667</v>
      </c>
      <c r="T3166" s="10">
        <f t="shared" si="397"/>
        <v>41799.80572916667</v>
      </c>
      <c r="U3166" t="str">
        <f t="shared" si="398"/>
        <v>May</v>
      </c>
      <c r="V3166">
        <f t="shared" si="399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392"/>
        <v>1.6266666666666667</v>
      </c>
      <c r="P3167" s="9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0">
        <f t="shared" si="396"/>
        <v>40644.159259259257</v>
      </c>
      <c r="T3167" s="10">
        <f t="shared" si="397"/>
        <v>40666.165972222225</v>
      </c>
      <c r="U3167" t="str">
        <f t="shared" si="398"/>
        <v>Apr</v>
      </c>
      <c r="V3167">
        <f t="shared" si="399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392"/>
        <v>1.6022808571428573</v>
      </c>
      <c r="P3168" s="9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0">
        <f t="shared" si="396"/>
        <v>41940.69158564815</v>
      </c>
      <c r="T3168" s="10">
        <f t="shared" si="397"/>
        <v>41969.332638888889</v>
      </c>
      <c r="U3168" t="str">
        <f t="shared" si="398"/>
        <v>Oct</v>
      </c>
      <c r="V3168">
        <f t="shared" si="399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392"/>
        <v>1.1616666666666666</v>
      </c>
      <c r="P3169" s="9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0">
        <f t="shared" si="396"/>
        <v>41839.175706018519</v>
      </c>
      <c r="T3169" s="10">
        <f t="shared" si="397"/>
        <v>41853.175706018519</v>
      </c>
      <c r="U3169" t="str">
        <f t="shared" si="398"/>
        <v>Jul</v>
      </c>
      <c r="V3169">
        <f t="shared" si="399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392"/>
        <v>1.242</v>
      </c>
      <c r="P3170" s="9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0">
        <f t="shared" si="396"/>
        <v>41772.105937500004</v>
      </c>
      <c r="T3170" s="10">
        <f t="shared" si="397"/>
        <v>41803.916666666664</v>
      </c>
      <c r="U3170" t="str">
        <f t="shared" si="398"/>
        <v>May</v>
      </c>
      <c r="V3170">
        <f t="shared" si="399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392"/>
        <v>1.030125</v>
      </c>
      <c r="P3171" s="9">
        <f t="shared" si="393"/>
        <v>100.5</v>
      </c>
      <c r="Q3171" t="str">
        <f t="shared" si="394"/>
        <v>theater</v>
      </c>
      <c r="R3171" t="str">
        <f t="shared" si="395"/>
        <v>plays</v>
      </c>
      <c r="S3171" s="10">
        <f t="shared" si="396"/>
        <v>41591.737974537034</v>
      </c>
      <c r="T3171" s="10">
        <f t="shared" si="397"/>
        <v>41621.207638888889</v>
      </c>
      <c r="U3171" t="str">
        <f t="shared" si="398"/>
        <v>Nov</v>
      </c>
      <c r="V3171">
        <f t="shared" si="399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392"/>
        <v>1.1225000000000001</v>
      </c>
      <c r="P3172" s="9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0">
        <f t="shared" si="396"/>
        <v>41789.080370370371</v>
      </c>
      <c r="T3172" s="10">
        <f t="shared" si="397"/>
        <v>41822.166666666664</v>
      </c>
      <c r="U3172" t="str">
        <f t="shared" si="398"/>
        <v>May</v>
      </c>
      <c r="V3172">
        <f t="shared" si="399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392"/>
        <v>1.0881428571428571</v>
      </c>
      <c r="P3173" s="9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0">
        <f t="shared" si="396"/>
        <v>42466.608310185184</v>
      </c>
      <c r="T3173" s="10">
        <f t="shared" si="397"/>
        <v>42496.608310185184</v>
      </c>
      <c r="U3173" t="str">
        <f t="shared" si="398"/>
        <v>Apr</v>
      </c>
      <c r="V3173">
        <f t="shared" si="399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392"/>
        <v>1.1499999999999999</v>
      </c>
      <c r="P3174" s="9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0">
        <f t="shared" si="396"/>
        <v>40923.729953703703</v>
      </c>
      <c r="T3174" s="10">
        <f t="shared" si="397"/>
        <v>40953.729953703703</v>
      </c>
      <c r="U3174" t="str">
        <f t="shared" si="398"/>
        <v>Jan</v>
      </c>
      <c r="V3174">
        <f t="shared" si="399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392"/>
        <v>1.03</v>
      </c>
      <c r="P3175" s="9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0">
        <f t="shared" si="396"/>
        <v>41878.878379629627</v>
      </c>
      <c r="T3175" s="10">
        <f t="shared" si="397"/>
        <v>41908.878379629627</v>
      </c>
      <c r="U3175" t="str">
        <f t="shared" si="398"/>
        <v>Aug</v>
      </c>
      <c r="V3175">
        <f t="shared" si="399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392"/>
        <v>1.0113333333333334</v>
      </c>
      <c r="P3176" s="9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0">
        <f t="shared" si="396"/>
        <v>41862.864675925928</v>
      </c>
      <c r="T3176" s="10">
        <f t="shared" si="397"/>
        <v>41876.864675925928</v>
      </c>
      <c r="U3176" t="str">
        <f t="shared" si="398"/>
        <v>Aug</v>
      </c>
      <c r="V3176">
        <f t="shared" si="399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392"/>
        <v>1.0955999999999999</v>
      </c>
      <c r="P3177" s="9">
        <f t="shared" si="393"/>
        <v>91.3</v>
      </c>
      <c r="Q3177" t="str">
        <f t="shared" si="394"/>
        <v>theater</v>
      </c>
      <c r="R3177" t="str">
        <f t="shared" si="395"/>
        <v>plays</v>
      </c>
      <c r="S3177" s="10">
        <f t="shared" si="396"/>
        <v>40531.886886574073</v>
      </c>
      <c r="T3177" s="10">
        <f t="shared" si="397"/>
        <v>40591.886886574073</v>
      </c>
      <c r="U3177" t="str">
        <f t="shared" si="398"/>
        <v>Dec</v>
      </c>
      <c r="V3177">
        <f t="shared" si="399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392"/>
        <v>1.148421052631579</v>
      </c>
      <c r="P3178" s="9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0">
        <f t="shared" si="396"/>
        <v>41477.930914351848</v>
      </c>
      <c r="T3178" s="10">
        <f t="shared" si="397"/>
        <v>41504.625</v>
      </c>
      <c r="U3178" t="str">
        <f t="shared" si="398"/>
        <v>Jul</v>
      </c>
      <c r="V3178">
        <f t="shared" si="399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392"/>
        <v>1.1739999999999999</v>
      </c>
      <c r="P3179" s="9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0">
        <f t="shared" si="396"/>
        <v>41781.666770833333</v>
      </c>
      <c r="T3179" s="10">
        <f t="shared" si="397"/>
        <v>41811.666770833333</v>
      </c>
      <c r="U3179" t="str">
        <f t="shared" si="398"/>
        <v>May</v>
      </c>
      <c r="V3179">
        <f t="shared" si="399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392"/>
        <v>1.7173333333333334</v>
      </c>
      <c r="P3180" s="9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0">
        <f t="shared" si="396"/>
        <v>41806.605034722219</v>
      </c>
      <c r="T3180" s="10">
        <f t="shared" si="397"/>
        <v>41836.605034722219</v>
      </c>
      <c r="U3180" t="str">
        <f t="shared" si="398"/>
        <v>Jun</v>
      </c>
      <c r="V3180">
        <f t="shared" si="399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392"/>
        <v>1.1416238095238094</v>
      </c>
      <c r="P3181" s="9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0">
        <f t="shared" si="396"/>
        <v>41375.702210648145</v>
      </c>
      <c r="T3181" s="10">
        <f t="shared" si="397"/>
        <v>41400.702210648145</v>
      </c>
      <c r="U3181" t="str">
        <f t="shared" si="398"/>
        <v>Apr</v>
      </c>
      <c r="V3181">
        <f t="shared" si="399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392"/>
        <v>1.1975</v>
      </c>
      <c r="P3182" s="9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0">
        <f t="shared" si="396"/>
        <v>41780.412604166668</v>
      </c>
      <c r="T3182" s="10">
        <f t="shared" si="397"/>
        <v>41810.412604166668</v>
      </c>
      <c r="U3182" t="str">
        <f t="shared" si="398"/>
        <v>May</v>
      </c>
      <c r="V3182">
        <f t="shared" si="399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392"/>
        <v>1.0900000000000001</v>
      </c>
      <c r="P3183" s="9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0">
        <f t="shared" si="396"/>
        <v>41779.310034722221</v>
      </c>
      <c r="T3183" s="10">
        <f t="shared" si="397"/>
        <v>41805.666666666664</v>
      </c>
      <c r="U3183" t="str">
        <f t="shared" si="398"/>
        <v>May</v>
      </c>
      <c r="V3183">
        <f t="shared" si="399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392"/>
        <v>1.0088571428571429</v>
      </c>
      <c r="P3184" s="9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0">
        <f t="shared" si="396"/>
        <v>40883.949317129627</v>
      </c>
      <c r="T3184" s="10">
        <f t="shared" si="397"/>
        <v>40939.708333333336</v>
      </c>
      <c r="U3184" t="str">
        <f t="shared" si="398"/>
        <v>Dec</v>
      </c>
      <c r="V3184">
        <f t="shared" si="39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392"/>
        <v>1.0900000000000001</v>
      </c>
      <c r="P3185" s="9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0">
        <f t="shared" si="396"/>
        <v>41491.79478009259</v>
      </c>
      <c r="T3185" s="10">
        <f t="shared" si="397"/>
        <v>41509.79478009259</v>
      </c>
      <c r="U3185" t="str">
        <f t="shared" si="398"/>
        <v>Aug</v>
      </c>
      <c r="V3185">
        <f t="shared" si="39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392"/>
        <v>1.0720930232558139</v>
      </c>
      <c r="P3186" s="9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0">
        <f t="shared" si="396"/>
        <v>41791.993414351848</v>
      </c>
      <c r="T3186" s="10">
        <f t="shared" si="397"/>
        <v>41821.993414351848</v>
      </c>
      <c r="U3186" t="str">
        <f t="shared" si="398"/>
        <v>Jun</v>
      </c>
      <c r="V3186">
        <f t="shared" si="39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392"/>
        <v>1</v>
      </c>
      <c r="P3187" s="9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0">
        <f t="shared" si="396"/>
        <v>41829.977326388893</v>
      </c>
      <c r="T3187" s="10">
        <f t="shared" si="397"/>
        <v>41836.977326388893</v>
      </c>
      <c r="U3187" t="str">
        <f t="shared" si="398"/>
        <v>Jul</v>
      </c>
      <c r="V3187">
        <f t="shared" si="39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392"/>
        <v>1.0218750000000001</v>
      </c>
      <c r="P3188" s="9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0">
        <f t="shared" si="396"/>
        <v>41868.924050925925</v>
      </c>
      <c r="T3188" s="10">
        <f t="shared" si="397"/>
        <v>41898.875</v>
      </c>
      <c r="U3188" t="str">
        <f t="shared" si="398"/>
        <v>Aug</v>
      </c>
      <c r="V3188">
        <f t="shared" si="39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392"/>
        <v>1.1629333333333334</v>
      </c>
      <c r="P3189" s="9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0">
        <f t="shared" si="396"/>
        <v>41835.666354166664</v>
      </c>
      <c r="T3189" s="10">
        <f t="shared" si="397"/>
        <v>41855.666354166664</v>
      </c>
      <c r="U3189" t="str">
        <f t="shared" si="398"/>
        <v>Jul</v>
      </c>
      <c r="V3189">
        <f t="shared" si="399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392"/>
        <v>0.65</v>
      </c>
      <c r="P3190" s="9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0">
        <f t="shared" si="396"/>
        <v>42144.415532407409</v>
      </c>
      <c r="T3190" s="10">
        <f t="shared" si="397"/>
        <v>42165.415532407409</v>
      </c>
      <c r="U3190" t="str">
        <f t="shared" si="398"/>
        <v>May</v>
      </c>
      <c r="V3190">
        <f t="shared" si="399"/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392"/>
        <v>0.12327272727272727</v>
      </c>
      <c r="P3191" s="9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0">
        <f t="shared" si="396"/>
        <v>42118.346435185187</v>
      </c>
      <c r="T3191" s="10">
        <f t="shared" si="397"/>
        <v>42148.346435185187</v>
      </c>
      <c r="U3191" t="str">
        <f t="shared" si="398"/>
        <v>Apr</v>
      </c>
      <c r="V3191">
        <f t="shared" si="399"/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392"/>
        <v>0</v>
      </c>
      <c r="P3192" s="9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0">
        <f t="shared" si="396"/>
        <v>42683.151331018518</v>
      </c>
      <c r="T3192" s="10">
        <f t="shared" si="397"/>
        <v>42713.192997685182</v>
      </c>
      <c r="U3192" t="str">
        <f t="shared" si="398"/>
        <v>Nov</v>
      </c>
      <c r="V3192">
        <f t="shared" si="399"/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392"/>
        <v>4.0266666666666666E-2</v>
      </c>
      <c r="P3193" s="9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0">
        <f t="shared" si="396"/>
        <v>42538.755428240736</v>
      </c>
      <c r="T3193" s="10">
        <f t="shared" si="397"/>
        <v>42598.755428240736</v>
      </c>
      <c r="U3193" t="str">
        <f t="shared" si="398"/>
        <v>Jun</v>
      </c>
      <c r="V3193">
        <f t="shared" si="399"/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392"/>
        <v>1.0200000000000001E-2</v>
      </c>
      <c r="P3194" s="9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0">
        <f t="shared" si="396"/>
        <v>42018.94049768518</v>
      </c>
      <c r="T3194" s="10">
        <f t="shared" si="397"/>
        <v>42063.916666666672</v>
      </c>
      <c r="U3194" t="str">
        <f t="shared" si="398"/>
        <v>Jan</v>
      </c>
      <c r="V3194">
        <f t="shared" si="399"/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392"/>
        <v>0.1174</v>
      </c>
      <c r="P3195" s="9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0">
        <f t="shared" si="396"/>
        <v>42010.968240740738</v>
      </c>
      <c r="T3195" s="10">
        <f t="shared" si="397"/>
        <v>42055.968240740738</v>
      </c>
      <c r="U3195" t="str">
        <f t="shared" si="398"/>
        <v>Jan</v>
      </c>
      <c r="V3195">
        <f t="shared" si="399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392"/>
        <v>0</v>
      </c>
      <c r="P3196" s="9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0">
        <f t="shared" si="396"/>
        <v>42182.062476851846</v>
      </c>
      <c r="T3196" s="10">
        <f t="shared" si="397"/>
        <v>42212.062476851846</v>
      </c>
      <c r="U3196" t="str">
        <f t="shared" si="398"/>
        <v>Jun</v>
      </c>
      <c r="V3196">
        <f t="shared" si="399"/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392"/>
        <v>0.59142857142857141</v>
      </c>
      <c r="P3197" s="9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0">
        <f t="shared" si="396"/>
        <v>42017.594236111108</v>
      </c>
      <c r="T3197" s="10">
        <f t="shared" si="397"/>
        <v>42047.594236111108</v>
      </c>
      <c r="U3197" t="str">
        <f t="shared" si="398"/>
        <v>Jan</v>
      </c>
      <c r="V3197">
        <f t="shared" si="399"/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392"/>
        <v>5.9999999999999995E-4</v>
      </c>
      <c r="P3198" s="9">
        <f t="shared" si="393"/>
        <v>300</v>
      </c>
      <c r="Q3198" t="str">
        <f t="shared" si="394"/>
        <v>theater</v>
      </c>
      <c r="R3198" t="str">
        <f t="shared" si="395"/>
        <v>musical</v>
      </c>
      <c r="S3198" s="10">
        <f t="shared" si="396"/>
        <v>42157.598090277781</v>
      </c>
      <c r="T3198" s="10">
        <f t="shared" si="397"/>
        <v>42217.583333333328</v>
      </c>
      <c r="U3198" t="str">
        <f t="shared" si="398"/>
        <v>Jun</v>
      </c>
      <c r="V3198">
        <f t="shared" si="399"/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392"/>
        <v>0.1145</v>
      </c>
      <c r="P3199" s="9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0">
        <f t="shared" si="396"/>
        <v>42009.493263888886</v>
      </c>
      <c r="T3199" s="10">
        <f t="shared" si="397"/>
        <v>42039.493263888886</v>
      </c>
      <c r="U3199" t="str">
        <f t="shared" si="398"/>
        <v>Jan</v>
      </c>
      <c r="V3199">
        <f t="shared" si="399"/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392"/>
        <v>3.6666666666666666E-3</v>
      </c>
      <c r="P3200" s="9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0">
        <f t="shared" si="396"/>
        <v>42013.424502314811</v>
      </c>
      <c r="T3200" s="10">
        <f t="shared" si="397"/>
        <v>42051.424502314811</v>
      </c>
      <c r="U3200" t="str">
        <f t="shared" si="398"/>
        <v>Jan</v>
      </c>
      <c r="V3200">
        <f t="shared" si="399"/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392"/>
        <v>0.52159999999999995</v>
      </c>
      <c r="P3201" s="9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0">
        <f t="shared" si="396"/>
        <v>41858.761782407404</v>
      </c>
      <c r="T3201" s="10">
        <f t="shared" si="397"/>
        <v>41888.875</v>
      </c>
      <c r="U3201" t="str">
        <f t="shared" si="398"/>
        <v>Aug</v>
      </c>
      <c r="V3201">
        <f t="shared" si="399"/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392"/>
        <v>2.0000000000000002E-5</v>
      </c>
      <c r="P3202" s="9">
        <f t="shared" si="393"/>
        <v>1</v>
      </c>
      <c r="Q3202" t="str">
        <f t="shared" si="394"/>
        <v>theater</v>
      </c>
      <c r="R3202" t="str">
        <f t="shared" si="395"/>
        <v>musical</v>
      </c>
      <c r="S3202" s="10">
        <f t="shared" si="396"/>
        <v>42460.320613425924</v>
      </c>
      <c r="T3202" s="10">
        <f t="shared" si="397"/>
        <v>42490.231944444444</v>
      </c>
      <c r="U3202" t="str">
        <f t="shared" si="398"/>
        <v>Mar</v>
      </c>
      <c r="V3202">
        <f t="shared" si="399"/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400">E3203/D3203</f>
        <v>1.2500000000000001E-2</v>
      </c>
      <c r="P3203" s="9">
        <f t="shared" ref="P3203:P3266" si="401">E3203/L3203</f>
        <v>12.5</v>
      </c>
      <c r="Q3203" t="str">
        <f t="shared" ref="Q3203:Q3266" si="402">LEFT(N3203,SEARCH( "/",N3203,1)-1)</f>
        <v>theater</v>
      </c>
      <c r="R3203" t="str">
        <f t="shared" ref="R3203:R3266" si="403">RIGHT(N3203,LEN(N3203)-SEARCH("/",N3203,1))</f>
        <v>musical</v>
      </c>
      <c r="S3203" s="10">
        <f t="shared" ref="S3203:S3266" si="404">(((J3203/60)/60)/24)+DATE(1970,1,1)</f>
        <v>41861.767094907409</v>
      </c>
      <c r="T3203" s="10">
        <f t="shared" ref="T3203:T3266" si="405">(((I3203/60)/60)/24)+DATE(1970,1,1)</f>
        <v>41882.767094907409</v>
      </c>
      <c r="U3203" t="str">
        <f t="shared" ref="U3203:U3266" si="406">TEXT(MONTH(S3203)*29,"mmm")</f>
        <v>Aug</v>
      </c>
      <c r="V3203">
        <f t="shared" ref="V3203:V3266" si="407">YEAR(S3203)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400"/>
        <v>0.54520000000000002</v>
      </c>
      <c r="P3204" s="9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0">
        <f t="shared" si="404"/>
        <v>42293.853541666671</v>
      </c>
      <c r="T3204" s="10">
        <f t="shared" si="405"/>
        <v>42352.249305555553</v>
      </c>
      <c r="U3204" t="str">
        <f t="shared" si="406"/>
        <v>Oct</v>
      </c>
      <c r="V3204">
        <f t="shared" si="407"/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400"/>
        <v>0.25</v>
      </c>
      <c r="P3205" s="9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0">
        <f t="shared" si="404"/>
        <v>42242.988680555558</v>
      </c>
      <c r="T3205" s="10">
        <f t="shared" si="405"/>
        <v>42272.988680555558</v>
      </c>
      <c r="U3205" t="str">
        <f t="shared" si="406"/>
        <v>Aug</v>
      </c>
      <c r="V3205">
        <f t="shared" si="407"/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400"/>
        <v>0</v>
      </c>
      <c r="P3206" s="9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0">
        <f t="shared" si="404"/>
        <v>42172.686099537037</v>
      </c>
      <c r="T3206" s="10">
        <f t="shared" si="405"/>
        <v>42202.676388888889</v>
      </c>
      <c r="U3206" t="str">
        <f t="shared" si="406"/>
        <v>Jun</v>
      </c>
      <c r="V3206">
        <f t="shared" si="407"/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400"/>
        <v>3.4125000000000003E-2</v>
      </c>
      <c r="P3207" s="9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0">
        <f t="shared" si="404"/>
        <v>42095.374675925923</v>
      </c>
      <c r="T3207" s="10">
        <f t="shared" si="405"/>
        <v>42125.374675925923</v>
      </c>
      <c r="U3207" t="str">
        <f t="shared" si="406"/>
        <v>Apr</v>
      </c>
      <c r="V3207">
        <f t="shared" si="407"/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400"/>
        <v>0</v>
      </c>
      <c r="P3208" s="9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0">
        <f t="shared" si="404"/>
        <v>42236.276053240741</v>
      </c>
      <c r="T3208" s="10">
        <f t="shared" si="405"/>
        <v>42266.276053240741</v>
      </c>
      <c r="U3208" t="str">
        <f t="shared" si="406"/>
        <v>Aug</v>
      </c>
      <c r="V3208">
        <f t="shared" si="407"/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400"/>
        <v>0.46363636363636362</v>
      </c>
      <c r="P3209" s="9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0">
        <f t="shared" si="404"/>
        <v>42057.277858796297</v>
      </c>
      <c r="T3209" s="10">
        <f t="shared" si="405"/>
        <v>42117.236192129625</v>
      </c>
      <c r="U3209" t="str">
        <f t="shared" si="406"/>
        <v>Feb</v>
      </c>
      <c r="V3209">
        <f t="shared" si="407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400"/>
        <v>1.0349999999999999</v>
      </c>
      <c r="P3210" s="9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0">
        <f t="shared" si="404"/>
        <v>41827.605057870373</v>
      </c>
      <c r="T3210" s="10">
        <f t="shared" si="405"/>
        <v>41848.605057870373</v>
      </c>
      <c r="U3210" t="str">
        <f t="shared" si="406"/>
        <v>Jul</v>
      </c>
      <c r="V3210">
        <f t="shared" si="407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400"/>
        <v>1.1932315789473684</v>
      </c>
      <c r="P3211" s="9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0">
        <f t="shared" si="404"/>
        <v>41778.637245370373</v>
      </c>
      <c r="T3211" s="10">
        <f t="shared" si="405"/>
        <v>41810.958333333336</v>
      </c>
      <c r="U3211" t="str">
        <f t="shared" si="406"/>
        <v>May</v>
      </c>
      <c r="V3211">
        <f t="shared" si="407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400"/>
        <v>1.2576666666666667</v>
      </c>
      <c r="P3212" s="9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0">
        <f t="shared" si="404"/>
        <v>41013.936562499999</v>
      </c>
      <c r="T3212" s="10">
        <f t="shared" si="405"/>
        <v>41061.165972222225</v>
      </c>
      <c r="U3212" t="str">
        <f t="shared" si="406"/>
        <v>Apr</v>
      </c>
      <c r="V3212">
        <f t="shared" si="407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400"/>
        <v>1.1974347826086957</v>
      </c>
      <c r="P3213" s="9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0">
        <f t="shared" si="404"/>
        <v>41834.586574074077</v>
      </c>
      <c r="T3213" s="10">
        <f t="shared" si="405"/>
        <v>41866.083333333336</v>
      </c>
      <c r="U3213" t="str">
        <f t="shared" si="406"/>
        <v>Jul</v>
      </c>
      <c r="V3213">
        <f t="shared" si="407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400"/>
        <v>1.2625</v>
      </c>
      <c r="P3214" s="9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0">
        <f t="shared" si="404"/>
        <v>41829.795729166668</v>
      </c>
      <c r="T3214" s="10">
        <f t="shared" si="405"/>
        <v>41859.795729166668</v>
      </c>
      <c r="U3214" t="str">
        <f t="shared" si="406"/>
        <v>Jul</v>
      </c>
      <c r="V3214">
        <f t="shared" si="407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400"/>
        <v>1.0011666666666668</v>
      </c>
      <c r="P3215" s="9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0">
        <f t="shared" si="404"/>
        <v>42171.763414351852</v>
      </c>
      <c r="T3215" s="10">
        <f t="shared" si="405"/>
        <v>42211.763414351852</v>
      </c>
      <c r="U3215" t="str">
        <f t="shared" si="406"/>
        <v>Jun</v>
      </c>
      <c r="V3215">
        <f t="shared" si="407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400"/>
        <v>1.0213333333333334</v>
      </c>
      <c r="P3216" s="9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0">
        <f t="shared" si="404"/>
        <v>42337.792511574073</v>
      </c>
      <c r="T3216" s="10">
        <f t="shared" si="405"/>
        <v>42374.996527777781</v>
      </c>
      <c r="U3216" t="str">
        <f t="shared" si="406"/>
        <v>Nov</v>
      </c>
      <c r="V3216">
        <f t="shared" si="407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400"/>
        <v>1.0035142857142858</v>
      </c>
      <c r="P3217" s="9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0">
        <f t="shared" si="404"/>
        <v>42219.665173611109</v>
      </c>
      <c r="T3217" s="10">
        <f t="shared" si="405"/>
        <v>42257.165972222225</v>
      </c>
      <c r="U3217" t="str">
        <f t="shared" si="406"/>
        <v>Aug</v>
      </c>
      <c r="V3217">
        <f t="shared" si="407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400"/>
        <v>1.0004999999999999</v>
      </c>
      <c r="P3218" s="9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0">
        <f t="shared" si="404"/>
        <v>42165.462627314817</v>
      </c>
      <c r="T3218" s="10">
        <f t="shared" si="405"/>
        <v>42196.604166666672</v>
      </c>
      <c r="U3218" t="str">
        <f t="shared" si="406"/>
        <v>Jun</v>
      </c>
      <c r="V3218">
        <f t="shared" si="407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400"/>
        <v>1.1602222222222223</v>
      </c>
      <c r="P3219" s="9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0">
        <f t="shared" si="404"/>
        <v>42648.546111111107</v>
      </c>
      <c r="T3219" s="10">
        <f t="shared" si="405"/>
        <v>42678.546111111107</v>
      </c>
      <c r="U3219" t="str">
        <f t="shared" si="406"/>
        <v>Oct</v>
      </c>
      <c r="V3219">
        <f t="shared" si="407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400"/>
        <v>1.0209999999999999</v>
      </c>
      <c r="P3220" s="9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0">
        <f t="shared" si="404"/>
        <v>41971.002152777779</v>
      </c>
      <c r="T3220" s="10">
        <f t="shared" si="405"/>
        <v>42004</v>
      </c>
      <c r="U3220" t="str">
        <f t="shared" si="406"/>
        <v>Nov</v>
      </c>
      <c r="V3220">
        <f t="shared" si="407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400"/>
        <v>1.0011000000000001</v>
      </c>
      <c r="P3221" s="9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0">
        <f t="shared" si="404"/>
        <v>42050.983182870375</v>
      </c>
      <c r="T3221" s="10">
        <f t="shared" si="405"/>
        <v>42085.941516203704</v>
      </c>
      <c r="U3221" t="str">
        <f t="shared" si="406"/>
        <v>Feb</v>
      </c>
      <c r="V3221">
        <f t="shared" si="407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400"/>
        <v>1.0084</v>
      </c>
      <c r="P3222" s="9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0">
        <f t="shared" si="404"/>
        <v>42772.833379629628</v>
      </c>
      <c r="T3222" s="10">
        <f t="shared" si="405"/>
        <v>42806.875</v>
      </c>
      <c r="U3222" t="str">
        <f t="shared" si="406"/>
        <v>Feb</v>
      </c>
      <c r="V3222">
        <f t="shared" si="407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400"/>
        <v>1.0342499999999999</v>
      </c>
      <c r="P3223" s="9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0">
        <f t="shared" si="404"/>
        <v>42155.696793981479</v>
      </c>
      <c r="T3223" s="10">
        <f t="shared" si="405"/>
        <v>42190.696793981479</v>
      </c>
      <c r="U3223" t="str">
        <f t="shared" si="406"/>
        <v>May</v>
      </c>
      <c r="V3223">
        <f t="shared" si="407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400"/>
        <v>1.248</v>
      </c>
      <c r="P3224" s="9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0">
        <f t="shared" si="404"/>
        <v>42270.582141203704</v>
      </c>
      <c r="T3224" s="10">
        <f t="shared" si="405"/>
        <v>42301.895138888889</v>
      </c>
      <c r="U3224" t="str">
        <f t="shared" si="406"/>
        <v>Sep</v>
      </c>
      <c r="V3224">
        <f t="shared" si="407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400"/>
        <v>1.0951612903225807</v>
      </c>
      <c r="P3225" s="9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0">
        <f t="shared" si="404"/>
        <v>42206.835370370376</v>
      </c>
      <c r="T3225" s="10">
        <f t="shared" si="405"/>
        <v>42236.835370370376</v>
      </c>
      <c r="U3225" t="str">
        <f t="shared" si="406"/>
        <v>Jul</v>
      </c>
      <c r="V3225">
        <f t="shared" si="407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400"/>
        <v>1.0203333333333333</v>
      </c>
      <c r="P3226" s="9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0">
        <f t="shared" si="404"/>
        <v>42697.850844907407</v>
      </c>
      <c r="T3226" s="10">
        <f t="shared" si="405"/>
        <v>42745.208333333328</v>
      </c>
      <c r="U3226" t="str">
        <f t="shared" si="406"/>
        <v>Nov</v>
      </c>
      <c r="V3226">
        <f t="shared" si="407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400"/>
        <v>1.0235000000000001</v>
      </c>
      <c r="P3227" s="9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0">
        <f t="shared" si="404"/>
        <v>42503.559467592597</v>
      </c>
      <c r="T3227" s="10">
        <f t="shared" si="405"/>
        <v>42524.875</v>
      </c>
      <c r="U3227" t="str">
        <f t="shared" si="406"/>
        <v>May</v>
      </c>
      <c r="V3227">
        <f t="shared" si="407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400"/>
        <v>1.0416666666666667</v>
      </c>
      <c r="P3228" s="9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0">
        <f t="shared" si="404"/>
        <v>42277.583472222221</v>
      </c>
      <c r="T3228" s="10">
        <f t="shared" si="405"/>
        <v>42307.583472222221</v>
      </c>
      <c r="U3228" t="str">
        <f t="shared" si="406"/>
        <v>Sep</v>
      </c>
      <c r="V3228">
        <f t="shared" si="407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400"/>
        <v>1.25</v>
      </c>
      <c r="P3229" s="9">
        <f t="shared" si="401"/>
        <v>50</v>
      </c>
      <c r="Q3229" t="str">
        <f t="shared" si="402"/>
        <v>theater</v>
      </c>
      <c r="R3229" t="str">
        <f t="shared" si="403"/>
        <v>plays</v>
      </c>
      <c r="S3229" s="10">
        <f t="shared" si="404"/>
        <v>42722.882361111115</v>
      </c>
      <c r="T3229" s="10">
        <f t="shared" si="405"/>
        <v>42752.882361111115</v>
      </c>
      <c r="U3229" t="str">
        <f t="shared" si="406"/>
        <v>Dec</v>
      </c>
      <c r="V3229">
        <f t="shared" si="407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400"/>
        <v>1.0234285714285714</v>
      </c>
      <c r="P3230" s="9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0">
        <f t="shared" si="404"/>
        <v>42323.70930555556</v>
      </c>
      <c r="T3230" s="10">
        <f t="shared" si="405"/>
        <v>42355.207638888889</v>
      </c>
      <c r="U3230" t="str">
        <f t="shared" si="406"/>
        <v>Nov</v>
      </c>
      <c r="V3230">
        <f t="shared" si="407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400"/>
        <v>1.0786500000000001</v>
      </c>
      <c r="P3231" s="9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0">
        <f t="shared" si="404"/>
        <v>41933.291643518518</v>
      </c>
      <c r="T3231" s="10">
        <f t="shared" si="405"/>
        <v>41963.333310185189</v>
      </c>
      <c r="U3231" t="str">
        <f t="shared" si="406"/>
        <v>Oct</v>
      </c>
      <c r="V3231">
        <f t="shared" si="407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400"/>
        <v>1.0988461538461538</v>
      </c>
      <c r="P3232" s="9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0">
        <f t="shared" si="404"/>
        <v>41898.168125000004</v>
      </c>
      <c r="T3232" s="10">
        <f t="shared" si="405"/>
        <v>41913.165972222225</v>
      </c>
      <c r="U3232" t="str">
        <f t="shared" si="406"/>
        <v>Sep</v>
      </c>
      <c r="V3232">
        <f t="shared" si="407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400"/>
        <v>1.61</v>
      </c>
      <c r="P3233" s="9">
        <f t="shared" si="401"/>
        <v>57.5</v>
      </c>
      <c r="Q3233" t="str">
        <f t="shared" si="402"/>
        <v>theater</v>
      </c>
      <c r="R3233" t="str">
        <f t="shared" si="403"/>
        <v>plays</v>
      </c>
      <c r="S3233" s="10">
        <f t="shared" si="404"/>
        <v>42446.943831018521</v>
      </c>
      <c r="T3233" s="10">
        <f t="shared" si="405"/>
        <v>42476.943831018521</v>
      </c>
      <c r="U3233" t="str">
        <f t="shared" si="406"/>
        <v>Mar</v>
      </c>
      <c r="V3233">
        <f t="shared" si="407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400"/>
        <v>1.3120000000000001</v>
      </c>
      <c r="P3234" s="9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0">
        <f t="shared" si="404"/>
        <v>42463.81385416667</v>
      </c>
      <c r="T3234" s="10">
        <f t="shared" si="405"/>
        <v>42494.165972222225</v>
      </c>
      <c r="U3234" t="str">
        <f t="shared" si="406"/>
        <v>Apr</v>
      </c>
      <c r="V3234">
        <f t="shared" si="407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400"/>
        <v>1.1879999999999999</v>
      </c>
      <c r="P3235" s="9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0">
        <f t="shared" si="404"/>
        <v>42766.805034722223</v>
      </c>
      <c r="T3235" s="10">
        <f t="shared" si="405"/>
        <v>42796.805034722223</v>
      </c>
      <c r="U3235" t="str">
        <f t="shared" si="406"/>
        <v>Jan</v>
      </c>
      <c r="V3235">
        <f t="shared" si="407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400"/>
        <v>1.0039275000000001</v>
      </c>
      <c r="P3236" s="9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0">
        <f t="shared" si="404"/>
        <v>42734.789444444439</v>
      </c>
      <c r="T3236" s="10">
        <f t="shared" si="405"/>
        <v>42767.979861111111</v>
      </c>
      <c r="U3236" t="str">
        <f t="shared" si="406"/>
        <v>Dec</v>
      </c>
      <c r="V3236">
        <f t="shared" si="407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400"/>
        <v>1.0320666666666667</v>
      </c>
      <c r="P3237" s="9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0">
        <f t="shared" si="404"/>
        <v>42522.347812499997</v>
      </c>
      <c r="T3237" s="10">
        <f t="shared" si="405"/>
        <v>42552.347812499997</v>
      </c>
      <c r="U3237" t="str">
        <f t="shared" si="406"/>
        <v>Jun</v>
      </c>
      <c r="V3237">
        <f t="shared" si="407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400"/>
        <v>1.006</v>
      </c>
      <c r="P3238" s="9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0">
        <f t="shared" si="404"/>
        <v>42702.917048611111</v>
      </c>
      <c r="T3238" s="10">
        <f t="shared" si="405"/>
        <v>42732.917048611111</v>
      </c>
      <c r="U3238" t="str">
        <f t="shared" si="406"/>
        <v>Nov</v>
      </c>
      <c r="V3238">
        <f t="shared" si="407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400"/>
        <v>1.0078754285714286</v>
      </c>
      <c r="P3239" s="9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0">
        <f t="shared" si="404"/>
        <v>42252.474351851852</v>
      </c>
      <c r="T3239" s="10">
        <f t="shared" si="405"/>
        <v>42276.165972222225</v>
      </c>
      <c r="U3239" t="str">
        <f t="shared" si="406"/>
        <v>Sep</v>
      </c>
      <c r="V3239">
        <f t="shared" si="407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400"/>
        <v>1.1232142857142857</v>
      </c>
      <c r="P3240" s="9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0">
        <f t="shared" si="404"/>
        <v>42156.510393518518</v>
      </c>
      <c r="T3240" s="10">
        <f t="shared" si="405"/>
        <v>42186.510393518518</v>
      </c>
      <c r="U3240" t="str">
        <f t="shared" si="406"/>
        <v>Jun</v>
      </c>
      <c r="V3240">
        <f t="shared" si="407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400"/>
        <v>1.0591914022517912</v>
      </c>
      <c r="P3241" s="9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0">
        <f t="shared" si="404"/>
        <v>42278.089039351849</v>
      </c>
      <c r="T3241" s="10">
        <f t="shared" si="405"/>
        <v>42302.999305555553</v>
      </c>
      <c r="U3241" t="str">
        <f t="shared" si="406"/>
        <v>Oct</v>
      </c>
      <c r="V3241">
        <f t="shared" si="407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400"/>
        <v>1.0056666666666667</v>
      </c>
      <c r="P3242" s="9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0">
        <f t="shared" si="404"/>
        <v>42754.693842592591</v>
      </c>
      <c r="T3242" s="10">
        <f t="shared" si="405"/>
        <v>42782.958333333328</v>
      </c>
      <c r="U3242" t="str">
        <f t="shared" si="406"/>
        <v>Jan</v>
      </c>
      <c r="V3242">
        <f t="shared" si="407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400"/>
        <v>1.1530588235294117</v>
      </c>
      <c r="P3243" s="9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0">
        <f t="shared" si="404"/>
        <v>41893.324884259258</v>
      </c>
      <c r="T3243" s="10">
        <f t="shared" si="405"/>
        <v>41926.290972222225</v>
      </c>
      <c r="U3243" t="str">
        <f t="shared" si="406"/>
        <v>Sep</v>
      </c>
      <c r="V3243">
        <f t="shared" si="407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400"/>
        <v>1.273042</v>
      </c>
      <c r="P3244" s="9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0">
        <f t="shared" si="404"/>
        <v>41871.755694444444</v>
      </c>
      <c r="T3244" s="10">
        <f t="shared" si="405"/>
        <v>41901.755694444444</v>
      </c>
      <c r="U3244" t="str">
        <f t="shared" si="406"/>
        <v>Aug</v>
      </c>
      <c r="V3244">
        <f t="shared" si="407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400"/>
        <v>1.028375</v>
      </c>
      <c r="P3245" s="9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0">
        <f t="shared" si="404"/>
        <v>42262.096782407403</v>
      </c>
      <c r="T3245" s="10">
        <f t="shared" si="405"/>
        <v>42286</v>
      </c>
      <c r="U3245" t="str">
        <f t="shared" si="406"/>
        <v>Sep</v>
      </c>
      <c r="V3245">
        <f t="shared" si="407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400"/>
        <v>1.0293749999999999</v>
      </c>
      <c r="P3246" s="9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0">
        <f t="shared" si="404"/>
        <v>42675.694236111114</v>
      </c>
      <c r="T3246" s="10">
        <f t="shared" si="405"/>
        <v>42705.735902777778</v>
      </c>
      <c r="U3246" t="str">
        <f t="shared" si="406"/>
        <v>Nov</v>
      </c>
      <c r="V3246">
        <f t="shared" si="407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400"/>
        <v>1.043047619047619</v>
      </c>
      <c r="P3247" s="9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0">
        <f t="shared" si="404"/>
        <v>42135.60020833333</v>
      </c>
      <c r="T3247" s="10">
        <f t="shared" si="405"/>
        <v>42167.083333333328</v>
      </c>
      <c r="U3247" t="str">
        <f t="shared" si="406"/>
        <v>May</v>
      </c>
      <c r="V3247">
        <f t="shared" si="407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400"/>
        <v>1.1122000000000001</v>
      </c>
      <c r="P3248" s="9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0">
        <f t="shared" si="404"/>
        <v>42230.472222222219</v>
      </c>
      <c r="T3248" s="10">
        <f t="shared" si="405"/>
        <v>42259.165972222225</v>
      </c>
      <c r="U3248" t="str">
        <f t="shared" si="406"/>
        <v>Aug</v>
      </c>
      <c r="V3248">
        <f t="shared" si="407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400"/>
        <v>1.0586</v>
      </c>
      <c r="P3249" s="9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0">
        <f t="shared" si="404"/>
        <v>42167.434166666666</v>
      </c>
      <c r="T3249" s="10">
        <f t="shared" si="405"/>
        <v>42197.434166666666</v>
      </c>
      <c r="U3249" t="str">
        <f t="shared" si="406"/>
        <v>Jun</v>
      </c>
      <c r="V3249">
        <f t="shared" si="407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400"/>
        <v>1.0079166666666666</v>
      </c>
      <c r="P3250" s="9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0">
        <f t="shared" si="404"/>
        <v>42068.888391203705</v>
      </c>
      <c r="T3250" s="10">
        <f t="shared" si="405"/>
        <v>42098.846724537041</v>
      </c>
      <c r="U3250" t="str">
        <f t="shared" si="406"/>
        <v>Mar</v>
      </c>
      <c r="V3250">
        <f t="shared" si="407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400"/>
        <v>1.0492727272727274</v>
      </c>
      <c r="P3251" s="9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0">
        <f t="shared" si="404"/>
        <v>42145.746689814812</v>
      </c>
      <c r="T3251" s="10">
        <f t="shared" si="405"/>
        <v>42175.746689814812</v>
      </c>
      <c r="U3251" t="str">
        <f t="shared" si="406"/>
        <v>May</v>
      </c>
      <c r="V3251">
        <f t="shared" si="407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400"/>
        <v>1.01552</v>
      </c>
      <c r="P3252" s="9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0">
        <f t="shared" si="404"/>
        <v>41918.742175925923</v>
      </c>
      <c r="T3252" s="10">
        <f t="shared" si="405"/>
        <v>41948.783842592595</v>
      </c>
      <c r="U3252" t="str">
        <f t="shared" si="406"/>
        <v>Oct</v>
      </c>
      <c r="V3252">
        <f t="shared" si="407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400"/>
        <v>1.1073333333333333</v>
      </c>
      <c r="P3253" s="9">
        <f t="shared" si="401"/>
        <v>83.05</v>
      </c>
      <c r="Q3253" t="str">
        <f t="shared" si="402"/>
        <v>theater</v>
      </c>
      <c r="R3253" t="str">
        <f t="shared" si="403"/>
        <v>plays</v>
      </c>
      <c r="S3253" s="10">
        <f t="shared" si="404"/>
        <v>42146.731087962966</v>
      </c>
      <c r="T3253" s="10">
        <f t="shared" si="405"/>
        <v>42176.731087962966</v>
      </c>
      <c r="U3253" t="str">
        <f t="shared" si="406"/>
        <v>May</v>
      </c>
      <c r="V3253">
        <f t="shared" si="407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400"/>
        <v>1.2782222222222221</v>
      </c>
      <c r="P3254" s="9">
        <f t="shared" si="401"/>
        <v>57.52</v>
      </c>
      <c r="Q3254" t="str">
        <f t="shared" si="402"/>
        <v>theater</v>
      </c>
      <c r="R3254" t="str">
        <f t="shared" si="403"/>
        <v>plays</v>
      </c>
      <c r="S3254" s="10">
        <f t="shared" si="404"/>
        <v>42590.472685185188</v>
      </c>
      <c r="T3254" s="10">
        <f t="shared" si="405"/>
        <v>42620.472685185188</v>
      </c>
      <c r="U3254" t="str">
        <f t="shared" si="406"/>
        <v>Aug</v>
      </c>
      <c r="V3254">
        <f t="shared" si="407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400"/>
        <v>1.0182500000000001</v>
      </c>
      <c r="P3255" s="9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0">
        <f t="shared" si="404"/>
        <v>42602.576712962968</v>
      </c>
      <c r="T3255" s="10">
        <f t="shared" si="405"/>
        <v>42621.15625</v>
      </c>
      <c r="U3255" t="str">
        <f t="shared" si="406"/>
        <v>Aug</v>
      </c>
      <c r="V3255">
        <f t="shared" si="407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400"/>
        <v>1.012576923076923</v>
      </c>
      <c r="P3256" s="9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0">
        <f t="shared" si="404"/>
        <v>42059.085752314815</v>
      </c>
      <c r="T3256" s="10">
        <f t="shared" si="405"/>
        <v>42089.044085648144</v>
      </c>
      <c r="U3256" t="str">
        <f t="shared" si="406"/>
        <v>Feb</v>
      </c>
      <c r="V3256">
        <f t="shared" si="407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400"/>
        <v>1.75</v>
      </c>
      <c r="P3257" s="9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0">
        <f t="shared" si="404"/>
        <v>41889.768229166664</v>
      </c>
      <c r="T3257" s="10">
        <f t="shared" si="405"/>
        <v>41919.768229166664</v>
      </c>
      <c r="U3257" t="str">
        <f t="shared" si="406"/>
        <v>Sep</v>
      </c>
      <c r="V3257">
        <f t="shared" si="407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400"/>
        <v>1.2806</v>
      </c>
      <c r="P3258" s="9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0">
        <f t="shared" si="404"/>
        <v>42144.573807870373</v>
      </c>
      <c r="T3258" s="10">
        <f t="shared" si="405"/>
        <v>42166.165972222225</v>
      </c>
      <c r="U3258" t="str">
        <f t="shared" si="406"/>
        <v>May</v>
      </c>
      <c r="V3258">
        <f t="shared" si="407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400"/>
        <v>1.0629949999999999</v>
      </c>
      <c r="P3259" s="9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0">
        <f t="shared" si="404"/>
        <v>42758.559629629628</v>
      </c>
      <c r="T3259" s="10">
        <f t="shared" si="405"/>
        <v>42788.559629629628</v>
      </c>
      <c r="U3259" t="str">
        <f t="shared" si="406"/>
        <v>Jan</v>
      </c>
      <c r="V3259">
        <f t="shared" si="407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400"/>
        <v>1.052142857142857</v>
      </c>
      <c r="P3260" s="9">
        <f t="shared" si="401"/>
        <v>98.2</v>
      </c>
      <c r="Q3260" t="str">
        <f t="shared" si="402"/>
        <v>theater</v>
      </c>
      <c r="R3260" t="str">
        <f t="shared" si="403"/>
        <v>plays</v>
      </c>
      <c r="S3260" s="10">
        <f t="shared" si="404"/>
        <v>41982.887280092589</v>
      </c>
      <c r="T3260" s="10">
        <f t="shared" si="405"/>
        <v>42012.887280092589</v>
      </c>
      <c r="U3260" t="str">
        <f t="shared" si="406"/>
        <v>Dec</v>
      </c>
      <c r="V3260">
        <f t="shared" si="407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400"/>
        <v>1.0616782608695652</v>
      </c>
      <c r="P3261" s="9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0">
        <f t="shared" si="404"/>
        <v>42614.760937500003</v>
      </c>
      <c r="T3261" s="10">
        <f t="shared" si="405"/>
        <v>42644.165972222225</v>
      </c>
      <c r="U3261" t="str">
        <f t="shared" si="406"/>
        <v>Sep</v>
      </c>
      <c r="V3261">
        <f t="shared" si="407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400"/>
        <v>1.0924</v>
      </c>
      <c r="P3262" s="9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0">
        <f t="shared" si="404"/>
        <v>42303.672662037032</v>
      </c>
      <c r="T3262" s="10">
        <f t="shared" si="405"/>
        <v>42338.714328703703</v>
      </c>
      <c r="U3262" t="str">
        <f t="shared" si="406"/>
        <v>Oct</v>
      </c>
      <c r="V3262">
        <f t="shared" si="407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400"/>
        <v>1.0045454545454546</v>
      </c>
      <c r="P3263" s="9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0">
        <f t="shared" si="404"/>
        <v>42171.725416666668</v>
      </c>
      <c r="T3263" s="10">
        <f t="shared" si="405"/>
        <v>42201.725416666668</v>
      </c>
      <c r="U3263" t="str">
        <f t="shared" si="406"/>
        <v>Jun</v>
      </c>
      <c r="V3263">
        <f t="shared" si="407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400"/>
        <v>1.0304098360655738</v>
      </c>
      <c r="P3264" s="9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0">
        <f t="shared" si="404"/>
        <v>41964.315532407403</v>
      </c>
      <c r="T3264" s="10">
        <f t="shared" si="405"/>
        <v>41995.166666666672</v>
      </c>
      <c r="U3264" t="str">
        <f t="shared" si="406"/>
        <v>Nov</v>
      </c>
      <c r="V3264">
        <f t="shared" si="407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400"/>
        <v>1.121664</v>
      </c>
      <c r="P3265" s="9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0">
        <f t="shared" si="404"/>
        <v>42284.516064814816</v>
      </c>
      <c r="T3265" s="10">
        <f t="shared" si="405"/>
        <v>42307.875</v>
      </c>
      <c r="U3265" t="str">
        <f t="shared" si="406"/>
        <v>Oct</v>
      </c>
      <c r="V3265">
        <f t="shared" si="407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400"/>
        <v>1.03</v>
      </c>
      <c r="P3266" s="9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0">
        <f t="shared" si="404"/>
        <v>42016.800208333334</v>
      </c>
      <c r="T3266" s="10">
        <f t="shared" si="405"/>
        <v>42032.916666666672</v>
      </c>
      <c r="U3266" t="str">
        <f t="shared" si="406"/>
        <v>Jan</v>
      </c>
      <c r="V3266">
        <f t="shared" si="407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408">E3267/D3267</f>
        <v>1.64</v>
      </c>
      <c r="P3267" s="9">
        <f t="shared" ref="P3267:P3330" si="409">E3267/L3267</f>
        <v>70.285714285714292</v>
      </c>
      <c r="Q3267" t="str">
        <f t="shared" ref="Q3267:Q3330" si="410">LEFT(N3267,SEARCH( "/",N3267,1)-1)</f>
        <v>theater</v>
      </c>
      <c r="R3267" t="str">
        <f t="shared" ref="R3267:R3330" si="411">RIGHT(N3267,LEN(N3267)-SEARCH("/",N3267,1))</f>
        <v>plays</v>
      </c>
      <c r="S3267" s="10">
        <f t="shared" ref="S3267:S3330" si="412">(((J3267/60)/60)/24)+DATE(1970,1,1)</f>
        <v>42311.711979166663</v>
      </c>
      <c r="T3267" s="10">
        <f t="shared" ref="T3267:T3330" si="413">(((I3267/60)/60)/24)+DATE(1970,1,1)</f>
        <v>42341.708333333328</v>
      </c>
      <c r="U3267" t="str">
        <f t="shared" ref="U3267:U3330" si="414">TEXT(MONTH(S3267)*29,"mmm")</f>
        <v>Nov</v>
      </c>
      <c r="V3267">
        <f t="shared" ref="V3267:V3330" si="415">YEAR(S3267)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408"/>
        <v>1.3128333333333333</v>
      </c>
      <c r="P3268" s="9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0">
        <f t="shared" si="412"/>
        <v>42136.536134259266</v>
      </c>
      <c r="T3268" s="10">
        <f t="shared" si="413"/>
        <v>42167.875</v>
      </c>
      <c r="U3268" t="str">
        <f t="shared" si="414"/>
        <v>May</v>
      </c>
      <c r="V3268">
        <f t="shared" si="415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408"/>
        <v>1.0209999999999999</v>
      </c>
      <c r="P3269" s="9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0">
        <f t="shared" si="412"/>
        <v>42172.757638888885</v>
      </c>
      <c r="T3269" s="10">
        <f t="shared" si="413"/>
        <v>42202.757638888885</v>
      </c>
      <c r="U3269" t="str">
        <f t="shared" si="414"/>
        <v>Jun</v>
      </c>
      <c r="V3269">
        <f t="shared" si="415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408"/>
        <v>1.28</v>
      </c>
      <c r="P3270" s="9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0">
        <f t="shared" si="412"/>
        <v>42590.90425925926</v>
      </c>
      <c r="T3270" s="10">
        <f t="shared" si="413"/>
        <v>42606.90425925926</v>
      </c>
      <c r="U3270" t="str">
        <f t="shared" si="414"/>
        <v>Aug</v>
      </c>
      <c r="V3270">
        <f t="shared" si="415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408"/>
        <v>1.0149999999999999</v>
      </c>
      <c r="P3271" s="9">
        <f t="shared" si="409"/>
        <v>116</v>
      </c>
      <c r="Q3271" t="str">
        <f t="shared" si="410"/>
        <v>theater</v>
      </c>
      <c r="R3271" t="str">
        <f t="shared" si="411"/>
        <v>plays</v>
      </c>
      <c r="S3271" s="10">
        <f t="shared" si="412"/>
        <v>42137.395798611105</v>
      </c>
      <c r="T3271" s="10">
        <f t="shared" si="413"/>
        <v>42171.458333333328</v>
      </c>
      <c r="U3271" t="str">
        <f t="shared" si="414"/>
        <v>May</v>
      </c>
      <c r="V3271">
        <f t="shared" si="415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408"/>
        <v>1.0166666666666666</v>
      </c>
      <c r="P3272" s="9">
        <f t="shared" si="409"/>
        <v>61</v>
      </c>
      <c r="Q3272" t="str">
        <f t="shared" si="410"/>
        <v>theater</v>
      </c>
      <c r="R3272" t="str">
        <f t="shared" si="411"/>
        <v>plays</v>
      </c>
      <c r="S3272" s="10">
        <f t="shared" si="412"/>
        <v>42167.533159722225</v>
      </c>
      <c r="T3272" s="10">
        <f t="shared" si="413"/>
        <v>42197.533159722225</v>
      </c>
      <c r="U3272" t="str">
        <f t="shared" si="414"/>
        <v>Jun</v>
      </c>
      <c r="V3272">
        <f t="shared" si="415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408"/>
        <v>1.3</v>
      </c>
      <c r="P3273" s="9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0">
        <f t="shared" si="412"/>
        <v>41915.437210648146</v>
      </c>
      <c r="T3273" s="10">
        <f t="shared" si="413"/>
        <v>41945.478877314818</v>
      </c>
      <c r="U3273" t="str">
        <f t="shared" si="414"/>
        <v>Oct</v>
      </c>
      <c r="V3273">
        <f t="shared" si="415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408"/>
        <v>1.5443</v>
      </c>
      <c r="P3274" s="9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0">
        <f t="shared" si="412"/>
        <v>42284.500104166669</v>
      </c>
      <c r="T3274" s="10">
        <f t="shared" si="413"/>
        <v>42314.541770833333</v>
      </c>
      <c r="U3274" t="str">
        <f t="shared" si="414"/>
        <v>Oct</v>
      </c>
      <c r="V3274">
        <f t="shared" si="415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408"/>
        <v>1.0740000000000001</v>
      </c>
      <c r="P3275" s="9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0">
        <f t="shared" si="412"/>
        <v>42611.801412037035</v>
      </c>
      <c r="T3275" s="10">
        <f t="shared" si="413"/>
        <v>42627.791666666672</v>
      </c>
      <c r="U3275" t="str">
        <f t="shared" si="414"/>
        <v>Aug</v>
      </c>
      <c r="V3275">
        <f t="shared" si="415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408"/>
        <v>1.0132258064516129</v>
      </c>
      <c r="P3276" s="9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0">
        <f t="shared" si="412"/>
        <v>42400.704537037032</v>
      </c>
      <c r="T3276" s="10">
        <f t="shared" si="413"/>
        <v>42444.875</v>
      </c>
      <c r="U3276" t="str">
        <f t="shared" si="414"/>
        <v>Jan</v>
      </c>
      <c r="V3276">
        <f t="shared" si="415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408"/>
        <v>1.0027777777777778</v>
      </c>
      <c r="P3277" s="9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0">
        <f t="shared" si="412"/>
        <v>42017.88045138889</v>
      </c>
      <c r="T3277" s="10">
        <f t="shared" si="413"/>
        <v>42044.1875</v>
      </c>
      <c r="U3277" t="str">
        <f t="shared" si="414"/>
        <v>Jan</v>
      </c>
      <c r="V3277">
        <f t="shared" si="415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408"/>
        <v>1.1684444444444444</v>
      </c>
      <c r="P3278" s="9">
        <f t="shared" si="409"/>
        <v>52.58</v>
      </c>
      <c r="Q3278" t="str">
        <f t="shared" si="410"/>
        <v>theater</v>
      </c>
      <c r="R3278" t="str">
        <f t="shared" si="411"/>
        <v>plays</v>
      </c>
      <c r="S3278" s="10">
        <f t="shared" si="412"/>
        <v>42426.949988425928</v>
      </c>
      <c r="T3278" s="10">
        <f t="shared" si="413"/>
        <v>42461.165972222225</v>
      </c>
      <c r="U3278" t="str">
        <f t="shared" si="414"/>
        <v>Feb</v>
      </c>
      <c r="V3278">
        <f t="shared" si="415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408"/>
        <v>1.0860000000000001</v>
      </c>
      <c r="P3279" s="9">
        <f t="shared" si="409"/>
        <v>54.3</v>
      </c>
      <c r="Q3279" t="str">
        <f t="shared" si="410"/>
        <v>theater</v>
      </c>
      <c r="R3279" t="str">
        <f t="shared" si="411"/>
        <v>plays</v>
      </c>
      <c r="S3279" s="10">
        <f t="shared" si="412"/>
        <v>41931.682939814818</v>
      </c>
      <c r="T3279" s="10">
        <f t="shared" si="413"/>
        <v>41961.724606481483</v>
      </c>
      <c r="U3279" t="str">
        <f t="shared" si="414"/>
        <v>Oct</v>
      </c>
      <c r="V3279">
        <f t="shared" si="415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408"/>
        <v>1.034</v>
      </c>
      <c r="P3280" s="9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0">
        <f t="shared" si="412"/>
        <v>42124.848414351851</v>
      </c>
      <c r="T3280" s="10">
        <f t="shared" si="413"/>
        <v>42154.848414351851</v>
      </c>
      <c r="U3280" t="str">
        <f t="shared" si="414"/>
        <v>Apr</v>
      </c>
      <c r="V3280">
        <f t="shared" si="415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408"/>
        <v>1.1427586206896552</v>
      </c>
      <c r="P3281" s="9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0">
        <f t="shared" si="412"/>
        <v>42431.102534722217</v>
      </c>
      <c r="T3281" s="10">
        <f t="shared" si="413"/>
        <v>42461.06086805556</v>
      </c>
      <c r="U3281" t="str">
        <f t="shared" si="414"/>
        <v>Mar</v>
      </c>
      <c r="V3281">
        <f t="shared" si="415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408"/>
        <v>1.03</v>
      </c>
      <c r="P3282" s="9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0">
        <f t="shared" si="412"/>
        <v>42121.756921296299</v>
      </c>
      <c r="T3282" s="10">
        <f t="shared" si="413"/>
        <v>42156.208333333328</v>
      </c>
      <c r="U3282" t="str">
        <f t="shared" si="414"/>
        <v>Apr</v>
      </c>
      <c r="V3282">
        <f t="shared" si="415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408"/>
        <v>1.216</v>
      </c>
      <c r="P3283" s="9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0">
        <f t="shared" si="412"/>
        <v>42219.019733796296</v>
      </c>
      <c r="T3283" s="10">
        <f t="shared" si="413"/>
        <v>42249.019733796296</v>
      </c>
      <c r="U3283" t="str">
        <f t="shared" si="414"/>
        <v>Aug</v>
      </c>
      <c r="V3283">
        <f t="shared" si="415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408"/>
        <v>1.026467741935484</v>
      </c>
      <c r="P3284" s="9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0">
        <f t="shared" si="412"/>
        <v>42445.19430555556</v>
      </c>
      <c r="T3284" s="10">
        <f t="shared" si="413"/>
        <v>42489.19430555556</v>
      </c>
      <c r="U3284" t="str">
        <f t="shared" si="414"/>
        <v>Mar</v>
      </c>
      <c r="V3284">
        <f t="shared" si="415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408"/>
        <v>1.0475000000000001</v>
      </c>
      <c r="P3285" s="9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0">
        <f t="shared" si="412"/>
        <v>42379.74418981481</v>
      </c>
      <c r="T3285" s="10">
        <f t="shared" si="413"/>
        <v>42410.875</v>
      </c>
      <c r="U3285" t="str">
        <f t="shared" si="414"/>
        <v>Jan</v>
      </c>
      <c r="V3285">
        <f t="shared" si="415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408"/>
        <v>1.016</v>
      </c>
      <c r="P3286" s="9">
        <f t="shared" si="409"/>
        <v>203.2</v>
      </c>
      <c r="Q3286" t="str">
        <f t="shared" si="410"/>
        <v>theater</v>
      </c>
      <c r="R3286" t="str">
        <f t="shared" si="411"/>
        <v>plays</v>
      </c>
      <c r="S3286" s="10">
        <f t="shared" si="412"/>
        <v>42380.884872685187</v>
      </c>
      <c r="T3286" s="10">
        <f t="shared" si="413"/>
        <v>42398.249305555553</v>
      </c>
      <c r="U3286" t="str">
        <f t="shared" si="414"/>
        <v>Jan</v>
      </c>
      <c r="V3286">
        <f t="shared" si="415"/>
        <v>2016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408"/>
        <v>1.1210242048409682</v>
      </c>
      <c r="P3287" s="9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0">
        <f t="shared" si="412"/>
        <v>42762.942430555559</v>
      </c>
      <c r="T3287" s="10">
        <f t="shared" si="413"/>
        <v>42794.208333333328</v>
      </c>
      <c r="U3287" t="str">
        <f t="shared" si="414"/>
        <v>Jan</v>
      </c>
      <c r="V3287">
        <f t="shared" si="415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408"/>
        <v>1.0176666666666667</v>
      </c>
      <c r="P3288" s="9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0">
        <f t="shared" si="412"/>
        <v>42567.840069444443</v>
      </c>
      <c r="T3288" s="10">
        <f t="shared" si="413"/>
        <v>42597.840069444443</v>
      </c>
      <c r="U3288" t="str">
        <f t="shared" si="414"/>
        <v>Jul</v>
      </c>
      <c r="V3288">
        <f t="shared" si="415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408"/>
        <v>1</v>
      </c>
      <c r="P3289" s="9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0">
        <f t="shared" si="412"/>
        <v>42311.750324074077</v>
      </c>
      <c r="T3289" s="10">
        <f t="shared" si="413"/>
        <v>42336.750324074077</v>
      </c>
      <c r="U3289" t="str">
        <f t="shared" si="414"/>
        <v>Nov</v>
      </c>
      <c r="V3289">
        <f t="shared" si="415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408"/>
        <v>1.0026489999999999</v>
      </c>
      <c r="P3290" s="9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0">
        <f t="shared" si="412"/>
        <v>42505.774479166663</v>
      </c>
      <c r="T3290" s="10">
        <f t="shared" si="413"/>
        <v>42541.958333333328</v>
      </c>
      <c r="U3290" t="str">
        <f t="shared" si="414"/>
        <v>May</v>
      </c>
      <c r="V3290">
        <f t="shared" si="415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408"/>
        <v>1.3304200000000002</v>
      </c>
      <c r="P3291" s="9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0">
        <f t="shared" si="412"/>
        <v>42758.368078703701</v>
      </c>
      <c r="T3291" s="10">
        <f t="shared" si="413"/>
        <v>42786.368078703701</v>
      </c>
      <c r="U3291" t="str">
        <f t="shared" si="414"/>
        <v>Jan</v>
      </c>
      <c r="V3291">
        <f t="shared" si="415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408"/>
        <v>1.212</v>
      </c>
      <c r="P3292" s="9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0">
        <f t="shared" si="412"/>
        <v>42775.51494212963</v>
      </c>
      <c r="T3292" s="10">
        <f t="shared" si="413"/>
        <v>42805.51494212963</v>
      </c>
      <c r="U3292" t="str">
        <f t="shared" si="414"/>
        <v>Feb</v>
      </c>
      <c r="V3292">
        <f t="shared" si="415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408"/>
        <v>1.1399999999999999</v>
      </c>
      <c r="P3293" s="9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0">
        <f t="shared" si="412"/>
        <v>42232.702546296292</v>
      </c>
      <c r="T3293" s="10">
        <f t="shared" si="413"/>
        <v>42264.165972222225</v>
      </c>
      <c r="U3293" t="str">
        <f t="shared" si="414"/>
        <v>Aug</v>
      </c>
      <c r="V3293">
        <f t="shared" si="415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408"/>
        <v>2.8613861386138613</v>
      </c>
      <c r="P3294" s="9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0">
        <f t="shared" si="412"/>
        <v>42282.770231481481</v>
      </c>
      <c r="T3294" s="10">
        <f t="shared" si="413"/>
        <v>42342.811898148153</v>
      </c>
      <c r="U3294" t="str">
        <f t="shared" si="414"/>
        <v>Oct</v>
      </c>
      <c r="V3294">
        <f t="shared" si="415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408"/>
        <v>1.7044444444444444</v>
      </c>
      <c r="P3295" s="9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0">
        <f t="shared" si="412"/>
        <v>42768.425370370373</v>
      </c>
      <c r="T3295" s="10">
        <f t="shared" si="413"/>
        <v>42798.425370370373</v>
      </c>
      <c r="U3295" t="str">
        <f t="shared" si="414"/>
        <v>Feb</v>
      </c>
      <c r="V3295">
        <f t="shared" si="415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408"/>
        <v>1.1833333333333333</v>
      </c>
      <c r="P3296" s="9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0">
        <f t="shared" si="412"/>
        <v>42141.541134259256</v>
      </c>
      <c r="T3296" s="10">
        <f t="shared" si="413"/>
        <v>42171.541134259256</v>
      </c>
      <c r="U3296" t="str">
        <f t="shared" si="414"/>
        <v>May</v>
      </c>
      <c r="V3296">
        <f t="shared" si="415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408"/>
        <v>1.0285857142857142</v>
      </c>
      <c r="P3297" s="9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0">
        <f t="shared" si="412"/>
        <v>42609.442465277782</v>
      </c>
      <c r="T3297" s="10">
        <f t="shared" si="413"/>
        <v>42639.442465277782</v>
      </c>
      <c r="U3297" t="str">
        <f t="shared" si="414"/>
        <v>Aug</v>
      </c>
      <c r="V3297">
        <f t="shared" si="415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408"/>
        <v>1.4406666666666668</v>
      </c>
      <c r="P3298" s="9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0">
        <f t="shared" si="412"/>
        <v>42309.756620370375</v>
      </c>
      <c r="T3298" s="10">
        <f t="shared" si="413"/>
        <v>42330.916666666672</v>
      </c>
      <c r="U3298" t="str">
        <f t="shared" si="414"/>
        <v>Nov</v>
      </c>
      <c r="V3298">
        <f t="shared" si="415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408"/>
        <v>1.0007272727272727</v>
      </c>
      <c r="P3299" s="9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0">
        <f t="shared" si="412"/>
        <v>42193.771481481483</v>
      </c>
      <c r="T3299" s="10">
        <f t="shared" si="413"/>
        <v>42212.957638888889</v>
      </c>
      <c r="U3299" t="str">
        <f t="shared" si="414"/>
        <v>Jul</v>
      </c>
      <c r="V3299">
        <f t="shared" si="415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408"/>
        <v>1.0173000000000001</v>
      </c>
      <c r="P3300" s="9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0">
        <f t="shared" si="412"/>
        <v>42239.957962962959</v>
      </c>
      <c r="T3300" s="10">
        <f t="shared" si="413"/>
        <v>42260</v>
      </c>
      <c r="U3300" t="str">
        <f t="shared" si="414"/>
        <v>Aug</v>
      </c>
      <c r="V3300">
        <f t="shared" si="415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408"/>
        <v>1.1619999999999999</v>
      </c>
      <c r="P3301" s="9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0">
        <f t="shared" si="412"/>
        <v>42261.917395833334</v>
      </c>
      <c r="T3301" s="10">
        <f t="shared" si="413"/>
        <v>42291.917395833334</v>
      </c>
      <c r="U3301" t="str">
        <f t="shared" si="414"/>
        <v>Sep</v>
      </c>
      <c r="V3301">
        <f t="shared" si="415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408"/>
        <v>1.3616666666666666</v>
      </c>
      <c r="P3302" s="9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0">
        <f t="shared" si="412"/>
        <v>42102.743773148148</v>
      </c>
      <c r="T3302" s="10">
        <f t="shared" si="413"/>
        <v>42123.743773148148</v>
      </c>
      <c r="U3302" t="str">
        <f t="shared" si="414"/>
        <v>Apr</v>
      </c>
      <c r="V3302">
        <f t="shared" si="415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408"/>
        <v>1.3346666666666667</v>
      </c>
      <c r="P3303" s="9">
        <f t="shared" si="409"/>
        <v>57.2</v>
      </c>
      <c r="Q3303" t="str">
        <f t="shared" si="410"/>
        <v>theater</v>
      </c>
      <c r="R3303" t="str">
        <f t="shared" si="411"/>
        <v>plays</v>
      </c>
      <c r="S3303" s="10">
        <f t="shared" si="412"/>
        <v>42538.73583333334</v>
      </c>
      <c r="T3303" s="10">
        <f t="shared" si="413"/>
        <v>42583.290972222225</v>
      </c>
      <c r="U3303" t="str">
        <f t="shared" si="414"/>
        <v>Jun</v>
      </c>
      <c r="V3303">
        <f t="shared" si="415"/>
        <v>2016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408"/>
        <v>1.0339285714285715</v>
      </c>
      <c r="P3304" s="9">
        <f t="shared" si="409"/>
        <v>173.7</v>
      </c>
      <c r="Q3304" t="str">
        <f t="shared" si="410"/>
        <v>theater</v>
      </c>
      <c r="R3304" t="str">
        <f t="shared" si="411"/>
        <v>plays</v>
      </c>
      <c r="S3304" s="10">
        <f t="shared" si="412"/>
        <v>42681.35157407407</v>
      </c>
      <c r="T3304" s="10">
        <f t="shared" si="413"/>
        <v>42711.35157407407</v>
      </c>
      <c r="U3304" t="str">
        <f t="shared" si="414"/>
        <v>Nov</v>
      </c>
      <c r="V3304">
        <f t="shared" si="415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408"/>
        <v>1.1588888888888889</v>
      </c>
      <c r="P3305" s="9">
        <f t="shared" si="409"/>
        <v>59.6</v>
      </c>
      <c r="Q3305" t="str">
        <f t="shared" si="410"/>
        <v>theater</v>
      </c>
      <c r="R3305" t="str">
        <f t="shared" si="411"/>
        <v>plays</v>
      </c>
      <c r="S3305" s="10">
        <f t="shared" si="412"/>
        <v>42056.65143518518</v>
      </c>
      <c r="T3305" s="10">
        <f t="shared" si="413"/>
        <v>42091.609768518523</v>
      </c>
      <c r="U3305" t="str">
        <f t="shared" si="414"/>
        <v>Feb</v>
      </c>
      <c r="V3305">
        <f t="shared" si="415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408"/>
        <v>1.0451666666666666</v>
      </c>
      <c r="P3306" s="9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0">
        <f t="shared" si="412"/>
        <v>42696.624444444446</v>
      </c>
      <c r="T3306" s="10">
        <f t="shared" si="413"/>
        <v>42726.624444444446</v>
      </c>
      <c r="U3306" t="str">
        <f t="shared" si="414"/>
        <v>Nov</v>
      </c>
      <c r="V3306">
        <f t="shared" si="415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408"/>
        <v>1.0202500000000001</v>
      </c>
      <c r="P3307" s="9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0">
        <f t="shared" si="412"/>
        <v>42186.855879629627</v>
      </c>
      <c r="T3307" s="10">
        <f t="shared" si="413"/>
        <v>42216.855879629627</v>
      </c>
      <c r="U3307" t="str">
        <f t="shared" si="414"/>
        <v>Jul</v>
      </c>
      <c r="V3307">
        <f t="shared" si="415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408"/>
        <v>1.7533333333333334</v>
      </c>
      <c r="P3308" s="9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0">
        <f t="shared" si="412"/>
        <v>42493.219236111108</v>
      </c>
      <c r="T3308" s="10">
        <f t="shared" si="413"/>
        <v>42531.125</v>
      </c>
      <c r="U3308" t="str">
        <f t="shared" si="414"/>
        <v>May</v>
      </c>
      <c r="V3308">
        <f t="shared" si="415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408"/>
        <v>1.0668</v>
      </c>
      <c r="P3309" s="9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0">
        <f t="shared" si="412"/>
        <v>42475.057164351849</v>
      </c>
      <c r="T3309" s="10">
        <f t="shared" si="413"/>
        <v>42505.057164351849</v>
      </c>
      <c r="U3309" t="str">
        <f t="shared" si="414"/>
        <v>Apr</v>
      </c>
      <c r="V3309">
        <f t="shared" si="415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408"/>
        <v>1.2228571428571429</v>
      </c>
      <c r="P3310" s="9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0">
        <f t="shared" si="412"/>
        <v>42452.876909722225</v>
      </c>
      <c r="T3310" s="10">
        <f t="shared" si="413"/>
        <v>42473.876909722225</v>
      </c>
      <c r="U3310" t="str">
        <f t="shared" si="414"/>
        <v>Mar</v>
      </c>
      <c r="V3310">
        <f t="shared" si="415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408"/>
        <v>1.5942857142857143</v>
      </c>
      <c r="P3311" s="9">
        <f t="shared" si="409"/>
        <v>18</v>
      </c>
      <c r="Q3311" t="str">
        <f t="shared" si="410"/>
        <v>theater</v>
      </c>
      <c r="R3311" t="str">
        <f t="shared" si="411"/>
        <v>plays</v>
      </c>
      <c r="S3311" s="10">
        <f t="shared" si="412"/>
        <v>42628.650208333333</v>
      </c>
      <c r="T3311" s="10">
        <f t="shared" si="413"/>
        <v>42659.650208333333</v>
      </c>
      <c r="U3311" t="str">
        <f t="shared" si="414"/>
        <v>Sep</v>
      </c>
      <c r="V3311">
        <f t="shared" si="415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408"/>
        <v>1.0007692307692309</v>
      </c>
      <c r="P3312" s="9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0">
        <f t="shared" si="412"/>
        <v>42253.928530092591</v>
      </c>
      <c r="T3312" s="10">
        <f t="shared" si="413"/>
        <v>42283.928530092591</v>
      </c>
      <c r="U3312" t="str">
        <f t="shared" si="414"/>
        <v>Sep</v>
      </c>
      <c r="V3312">
        <f t="shared" si="415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408"/>
        <v>1.0984</v>
      </c>
      <c r="P3313" s="9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0">
        <f t="shared" si="412"/>
        <v>42264.29178240741</v>
      </c>
      <c r="T3313" s="10">
        <f t="shared" si="413"/>
        <v>42294.29178240741</v>
      </c>
      <c r="U3313" t="str">
        <f t="shared" si="414"/>
        <v>Sep</v>
      </c>
      <c r="V3313">
        <f t="shared" si="415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408"/>
        <v>1.0004</v>
      </c>
      <c r="P3314" s="9">
        <f t="shared" si="409"/>
        <v>61</v>
      </c>
      <c r="Q3314" t="str">
        <f t="shared" si="410"/>
        <v>theater</v>
      </c>
      <c r="R3314" t="str">
        <f t="shared" si="411"/>
        <v>plays</v>
      </c>
      <c r="S3314" s="10">
        <f t="shared" si="412"/>
        <v>42664.809560185182</v>
      </c>
      <c r="T3314" s="10">
        <f t="shared" si="413"/>
        <v>42685.916666666672</v>
      </c>
      <c r="U3314" t="str">
        <f t="shared" si="414"/>
        <v>Oct</v>
      </c>
      <c r="V3314">
        <f t="shared" si="415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408"/>
        <v>1.1605000000000001</v>
      </c>
      <c r="P3315" s="9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0">
        <f t="shared" si="412"/>
        <v>42382.244409722218</v>
      </c>
      <c r="T3315" s="10">
        <f t="shared" si="413"/>
        <v>42396.041666666672</v>
      </c>
      <c r="U3315" t="str">
        <f t="shared" si="414"/>
        <v>Jan</v>
      </c>
      <c r="V3315">
        <f t="shared" si="415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408"/>
        <v>2.1074999999999999</v>
      </c>
      <c r="P3316" s="9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0">
        <f t="shared" si="412"/>
        <v>42105.267488425925</v>
      </c>
      <c r="T3316" s="10">
        <f t="shared" si="413"/>
        <v>42132.836805555555</v>
      </c>
      <c r="U3316" t="str">
        <f t="shared" si="414"/>
        <v>Apr</v>
      </c>
      <c r="V3316">
        <f t="shared" si="415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408"/>
        <v>1.1000000000000001</v>
      </c>
      <c r="P3317" s="9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0">
        <f t="shared" si="412"/>
        <v>42466.303715277783</v>
      </c>
      <c r="T3317" s="10">
        <f t="shared" si="413"/>
        <v>42496.303715277783</v>
      </c>
      <c r="U3317" t="str">
        <f t="shared" si="414"/>
        <v>Apr</v>
      </c>
      <c r="V3317">
        <f t="shared" si="415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408"/>
        <v>1.0008673425918038</v>
      </c>
      <c r="P3318" s="9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0">
        <f t="shared" si="412"/>
        <v>41826.871238425927</v>
      </c>
      <c r="T3318" s="10">
        <f t="shared" si="413"/>
        <v>41859.57916666667</v>
      </c>
      <c r="U3318" t="str">
        <f t="shared" si="414"/>
        <v>Jul</v>
      </c>
      <c r="V3318">
        <f t="shared" si="415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408"/>
        <v>1.0619047619047619</v>
      </c>
      <c r="P3319" s="9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0">
        <f t="shared" si="412"/>
        <v>42499.039629629624</v>
      </c>
      <c r="T3319" s="10">
        <f t="shared" si="413"/>
        <v>42529.039629629624</v>
      </c>
      <c r="U3319" t="str">
        <f t="shared" si="414"/>
        <v>May</v>
      </c>
      <c r="V3319">
        <f t="shared" si="415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408"/>
        <v>1.256</v>
      </c>
      <c r="P3320" s="9">
        <f t="shared" si="409"/>
        <v>78.5</v>
      </c>
      <c r="Q3320" t="str">
        <f t="shared" si="410"/>
        <v>theater</v>
      </c>
      <c r="R3320" t="str">
        <f t="shared" si="411"/>
        <v>plays</v>
      </c>
      <c r="S3320" s="10">
        <f t="shared" si="412"/>
        <v>42431.302002314813</v>
      </c>
      <c r="T3320" s="10">
        <f t="shared" si="413"/>
        <v>42471.104166666672</v>
      </c>
      <c r="U3320" t="str">
        <f t="shared" si="414"/>
        <v>Mar</v>
      </c>
      <c r="V3320">
        <f t="shared" si="415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408"/>
        <v>1.08</v>
      </c>
      <c r="P3321" s="9">
        <f t="shared" si="409"/>
        <v>33.75</v>
      </c>
      <c r="Q3321" t="str">
        <f t="shared" si="410"/>
        <v>theater</v>
      </c>
      <c r="R3321" t="str">
        <f t="shared" si="411"/>
        <v>plays</v>
      </c>
      <c r="S3321" s="10">
        <f t="shared" si="412"/>
        <v>41990.585486111115</v>
      </c>
      <c r="T3321" s="10">
        <f t="shared" si="413"/>
        <v>42035.585486111115</v>
      </c>
      <c r="U3321" t="str">
        <f t="shared" si="414"/>
        <v>Dec</v>
      </c>
      <c r="V3321">
        <f t="shared" si="415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408"/>
        <v>1.01</v>
      </c>
      <c r="P3322" s="9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0">
        <f t="shared" si="412"/>
        <v>42513.045798611114</v>
      </c>
      <c r="T3322" s="10">
        <f t="shared" si="413"/>
        <v>42543.045798611114</v>
      </c>
      <c r="U3322" t="str">
        <f t="shared" si="414"/>
        <v>May</v>
      </c>
      <c r="V3322">
        <f t="shared" si="415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408"/>
        <v>1.0740000000000001</v>
      </c>
      <c r="P3323" s="9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0">
        <f t="shared" si="412"/>
        <v>41914.100289351853</v>
      </c>
      <c r="T3323" s="10">
        <f t="shared" si="413"/>
        <v>41928.165972222225</v>
      </c>
      <c r="U3323" t="str">
        <f t="shared" si="414"/>
        <v>Oct</v>
      </c>
      <c r="V3323">
        <f t="shared" si="415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408"/>
        <v>1.0151515151515151</v>
      </c>
      <c r="P3324" s="9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0">
        <f t="shared" si="412"/>
        <v>42521.010370370372</v>
      </c>
      <c r="T3324" s="10">
        <f t="shared" si="413"/>
        <v>42543.163194444445</v>
      </c>
      <c r="U3324" t="str">
        <f t="shared" si="414"/>
        <v>May</v>
      </c>
      <c r="V3324">
        <f t="shared" si="415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408"/>
        <v>1.2589999999999999</v>
      </c>
      <c r="P3325" s="9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0">
        <f t="shared" si="412"/>
        <v>42608.36583333333</v>
      </c>
      <c r="T3325" s="10">
        <f t="shared" si="413"/>
        <v>42638.36583333333</v>
      </c>
      <c r="U3325" t="str">
        <f t="shared" si="414"/>
        <v>Aug</v>
      </c>
      <c r="V3325">
        <f t="shared" si="415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408"/>
        <v>1.0166666666666666</v>
      </c>
      <c r="P3326" s="9">
        <f t="shared" si="409"/>
        <v>152.5</v>
      </c>
      <c r="Q3326" t="str">
        <f t="shared" si="410"/>
        <v>theater</v>
      </c>
      <c r="R3326" t="str">
        <f t="shared" si="411"/>
        <v>plays</v>
      </c>
      <c r="S3326" s="10">
        <f t="shared" si="412"/>
        <v>42512.58321759259</v>
      </c>
      <c r="T3326" s="10">
        <f t="shared" si="413"/>
        <v>42526.58321759259</v>
      </c>
      <c r="U3326" t="str">
        <f t="shared" si="414"/>
        <v>May</v>
      </c>
      <c r="V3326">
        <f t="shared" si="415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408"/>
        <v>1.125</v>
      </c>
      <c r="P3327" s="9">
        <f t="shared" si="409"/>
        <v>30</v>
      </c>
      <c r="Q3327" t="str">
        <f t="shared" si="410"/>
        <v>theater</v>
      </c>
      <c r="R3327" t="str">
        <f t="shared" si="411"/>
        <v>plays</v>
      </c>
      <c r="S3327" s="10">
        <f t="shared" si="412"/>
        <v>42064.785613425927</v>
      </c>
      <c r="T3327" s="10">
        <f t="shared" si="413"/>
        <v>42099.743946759263</v>
      </c>
      <c r="U3327" t="str">
        <f t="shared" si="414"/>
        <v>Mar</v>
      </c>
      <c r="V3327">
        <f t="shared" si="415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408"/>
        <v>1.0137499999999999</v>
      </c>
      <c r="P3328" s="9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0">
        <f t="shared" si="412"/>
        <v>42041.714178240742</v>
      </c>
      <c r="T3328" s="10">
        <f t="shared" si="413"/>
        <v>42071.67251157407</v>
      </c>
      <c r="U3328" t="str">
        <f t="shared" si="414"/>
        <v>Feb</v>
      </c>
      <c r="V3328">
        <f t="shared" si="415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408"/>
        <v>1.0125</v>
      </c>
      <c r="P3329" s="9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0">
        <f t="shared" si="412"/>
        <v>42468.374606481477</v>
      </c>
      <c r="T3329" s="10">
        <f t="shared" si="413"/>
        <v>42498.374606481477</v>
      </c>
      <c r="U3329" t="str">
        <f t="shared" si="414"/>
        <v>Apr</v>
      </c>
      <c r="V3329">
        <f t="shared" si="415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408"/>
        <v>1.4638888888888888</v>
      </c>
      <c r="P3330" s="9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0">
        <f t="shared" si="412"/>
        <v>41822.57503472222</v>
      </c>
      <c r="T3330" s="10">
        <f t="shared" si="413"/>
        <v>41825.041666666664</v>
      </c>
      <c r="U3330" t="str">
        <f t="shared" si="414"/>
        <v>Jul</v>
      </c>
      <c r="V3330">
        <f t="shared" si="415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416">E3331/D3331</f>
        <v>1.1679999999999999</v>
      </c>
      <c r="P3331" s="9">
        <f t="shared" ref="P3331:P3394" si="417">E3331/L3331</f>
        <v>44.92307692307692</v>
      </c>
      <c r="Q3331" t="str">
        <f t="shared" ref="Q3331:Q3394" si="418">LEFT(N3331,SEARCH( "/",N3331,1)-1)</f>
        <v>theater</v>
      </c>
      <c r="R3331" t="str">
        <f t="shared" ref="R3331:R3394" si="419">RIGHT(N3331,LEN(N3331)-SEARCH("/",N3331,1))</f>
        <v>plays</v>
      </c>
      <c r="S3331" s="10">
        <f t="shared" ref="S3331:S3394" si="420">(((J3331/60)/60)/24)+DATE(1970,1,1)</f>
        <v>41837.323009259257</v>
      </c>
      <c r="T3331" s="10">
        <f t="shared" ref="T3331:T3394" si="421">(((I3331/60)/60)/24)+DATE(1970,1,1)</f>
        <v>41847.958333333336</v>
      </c>
      <c r="U3331" t="str">
        <f t="shared" ref="U3331:U3394" si="422">TEXT(MONTH(S3331)*29,"mmm")</f>
        <v>Jul</v>
      </c>
      <c r="V3331">
        <f t="shared" ref="V3331:V3394" si="423">YEAR(S3331)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416"/>
        <v>1.0626666666666666</v>
      </c>
      <c r="P3332" s="9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0">
        <f t="shared" si="420"/>
        <v>42065.887361111112</v>
      </c>
      <c r="T3332" s="10">
        <f t="shared" si="421"/>
        <v>42095.845694444448</v>
      </c>
      <c r="U3332" t="str">
        <f t="shared" si="422"/>
        <v>Mar</v>
      </c>
      <c r="V3332">
        <f t="shared" si="423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416"/>
        <v>1.0451999999999999</v>
      </c>
      <c r="P3333" s="9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0">
        <f t="shared" si="420"/>
        <v>42248.697754629626</v>
      </c>
      <c r="T3333" s="10">
        <f t="shared" si="421"/>
        <v>42283.697754629626</v>
      </c>
      <c r="U3333" t="str">
        <f t="shared" si="422"/>
        <v>Sep</v>
      </c>
      <c r="V3333">
        <f t="shared" si="423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416"/>
        <v>1</v>
      </c>
      <c r="P3334" s="9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0">
        <f t="shared" si="420"/>
        <v>41809.860300925924</v>
      </c>
      <c r="T3334" s="10">
        <f t="shared" si="421"/>
        <v>41839.860300925924</v>
      </c>
      <c r="U3334" t="str">
        <f t="shared" si="422"/>
        <v>Jun</v>
      </c>
      <c r="V3334">
        <f t="shared" si="423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416"/>
        <v>1.0457142857142858</v>
      </c>
      <c r="P3335" s="9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0">
        <f t="shared" si="420"/>
        <v>42148.676851851851</v>
      </c>
      <c r="T3335" s="10">
        <f t="shared" si="421"/>
        <v>42170.676851851851</v>
      </c>
      <c r="U3335" t="str">
        <f t="shared" si="422"/>
        <v>May</v>
      </c>
      <c r="V3335">
        <f t="shared" si="423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416"/>
        <v>1.3862051149573753</v>
      </c>
      <c r="P3336" s="9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0">
        <f t="shared" si="420"/>
        <v>42185.521087962959</v>
      </c>
      <c r="T3336" s="10">
        <f t="shared" si="421"/>
        <v>42215.521087962959</v>
      </c>
      <c r="U3336" t="str">
        <f t="shared" si="422"/>
        <v>Jun</v>
      </c>
      <c r="V3336">
        <f t="shared" si="423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416"/>
        <v>1.0032000000000001</v>
      </c>
      <c r="P3337" s="9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0">
        <f t="shared" si="420"/>
        <v>41827.674143518518</v>
      </c>
      <c r="T3337" s="10">
        <f t="shared" si="421"/>
        <v>41854.958333333336</v>
      </c>
      <c r="U3337" t="str">
        <f t="shared" si="422"/>
        <v>Jul</v>
      </c>
      <c r="V3337">
        <f t="shared" si="423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416"/>
        <v>1</v>
      </c>
      <c r="P3338" s="9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0">
        <f t="shared" si="420"/>
        <v>42437.398680555561</v>
      </c>
      <c r="T3338" s="10">
        <f t="shared" si="421"/>
        <v>42465.35701388889</v>
      </c>
      <c r="U3338" t="str">
        <f t="shared" si="422"/>
        <v>Mar</v>
      </c>
      <c r="V3338">
        <f t="shared" si="423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416"/>
        <v>1.1020000000000001</v>
      </c>
      <c r="P3339" s="9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0">
        <f t="shared" si="420"/>
        <v>41901.282025462962</v>
      </c>
      <c r="T3339" s="10">
        <f t="shared" si="421"/>
        <v>41922.875</v>
      </c>
      <c r="U3339" t="str">
        <f t="shared" si="422"/>
        <v>Sep</v>
      </c>
      <c r="V3339">
        <f t="shared" si="423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416"/>
        <v>1.0218</v>
      </c>
      <c r="P3340" s="9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0">
        <f t="shared" si="420"/>
        <v>42769.574999999997</v>
      </c>
      <c r="T3340" s="10">
        <f t="shared" si="421"/>
        <v>42790.574999999997</v>
      </c>
      <c r="U3340" t="str">
        <f t="shared" si="422"/>
        <v>Feb</v>
      </c>
      <c r="V3340">
        <f t="shared" si="423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416"/>
        <v>1.0435000000000001</v>
      </c>
      <c r="P3341" s="9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0">
        <f t="shared" si="420"/>
        <v>42549.665717592594</v>
      </c>
      <c r="T3341" s="10">
        <f t="shared" si="421"/>
        <v>42579.665717592594</v>
      </c>
      <c r="U3341" t="str">
        <f t="shared" si="422"/>
        <v>Jun</v>
      </c>
      <c r="V3341">
        <f t="shared" si="423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416"/>
        <v>1.3816666666666666</v>
      </c>
      <c r="P3342" s="9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0">
        <f t="shared" si="420"/>
        <v>42685.974004629628</v>
      </c>
      <c r="T3342" s="10">
        <f t="shared" si="421"/>
        <v>42710.974004629628</v>
      </c>
      <c r="U3342" t="str">
        <f t="shared" si="422"/>
        <v>Nov</v>
      </c>
      <c r="V3342">
        <f t="shared" si="423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416"/>
        <v>1</v>
      </c>
      <c r="P3343" s="9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0">
        <f t="shared" si="420"/>
        <v>42510.798854166671</v>
      </c>
      <c r="T3343" s="10">
        <f t="shared" si="421"/>
        <v>42533.708333333328</v>
      </c>
      <c r="U3343" t="str">
        <f t="shared" si="422"/>
        <v>May</v>
      </c>
      <c r="V3343">
        <f t="shared" si="423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416"/>
        <v>1.0166666666666666</v>
      </c>
      <c r="P3344" s="9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0">
        <f t="shared" si="420"/>
        <v>42062.296412037031</v>
      </c>
      <c r="T3344" s="10">
        <f t="shared" si="421"/>
        <v>42095.207638888889</v>
      </c>
      <c r="U3344" t="str">
        <f t="shared" si="422"/>
        <v>Feb</v>
      </c>
      <c r="V3344">
        <f t="shared" si="423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416"/>
        <v>1.7142857142857142</v>
      </c>
      <c r="P3345" s="9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0">
        <f t="shared" si="420"/>
        <v>42452.916481481487</v>
      </c>
      <c r="T3345" s="10">
        <f t="shared" si="421"/>
        <v>42473.554166666669</v>
      </c>
      <c r="U3345" t="str">
        <f t="shared" si="422"/>
        <v>Mar</v>
      </c>
      <c r="V3345">
        <f t="shared" si="423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416"/>
        <v>1.0144444444444445</v>
      </c>
      <c r="P3346" s="9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0">
        <f t="shared" si="420"/>
        <v>41851.200150462959</v>
      </c>
      <c r="T3346" s="10">
        <f t="shared" si="421"/>
        <v>41881.200150462959</v>
      </c>
      <c r="U3346" t="str">
        <f t="shared" si="422"/>
        <v>Jul</v>
      </c>
      <c r="V3346">
        <f t="shared" si="423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416"/>
        <v>1.3</v>
      </c>
      <c r="P3347" s="9">
        <f t="shared" si="417"/>
        <v>50</v>
      </c>
      <c r="Q3347" t="str">
        <f t="shared" si="418"/>
        <v>theater</v>
      </c>
      <c r="R3347" t="str">
        <f t="shared" si="419"/>
        <v>plays</v>
      </c>
      <c r="S3347" s="10">
        <f t="shared" si="420"/>
        <v>42053.106111111112</v>
      </c>
      <c r="T3347" s="10">
        <f t="shared" si="421"/>
        <v>42112.025694444441</v>
      </c>
      <c r="U3347" t="str">
        <f t="shared" si="422"/>
        <v>Feb</v>
      </c>
      <c r="V3347">
        <f t="shared" si="423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416"/>
        <v>1.1000000000000001</v>
      </c>
      <c r="P3348" s="9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0">
        <f t="shared" si="420"/>
        <v>42054.024421296301</v>
      </c>
      <c r="T3348" s="10">
        <f t="shared" si="421"/>
        <v>42061.024421296301</v>
      </c>
      <c r="U3348" t="str">
        <f t="shared" si="422"/>
        <v>Feb</v>
      </c>
      <c r="V3348">
        <f t="shared" si="423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416"/>
        <v>1.1944999999999999</v>
      </c>
      <c r="P3349" s="9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0">
        <f t="shared" si="420"/>
        <v>42484.551550925928</v>
      </c>
      <c r="T3349" s="10">
        <f t="shared" si="421"/>
        <v>42498.875</v>
      </c>
      <c r="U3349" t="str">
        <f t="shared" si="422"/>
        <v>Apr</v>
      </c>
      <c r="V3349">
        <f t="shared" si="423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416"/>
        <v>1.002909090909091</v>
      </c>
      <c r="P3350" s="9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0">
        <f t="shared" si="420"/>
        <v>42466.558796296296</v>
      </c>
      <c r="T3350" s="10">
        <f t="shared" si="421"/>
        <v>42490.165972222225</v>
      </c>
      <c r="U3350" t="str">
        <f t="shared" si="422"/>
        <v>Apr</v>
      </c>
      <c r="V3350">
        <f t="shared" si="423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416"/>
        <v>1.534</v>
      </c>
      <c r="P3351" s="9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0">
        <f t="shared" si="420"/>
        <v>42513.110787037032</v>
      </c>
      <c r="T3351" s="10">
        <f t="shared" si="421"/>
        <v>42534.708333333328</v>
      </c>
      <c r="U3351" t="str">
        <f t="shared" si="422"/>
        <v>May</v>
      </c>
      <c r="V3351">
        <f t="shared" si="423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416"/>
        <v>1.0442857142857143</v>
      </c>
      <c r="P3352" s="9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0">
        <f t="shared" si="420"/>
        <v>42302.701516203699</v>
      </c>
      <c r="T3352" s="10">
        <f t="shared" si="421"/>
        <v>42337.958333333328</v>
      </c>
      <c r="U3352" t="str">
        <f t="shared" si="422"/>
        <v>Oct</v>
      </c>
      <c r="V3352">
        <f t="shared" si="423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416"/>
        <v>1.0109999999999999</v>
      </c>
      <c r="P3353" s="9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0">
        <f t="shared" si="420"/>
        <v>41806.395428240743</v>
      </c>
      <c r="T3353" s="10">
        <f t="shared" si="421"/>
        <v>41843.458333333336</v>
      </c>
      <c r="U3353" t="str">
        <f t="shared" si="422"/>
        <v>Jun</v>
      </c>
      <c r="V3353">
        <f t="shared" si="423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416"/>
        <v>1.0751999999999999</v>
      </c>
      <c r="P3354" s="9">
        <f t="shared" si="417"/>
        <v>76.8</v>
      </c>
      <c r="Q3354" t="str">
        <f t="shared" si="418"/>
        <v>theater</v>
      </c>
      <c r="R3354" t="str">
        <f t="shared" si="419"/>
        <v>plays</v>
      </c>
      <c r="S3354" s="10">
        <f t="shared" si="420"/>
        <v>42495.992800925931</v>
      </c>
      <c r="T3354" s="10">
        <f t="shared" si="421"/>
        <v>42552.958333333328</v>
      </c>
      <c r="U3354" t="str">
        <f t="shared" si="422"/>
        <v>May</v>
      </c>
      <c r="V3354">
        <f t="shared" si="423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416"/>
        <v>3.15</v>
      </c>
      <c r="P3355" s="9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0">
        <f t="shared" si="420"/>
        <v>42479.432291666672</v>
      </c>
      <c r="T3355" s="10">
        <f t="shared" si="421"/>
        <v>42492.958333333328</v>
      </c>
      <c r="U3355" t="str">
        <f t="shared" si="422"/>
        <v>Apr</v>
      </c>
      <c r="V3355">
        <f t="shared" si="423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416"/>
        <v>1.0193333333333334</v>
      </c>
      <c r="P3356" s="9">
        <f t="shared" si="417"/>
        <v>55.6</v>
      </c>
      <c r="Q3356" t="str">
        <f t="shared" si="418"/>
        <v>theater</v>
      </c>
      <c r="R3356" t="str">
        <f t="shared" si="419"/>
        <v>plays</v>
      </c>
      <c r="S3356" s="10">
        <f t="shared" si="420"/>
        <v>42270.7269212963</v>
      </c>
      <c r="T3356" s="10">
        <f t="shared" si="421"/>
        <v>42306.167361111111</v>
      </c>
      <c r="U3356" t="str">
        <f t="shared" si="422"/>
        <v>Sep</v>
      </c>
      <c r="V3356">
        <f t="shared" si="423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416"/>
        <v>1.2628571428571429</v>
      </c>
      <c r="P3357" s="9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0">
        <f t="shared" si="420"/>
        <v>42489.619525462964</v>
      </c>
      <c r="T3357" s="10">
        <f t="shared" si="421"/>
        <v>42500.470138888893</v>
      </c>
      <c r="U3357" t="str">
        <f t="shared" si="422"/>
        <v>Apr</v>
      </c>
      <c r="V3357">
        <f t="shared" si="423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416"/>
        <v>1.014</v>
      </c>
      <c r="P3358" s="9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0">
        <f t="shared" si="420"/>
        <v>42536.815648148149</v>
      </c>
      <c r="T3358" s="10">
        <f t="shared" si="421"/>
        <v>42566.815648148149</v>
      </c>
      <c r="U3358" t="str">
        <f t="shared" si="422"/>
        <v>Jun</v>
      </c>
      <c r="V3358">
        <f t="shared" si="423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416"/>
        <v>1.01</v>
      </c>
      <c r="P3359" s="9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0">
        <f t="shared" si="420"/>
        <v>41822.417939814812</v>
      </c>
      <c r="T3359" s="10">
        <f t="shared" si="421"/>
        <v>41852.417939814812</v>
      </c>
      <c r="U3359" t="str">
        <f t="shared" si="422"/>
        <v>Jul</v>
      </c>
      <c r="V3359">
        <f t="shared" si="423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416"/>
        <v>1.0299</v>
      </c>
      <c r="P3360" s="9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0">
        <f t="shared" si="420"/>
        <v>41932.311099537037</v>
      </c>
      <c r="T3360" s="10">
        <f t="shared" si="421"/>
        <v>41962.352766203709</v>
      </c>
      <c r="U3360" t="str">
        <f t="shared" si="422"/>
        <v>Oct</v>
      </c>
      <c r="V3360">
        <f t="shared" si="423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416"/>
        <v>1.0625</v>
      </c>
      <c r="P3361" s="9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0">
        <f t="shared" si="420"/>
        <v>42746.057106481487</v>
      </c>
      <c r="T3361" s="10">
        <f t="shared" si="421"/>
        <v>42791.057106481487</v>
      </c>
      <c r="U3361" t="str">
        <f t="shared" si="422"/>
        <v>Jan</v>
      </c>
      <c r="V3361">
        <f t="shared" si="423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416"/>
        <v>1.0137777777777779</v>
      </c>
      <c r="P3362" s="9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0">
        <f t="shared" si="420"/>
        <v>42697.082673611112</v>
      </c>
      <c r="T3362" s="10">
        <f t="shared" si="421"/>
        <v>42718.665972222225</v>
      </c>
      <c r="U3362" t="str">
        <f t="shared" si="422"/>
        <v>Nov</v>
      </c>
      <c r="V3362">
        <f t="shared" si="423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416"/>
        <v>1.1346000000000001</v>
      </c>
      <c r="P3363" s="9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0">
        <f t="shared" si="420"/>
        <v>41866.025347222225</v>
      </c>
      <c r="T3363" s="10">
        <f t="shared" si="421"/>
        <v>41883.665972222225</v>
      </c>
      <c r="U3363" t="str">
        <f t="shared" si="422"/>
        <v>Aug</v>
      </c>
      <c r="V3363">
        <f t="shared" si="423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416"/>
        <v>2.1800000000000002</v>
      </c>
      <c r="P3364" s="9">
        <f t="shared" si="417"/>
        <v>54.5</v>
      </c>
      <c r="Q3364" t="str">
        <f t="shared" si="418"/>
        <v>theater</v>
      </c>
      <c r="R3364" t="str">
        <f t="shared" si="419"/>
        <v>plays</v>
      </c>
      <c r="S3364" s="10">
        <f t="shared" si="420"/>
        <v>42056.091631944444</v>
      </c>
      <c r="T3364" s="10">
        <f t="shared" si="421"/>
        <v>42070.204861111109</v>
      </c>
      <c r="U3364" t="str">
        <f t="shared" si="422"/>
        <v>Feb</v>
      </c>
      <c r="V3364">
        <f t="shared" si="423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416"/>
        <v>1.0141935483870967</v>
      </c>
      <c r="P3365" s="9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0">
        <f t="shared" si="420"/>
        <v>41851.771354166667</v>
      </c>
      <c r="T3365" s="10">
        <f t="shared" si="421"/>
        <v>41870.666666666664</v>
      </c>
      <c r="U3365" t="str">
        <f t="shared" si="422"/>
        <v>Jul</v>
      </c>
      <c r="V3365">
        <f t="shared" si="423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416"/>
        <v>1.0593333333333332</v>
      </c>
      <c r="P3366" s="9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0">
        <f t="shared" si="420"/>
        <v>42422.977418981478</v>
      </c>
      <c r="T3366" s="10">
        <f t="shared" si="421"/>
        <v>42444.875</v>
      </c>
      <c r="U3366" t="str">
        <f t="shared" si="422"/>
        <v>Feb</v>
      </c>
      <c r="V3366">
        <f t="shared" si="423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416"/>
        <v>1.04</v>
      </c>
      <c r="P3367" s="9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0">
        <f t="shared" si="420"/>
        <v>42321.101759259262</v>
      </c>
      <c r="T3367" s="10">
        <f t="shared" si="421"/>
        <v>42351.101759259262</v>
      </c>
      <c r="U3367" t="str">
        <f t="shared" si="422"/>
        <v>Nov</v>
      </c>
      <c r="V3367">
        <f t="shared" si="423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416"/>
        <v>2.21</v>
      </c>
      <c r="P3368" s="9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0">
        <f t="shared" si="420"/>
        <v>42107.067557870367</v>
      </c>
      <c r="T3368" s="10">
        <f t="shared" si="421"/>
        <v>42137.067557870367</v>
      </c>
      <c r="U3368" t="str">
        <f t="shared" si="422"/>
        <v>Apr</v>
      </c>
      <c r="V3368">
        <f t="shared" si="423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416"/>
        <v>1.1866666666666668</v>
      </c>
      <c r="P3369" s="9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0">
        <f t="shared" si="420"/>
        <v>42192.933958333335</v>
      </c>
      <c r="T3369" s="10">
        <f t="shared" si="421"/>
        <v>42217.933958333335</v>
      </c>
      <c r="U3369" t="str">
        <f t="shared" si="422"/>
        <v>Jul</v>
      </c>
      <c r="V3369">
        <f t="shared" si="423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416"/>
        <v>1.046</v>
      </c>
      <c r="P3370" s="9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0">
        <f t="shared" si="420"/>
        <v>41969.199756944443</v>
      </c>
      <c r="T3370" s="10">
        <f t="shared" si="421"/>
        <v>42005.208333333328</v>
      </c>
      <c r="U3370" t="str">
        <f t="shared" si="422"/>
        <v>Nov</v>
      </c>
      <c r="V3370">
        <f t="shared" si="423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416"/>
        <v>1.0389999999999999</v>
      </c>
      <c r="P3371" s="9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0">
        <f t="shared" si="420"/>
        <v>42690.041435185187</v>
      </c>
      <c r="T3371" s="10">
        <f t="shared" si="421"/>
        <v>42750.041435185187</v>
      </c>
      <c r="U3371" t="str">
        <f t="shared" si="422"/>
        <v>Nov</v>
      </c>
      <c r="V3371">
        <f t="shared" si="423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416"/>
        <v>1.1773333333333333</v>
      </c>
      <c r="P3372" s="9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0">
        <f t="shared" si="420"/>
        <v>42690.334317129629</v>
      </c>
      <c r="T3372" s="10">
        <f t="shared" si="421"/>
        <v>42721.333333333328</v>
      </c>
      <c r="U3372" t="str">
        <f t="shared" si="422"/>
        <v>Nov</v>
      </c>
      <c r="V3372">
        <f t="shared" si="423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416"/>
        <v>1.385</v>
      </c>
      <c r="P3373" s="9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0">
        <f t="shared" si="420"/>
        <v>42312.874594907407</v>
      </c>
      <c r="T3373" s="10">
        <f t="shared" si="421"/>
        <v>42340.874594907407</v>
      </c>
      <c r="U3373" t="str">
        <f t="shared" si="422"/>
        <v>Nov</v>
      </c>
      <c r="V3373">
        <f t="shared" si="423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416"/>
        <v>1.0349999999999999</v>
      </c>
      <c r="P3374" s="9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0">
        <f t="shared" si="420"/>
        <v>41855.548101851848</v>
      </c>
      <c r="T3374" s="10">
        <f t="shared" si="421"/>
        <v>41876.207638888889</v>
      </c>
      <c r="U3374" t="str">
        <f t="shared" si="422"/>
        <v>Aug</v>
      </c>
      <c r="V3374">
        <f t="shared" si="423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416"/>
        <v>1.0024999999999999</v>
      </c>
      <c r="P3375" s="9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0">
        <f t="shared" si="420"/>
        <v>42179.854629629626</v>
      </c>
      <c r="T3375" s="10">
        <f t="shared" si="421"/>
        <v>42203.666666666672</v>
      </c>
      <c r="U3375" t="str">
        <f t="shared" si="422"/>
        <v>Jun</v>
      </c>
      <c r="V3375">
        <f t="shared" si="423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416"/>
        <v>1.0657142857142856</v>
      </c>
      <c r="P3376" s="9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0">
        <f t="shared" si="420"/>
        <v>42275.731666666667</v>
      </c>
      <c r="T3376" s="10">
        <f t="shared" si="421"/>
        <v>42305.731666666667</v>
      </c>
      <c r="U3376" t="str">
        <f t="shared" si="422"/>
        <v>Sep</v>
      </c>
      <c r="V3376">
        <f t="shared" si="423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416"/>
        <v>1</v>
      </c>
      <c r="P3377" s="9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0">
        <f t="shared" si="420"/>
        <v>41765.610798611109</v>
      </c>
      <c r="T3377" s="10">
        <f t="shared" si="421"/>
        <v>41777.610798611109</v>
      </c>
      <c r="U3377" t="str">
        <f t="shared" si="422"/>
        <v>May</v>
      </c>
      <c r="V3377">
        <f t="shared" si="423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416"/>
        <v>1.0001249999999999</v>
      </c>
      <c r="P3378" s="9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0">
        <f t="shared" si="420"/>
        <v>42059.701319444444</v>
      </c>
      <c r="T3378" s="10">
        <f t="shared" si="421"/>
        <v>42119.659652777773</v>
      </c>
      <c r="U3378" t="str">
        <f t="shared" si="422"/>
        <v>Feb</v>
      </c>
      <c r="V3378">
        <f t="shared" si="423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416"/>
        <v>1.0105</v>
      </c>
      <c r="P3379" s="9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0">
        <f t="shared" si="420"/>
        <v>42053.732627314821</v>
      </c>
      <c r="T3379" s="10">
        <f t="shared" si="421"/>
        <v>42083.705555555556</v>
      </c>
      <c r="U3379" t="str">
        <f t="shared" si="422"/>
        <v>Feb</v>
      </c>
      <c r="V3379">
        <f t="shared" si="423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416"/>
        <v>1.0763636363636364</v>
      </c>
      <c r="P3380" s="9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0">
        <f t="shared" si="420"/>
        <v>41858.355393518519</v>
      </c>
      <c r="T3380" s="10">
        <f t="shared" si="421"/>
        <v>41882.547222222223</v>
      </c>
      <c r="U3380" t="str">
        <f t="shared" si="422"/>
        <v>Aug</v>
      </c>
      <c r="V3380">
        <f t="shared" si="423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416"/>
        <v>1.0365</v>
      </c>
      <c r="P3381" s="9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0">
        <f t="shared" si="420"/>
        <v>42225.513888888891</v>
      </c>
      <c r="T3381" s="10">
        <f t="shared" si="421"/>
        <v>42242.958333333328</v>
      </c>
      <c r="U3381" t="str">
        <f t="shared" si="422"/>
        <v>Aug</v>
      </c>
      <c r="V3381">
        <f t="shared" si="423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416"/>
        <v>1.0443333333333333</v>
      </c>
      <c r="P3382" s="9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0">
        <f t="shared" si="420"/>
        <v>41937.95344907407</v>
      </c>
      <c r="T3382" s="10">
        <f t="shared" si="421"/>
        <v>41972.995115740734</v>
      </c>
      <c r="U3382" t="str">
        <f t="shared" si="422"/>
        <v>Oct</v>
      </c>
      <c r="V3382">
        <f t="shared" si="423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416"/>
        <v>1.0225</v>
      </c>
      <c r="P3383" s="9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0">
        <f t="shared" si="420"/>
        <v>42044.184988425928</v>
      </c>
      <c r="T3383" s="10">
        <f t="shared" si="421"/>
        <v>42074.143321759257</v>
      </c>
      <c r="U3383" t="str">
        <f t="shared" si="422"/>
        <v>Feb</v>
      </c>
      <c r="V3383">
        <f t="shared" si="423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416"/>
        <v>1.0074285714285713</v>
      </c>
      <c r="P3384" s="9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0">
        <f t="shared" si="420"/>
        <v>42559.431203703702</v>
      </c>
      <c r="T3384" s="10">
        <f t="shared" si="421"/>
        <v>42583.957638888889</v>
      </c>
      <c r="U3384" t="str">
        <f t="shared" si="422"/>
        <v>Jul</v>
      </c>
      <c r="V3384">
        <f t="shared" si="423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416"/>
        <v>1.1171428571428572</v>
      </c>
      <c r="P3385" s="9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0">
        <f t="shared" si="420"/>
        <v>42524.782638888893</v>
      </c>
      <c r="T3385" s="10">
        <f t="shared" si="421"/>
        <v>42544.782638888893</v>
      </c>
      <c r="U3385" t="str">
        <f t="shared" si="422"/>
        <v>Jun</v>
      </c>
      <c r="V3385">
        <f t="shared" si="423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416"/>
        <v>1.0001100000000001</v>
      </c>
      <c r="P3386" s="9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0">
        <f t="shared" si="420"/>
        <v>42292.087592592594</v>
      </c>
      <c r="T3386" s="10">
        <f t="shared" si="421"/>
        <v>42329.125</v>
      </c>
      <c r="U3386" t="str">
        <f t="shared" si="422"/>
        <v>Oct</v>
      </c>
      <c r="V3386">
        <f t="shared" si="423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416"/>
        <v>1</v>
      </c>
      <c r="P3387" s="9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0">
        <f t="shared" si="420"/>
        <v>41953.8675</v>
      </c>
      <c r="T3387" s="10">
        <f t="shared" si="421"/>
        <v>41983.8675</v>
      </c>
      <c r="U3387" t="str">
        <f t="shared" si="422"/>
        <v>Nov</v>
      </c>
      <c r="V3387">
        <f t="shared" si="423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416"/>
        <v>1.05</v>
      </c>
      <c r="P3388" s="9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0">
        <f t="shared" si="420"/>
        <v>41946.644745370373</v>
      </c>
      <c r="T3388" s="10">
        <f t="shared" si="421"/>
        <v>41976.644745370373</v>
      </c>
      <c r="U3388" t="str">
        <f t="shared" si="422"/>
        <v>Nov</v>
      </c>
      <c r="V3388">
        <f t="shared" si="423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416"/>
        <v>1.1686666666666667</v>
      </c>
      <c r="P3389" s="9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0">
        <f t="shared" si="420"/>
        <v>41947.762592592589</v>
      </c>
      <c r="T3389" s="10">
        <f t="shared" si="421"/>
        <v>41987.762592592597</v>
      </c>
      <c r="U3389" t="str">
        <f t="shared" si="422"/>
        <v>Nov</v>
      </c>
      <c r="V3389">
        <f t="shared" si="423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416"/>
        <v>1.038</v>
      </c>
      <c r="P3390" s="9">
        <f t="shared" si="417"/>
        <v>34.6</v>
      </c>
      <c r="Q3390" t="str">
        <f t="shared" si="418"/>
        <v>theater</v>
      </c>
      <c r="R3390" t="str">
        <f t="shared" si="419"/>
        <v>plays</v>
      </c>
      <c r="S3390" s="10">
        <f t="shared" si="420"/>
        <v>42143.461122685185</v>
      </c>
      <c r="T3390" s="10">
        <f t="shared" si="421"/>
        <v>42173.461122685185</v>
      </c>
      <c r="U3390" t="str">
        <f t="shared" si="422"/>
        <v>May</v>
      </c>
      <c r="V3390">
        <f t="shared" si="423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416"/>
        <v>1.145</v>
      </c>
      <c r="P3391" s="9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0">
        <f t="shared" si="420"/>
        <v>42494.563449074078</v>
      </c>
      <c r="T3391" s="10">
        <f t="shared" si="421"/>
        <v>42524.563449074078</v>
      </c>
      <c r="U3391" t="str">
        <f t="shared" si="422"/>
        <v>May</v>
      </c>
      <c r="V3391">
        <f t="shared" si="423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416"/>
        <v>1.024</v>
      </c>
      <c r="P3392" s="9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0">
        <f t="shared" si="420"/>
        <v>41815.774826388886</v>
      </c>
      <c r="T3392" s="10">
        <f t="shared" si="421"/>
        <v>41830.774826388886</v>
      </c>
      <c r="U3392" t="str">
        <f t="shared" si="422"/>
        <v>Jun</v>
      </c>
      <c r="V3392">
        <f t="shared" si="423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416"/>
        <v>2.23</v>
      </c>
      <c r="P3393" s="9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0">
        <f t="shared" si="420"/>
        <v>41830.545694444445</v>
      </c>
      <c r="T3393" s="10">
        <f t="shared" si="421"/>
        <v>41859.936111111114</v>
      </c>
      <c r="U3393" t="str">
        <f t="shared" si="422"/>
        <v>Jul</v>
      </c>
      <c r="V3393">
        <f t="shared" si="423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416"/>
        <v>1</v>
      </c>
      <c r="P3394" s="9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0">
        <f t="shared" si="420"/>
        <v>42446.845543981486</v>
      </c>
      <c r="T3394" s="10">
        <f t="shared" si="421"/>
        <v>42496.845543981486</v>
      </c>
      <c r="U3394" t="str">
        <f t="shared" si="422"/>
        <v>Mar</v>
      </c>
      <c r="V3394">
        <f t="shared" si="423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424">E3395/D3395</f>
        <v>1.0580000000000001</v>
      </c>
      <c r="P3395" s="9">
        <f t="shared" ref="P3395:P3458" si="425">E3395/L3395</f>
        <v>36.06818181818182</v>
      </c>
      <c r="Q3395" t="str">
        <f t="shared" ref="Q3395:Q3458" si="426">LEFT(N3395,SEARCH( "/",N3395,1)-1)</f>
        <v>theater</v>
      </c>
      <c r="R3395" t="str">
        <f t="shared" ref="R3395:R3458" si="427">RIGHT(N3395,LEN(N3395)-SEARCH("/",N3395,1))</f>
        <v>plays</v>
      </c>
      <c r="S3395" s="10">
        <f t="shared" ref="S3395:S3458" si="428">(((J3395/60)/60)/24)+DATE(1970,1,1)</f>
        <v>41923.921643518523</v>
      </c>
      <c r="T3395" s="10">
        <f t="shared" ref="T3395:T3458" si="429">(((I3395/60)/60)/24)+DATE(1970,1,1)</f>
        <v>41949.031944444447</v>
      </c>
      <c r="U3395" t="str">
        <f t="shared" ref="U3395:U3458" si="430">TEXT(MONTH(S3395)*29,"mmm")</f>
        <v>Oct</v>
      </c>
      <c r="V3395">
        <f t="shared" ref="V3395:V3458" si="431">YEAR(S3395)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424"/>
        <v>1.4236363636363636</v>
      </c>
      <c r="P3396" s="9">
        <f t="shared" si="425"/>
        <v>29</v>
      </c>
      <c r="Q3396" t="str">
        <f t="shared" si="426"/>
        <v>theater</v>
      </c>
      <c r="R3396" t="str">
        <f t="shared" si="427"/>
        <v>plays</v>
      </c>
      <c r="S3396" s="10">
        <f t="shared" si="428"/>
        <v>41817.59542824074</v>
      </c>
      <c r="T3396" s="10">
        <f t="shared" si="429"/>
        <v>41847.59542824074</v>
      </c>
      <c r="U3396" t="str">
        <f t="shared" si="430"/>
        <v>Jun</v>
      </c>
      <c r="V3396">
        <f t="shared" si="431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424"/>
        <v>1.84</v>
      </c>
      <c r="P3397" s="9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0">
        <f t="shared" si="428"/>
        <v>42140.712314814817</v>
      </c>
      <c r="T3397" s="10">
        <f t="shared" si="429"/>
        <v>42154.756944444445</v>
      </c>
      <c r="U3397" t="str">
        <f t="shared" si="430"/>
        <v>May</v>
      </c>
      <c r="V3397">
        <f t="shared" si="431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424"/>
        <v>1.0433333333333332</v>
      </c>
      <c r="P3398" s="9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0">
        <f t="shared" si="428"/>
        <v>41764.44663194444</v>
      </c>
      <c r="T3398" s="10">
        <f t="shared" si="429"/>
        <v>41791.165972222225</v>
      </c>
      <c r="U3398" t="str">
        <f t="shared" si="430"/>
        <v>May</v>
      </c>
      <c r="V3398">
        <f t="shared" si="431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424"/>
        <v>1.1200000000000001</v>
      </c>
      <c r="P3399" s="9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0">
        <f t="shared" si="428"/>
        <v>42378.478344907402</v>
      </c>
      <c r="T3399" s="10">
        <f t="shared" si="429"/>
        <v>42418.916666666672</v>
      </c>
      <c r="U3399" t="str">
        <f t="shared" si="430"/>
        <v>Jan</v>
      </c>
      <c r="V3399">
        <f t="shared" si="431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424"/>
        <v>1.1107499999999999</v>
      </c>
      <c r="P3400" s="9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0">
        <f t="shared" si="428"/>
        <v>41941.75203703704</v>
      </c>
      <c r="T3400" s="10">
        <f t="shared" si="429"/>
        <v>41964.708333333328</v>
      </c>
      <c r="U3400" t="str">
        <f t="shared" si="430"/>
        <v>Oct</v>
      </c>
      <c r="V3400">
        <f t="shared" si="431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424"/>
        <v>1.0375000000000001</v>
      </c>
      <c r="P3401" s="9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0">
        <f t="shared" si="428"/>
        <v>42026.920428240745</v>
      </c>
      <c r="T3401" s="10">
        <f t="shared" si="429"/>
        <v>42056.920428240745</v>
      </c>
      <c r="U3401" t="str">
        <f t="shared" si="430"/>
        <v>Jan</v>
      </c>
      <c r="V3401">
        <f t="shared" si="431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424"/>
        <v>1.0041</v>
      </c>
      <c r="P3402" s="9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0">
        <f t="shared" si="428"/>
        <v>41834.953865740739</v>
      </c>
      <c r="T3402" s="10">
        <f t="shared" si="429"/>
        <v>41879.953865740739</v>
      </c>
      <c r="U3402" t="str">
        <f t="shared" si="430"/>
        <v>Jul</v>
      </c>
      <c r="V3402">
        <f t="shared" si="431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424"/>
        <v>1.0186206896551724</v>
      </c>
      <c r="P3403" s="9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0">
        <f t="shared" si="428"/>
        <v>42193.723912037036</v>
      </c>
      <c r="T3403" s="10">
        <f t="shared" si="429"/>
        <v>42223.723912037036</v>
      </c>
      <c r="U3403" t="str">
        <f t="shared" si="430"/>
        <v>Jul</v>
      </c>
      <c r="V3403">
        <f t="shared" si="431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424"/>
        <v>1.0976666666666666</v>
      </c>
      <c r="P3404" s="9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0">
        <f t="shared" si="428"/>
        <v>42290.61855324074</v>
      </c>
      <c r="T3404" s="10">
        <f t="shared" si="429"/>
        <v>42320.104861111111</v>
      </c>
      <c r="U3404" t="str">
        <f t="shared" si="430"/>
        <v>Oct</v>
      </c>
      <c r="V3404">
        <f t="shared" si="431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424"/>
        <v>1</v>
      </c>
      <c r="P3405" s="9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0">
        <f t="shared" si="428"/>
        <v>42150.462083333332</v>
      </c>
      <c r="T3405" s="10">
        <f t="shared" si="429"/>
        <v>42180.462083333332</v>
      </c>
      <c r="U3405" t="str">
        <f t="shared" si="430"/>
        <v>May</v>
      </c>
      <c r="V3405">
        <f t="shared" si="431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424"/>
        <v>1.22</v>
      </c>
      <c r="P3406" s="9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0">
        <f t="shared" si="428"/>
        <v>42152.503495370373</v>
      </c>
      <c r="T3406" s="10">
        <f t="shared" si="429"/>
        <v>42172.503495370373</v>
      </c>
      <c r="U3406" t="str">
        <f t="shared" si="430"/>
        <v>May</v>
      </c>
      <c r="V3406">
        <f t="shared" si="431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424"/>
        <v>1.3757142857142857</v>
      </c>
      <c r="P3407" s="9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0">
        <f t="shared" si="428"/>
        <v>42410.017199074078</v>
      </c>
      <c r="T3407" s="10">
        <f t="shared" si="429"/>
        <v>42430.999305555553</v>
      </c>
      <c r="U3407" t="str">
        <f t="shared" si="430"/>
        <v>Feb</v>
      </c>
      <c r="V3407">
        <f t="shared" si="431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424"/>
        <v>1.0031000000000001</v>
      </c>
      <c r="P3408" s="9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0">
        <f t="shared" si="428"/>
        <v>41791.492777777778</v>
      </c>
      <c r="T3408" s="10">
        <f t="shared" si="429"/>
        <v>41836.492777777778</v>
      </c>
      <c r="U3408" t="str">
        <f t="shared" si="430"/>
        <v>Jun</v>
      </c>
      <c r="V3408">
        <f t="shared" si="431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424"/>
        <v>1.071</v>
      </c>
      <c r="P3409" s="9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0">
        <f t="shared" si="428"/>
        <v>41796.422326388885</v>
      </c>
      <c r="T3409" s="10">
        <f t="shared" si="429"/>
        <v>41826.422326388885</v>
      </c>
      <c r="U3409" t="str">
        <f t="shared" si="430"/>
        <v>Jun</v>
      </c>
      <c r="V3409">
        <f t="shared" si="431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424"/>
        <v>2.11</v>
      </c>
      <c r="P3410" s="9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0">
        <f t="shared" si="428"/>
        <v>41808.991944444446</v>
      </c>
      <c r="T3410" s="10">
        <f t="shared" si="429"/>
        <v>41838.991944444446</v>
      </c>
      <c r="U3410" t="str">
        <f t="shared" si="430"/>
        <v>Jun</v>
      </c>
      <c r="V3410">
        <f t="shared" si="431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424"/>
        <v>1.236</v>
      </c>
      <c r="P3411" s="9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0">
        <f t="shared" si="428"/>
        <v>42544.814328703709</v>
      </c>
      <c r="T3411" s="10">
        <f t="shared" si="429"/>
        <v>42582.873611111107</v>
      </c>
      <c r="U3411" t="str">
        <f t="shared" si="430"/>
        <v>Jun</v>
      </c>
      <c r="V3411">
        <f t="shared" si="431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424"/>
        <v>1.085</v>
      </c>
      <c r="P3412" s="9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0">
        <f t="shared" si="428"/>
        <v>42500.041550925926</v>
      </c>
      <c r="T3412" s="10">
        <f t="shared" si="429"/>
        <v>42527.291666666672</v>
      </c>
      <c r="U3412" t="str">
        <f t="shared" si="430"/>
        <v>May</v>
      </c>
      <c r="V3412">
        <f t="shared" si="431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424"/>
        <v>1.0356666666666667</v>
      </c>
      <c r="P3413" s="9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0">
        <f t="shared" si="428"/>
        <v>42265.022824074069</v>
      </c>
      <c r="T3413" s="10">
        <f t="shared" si="429"/>
        <v>42285.022824074069</v>
      </c>
      <c r="U3413" t="str">
        <f t="shared" si="430"/>
        <v>Sep</v>
      </c>
      <c r="V3413">
        <f t="shared" si="431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424"/>
        <v>1</v>
      </c>
      <c r="P3414" s="9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0">
        <f t="shared" si="428"/>
        <v>41879.959050925929</v>
      </c>
      <c r="T3414" s="10">
        <f t="shared" si="429"/>
        <v>41909.959050925929</v>
      </c>
      <c r="U3414" t="str">
        <f t="shared" si="430"/>
        <v>Aug</v>
      </c>
      <c r="V3414">
        <f t="shared" si="431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424"/>
        <v>1.3</v>
      </c>
      <c r="P3415" s="9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0">
        <f t="shared" si="428"/>
        <v>42053.733078703706</v>
      </c>
      <c r="T3415" s="10">
        <f t="shared" si="429"/>
        <v>42063.207638888889</v>
      </c>
      <c r="U3415" t="str">
        <f t="shared" si="430"/>
        <v>Feb</v>
      </c>
      <c r="V3415">
        <f t="shared" si="431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424"/>
        <v>1.0349999999999999</v>
      </c>
      <c r="P3416" s="9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0">
        <f t="shared" si="428"/>
        <v>42675.832465277781</v>
      </c>
      <c r="T3416" s="10">
        <f t="shared" si="429"/>
        <v>42705.332638888889</v>
      </c>
      <c r="U3416" t="str">
        <f t="shared" si="430"/>
        <v>Nov</v>
      </c>
      <c r="V3416">
        <f t="shared" si="431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424"/>
        <v>1</v>
      </c>
      <c r="P3417" s="9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0">
        <f t="shared" si="428"/>
        <v>42467.144166666665</v>
      </c>
      <c r="T3417" s="10">
        <f t="shared" si="429"/>
        <v>42477.979166666672</v>
      </c>
      <c r="U3417" t="str">
        <f t="shared" si="430"/>
        <v>Apr</v>
      </c>
      <c r="V3417">
        <f t="shared" si="431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424"/>
        <v>1.196</v>
      </c>
      <c r="P3418" s="9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0">
        <f t="shared" si="428"/>
        <v>42089.412557870368</v>
      </c>
      <c r="T3418" s="10">
        <f t="shared" si="429"/>
        <v>42117.770833333328</v>
      </c>
      <c r="U3418" t="str">
        <f t="shared" si="430"/>
        <v>Mar</v>
      </c>
      <c r="V3418">
        <f t="shared" si="431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424"/>
        <v>1.0000058823529412</v>
      </c>
      <c r="P3419" s="9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0">
        <f t="shared" si="428"/>
        <v>41894.91375</v>
      </c>
      <c r="T3419" s="10">
        <f t="shared" si="429"/>
        <v>41938.029861111114</v>
      </c>
      <c r="U3419" t="str">
        <f t="shared" si="430"/>
        <v>Sep</v>
      </c>
      <c r="V3419">
        <f t="shared" si="431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424"/>
        <v>1.00875</v>
      </c>
      <c r="P3420" s="9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0">
        <f t="shared" si="428"/>
        <v>41752.83457175926</v>
      </c>
      <c r="T3420" s="10">
        <f t="shared" si="429"/>
        <v>41782.83457175926</v>
      </c>
      <c r="U3420" t="str">
        <f t="shared" si="430"/>
        <v>Apr</v>
      </c>
      <c r="V3420">
        <f t="shared" si="431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424"/>
        <v>1.0654545454545454</v>
      </c>
      <c r="P3421" s="9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0">
        <f t="shared" si="428"/>
        <v>42448.821585648147</v>
      </c>
      <c r="T3421" s="10">
        <f t="shared" si="429"/>
        <v>42466.895833333328</v>
      </c>
      <c r="U3421" t="str">
        <f t="shared" si="430"/>
        <v>Mar</v>
      </c>
      <c r="V3421">
        <f t="shared" si="431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424"/>
        <v>1.38</v>
      </c>
      <c r="P3422" s="9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0">
        <f t="shared" si="428"/>
        <v>42405.090300925927</v>
      </c>
      <c r="T3422" s="10">
        <f t="shared" si="429"/>
        <v>42414</v>
      </c>
      <c r="U3422" t="str">
        <f t="shared" si="430"/>
        <v>Feb</v>
      </c>
      <c r="V3422">
        <f t="shared" si="431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424"/>
        <v>1.0115000000000001</v>
      </c>
      <c r="P3423" s="9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0">
        <f t="shared" si="428"/>
        <v>42037.791238425925</v>
      </c>
      <c r="T3423" s="10">
        <f t="shared" si="429"/>
        <v>42067.791238425925</v>
      </c>
      <c r="U3423" t="str">
        <f t="shared" si="430"/>
        <v>Feb</v>
      </c>
      <c r="V3423">
        <f t="shared" si="431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424"/>
        <v>1.091</v>
      </c>
      <c r="P3424" s="9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0">
        <f t="shared" si="428"/>
        <v>42323.562222222223</v>
      </c>
      <c r="T3424" s="10">
        <f t="shared" si="429"/>
        <v>42352</v>
      </c>
      <c r="U3424" t="str">
        <f t="shared" si="430"/>
        <v>Nov</v>
      </c>
      <c r="V3424">
        <f t="shared" si="431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424"/>
        <v>1.4</v>
      </c>
      <c r="P3425" s="9">
        <f t="shared" si="425"/>
        <v>35</v>
      </c>
      <c r="Q3425" t="str">
        <f t="shared" si="426"/>
        <v>theater</v>
      </c>
      <c r="R3425" t="str">
        <f t="shared" si="427"/>
        <v>plays</v>
      </c>
      <c r="S3425" s="10">
        <f t="shared" si="428"/>
        <v>42088.911354166667</v>
      </c>
      <c r="T3425" s="10">
        <f t="shared" si="429"/>
        <v>42118.911354166667</v>
      </c>
      <c r="U3425" t="str">
        <f t="shared" si="430"/>
        <v>Mar</v>
      </c>
      <c r="V3425">
        <f t="shared" si="431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424"/>
        <v>1.0358333333333334</v>
      </c>
      <c r="P3426" s="9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0">
        <f t="shared" si="428"/>
        <v>42018.676898148144</v>
      </c>
      <c r="T3426" s="10">
        <f t="shared" si="429"/>
        <v>42040.290972222225</v>
      </c>
      <c r="U3426" t="str">
        <f t="shared" si="430"/>
        <v>Jan</v>
      </c>
      <c r="V3426">
        <f t="shared" si="431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424"/>
        <v>1.0297033333333332</v>
      </c>
      <c r="P3427" s="9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0">
        <f t="shared" si="428"/>
        <v>41884.617314814815</v>
      </c>
      <c r="T3427" s="10">
        <f t="shared" si="429"/>
        <v>41916.617314814815</v>
      </c>
      <c r="U3427" t="str">
        <f t="shared" si="430"/>
        <v>Sep</v>
      </c>
      <c r="V3427">
        <f t="shared" si="431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424"/>
        <v>1.0813333333333333</v>
      </c>
      <c r="P3428" s="9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0">
        <f t="shared" si="428"/>
        <v>41884.056747685187</v>
      </c>
      <c r="T3428" s="10">
        <f t="shared" si="429"/>
        <v>41903.083333333336</v>
      </c>
      <c r="U3428" t="str">
        <f t="shared" si="430"/>
        <v>Sep</v>
      </c>
      <c r="V3428">
        <f t="shared" si="431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424"/>
        <v>1</v>
      </c>
      <c r="P3429" s="9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0">
        <f t="shared" si="428"/>
        <v>41792.645277777774</v>
      </c>
      <c r="T3429" s="10">
        <f t="shared" si="429"/>
        <v>41822.645277777774</v>
      </c>
      <c r="U3429" t="str">
        <f t="shared" si="430"/>
        <v>Jun</v>
      </c>
      <c r="V3429">
        <f t="shared" si="431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424"/>
        <v>1.0275000000000001</v>
      </c>
      <c r="P3430" s="9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0">
        <f t="shared" si="428"/>
        <v>42038.720451388886</v>
      </c>
      <c r="T3430" s="10">
        <f t="shared" si="429"/>
        <v>42063.708333333328</v>
      </c>
      <c r="U3430" t="str">
        <f t="shared" si="430"/>
        <v>Feb</v>
      </c>
      <c r="V3430">
        <f t="shared" si="431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424"/>
        <v>1.3</v>
      </c>
      <c r="P3431" s="9">
        <f t="shared" si="425"/>
        <v>16.25</v>
      </c>
      <c r="Q3431" t="str">
        <f t="shared" si="426"/>
        <v>theater</v>
      </c>
      <c r="R3431" t="str">
        <f t="shared" si="427"/>
        <v>plays</v>
      </c>
      <c r="S3431" s="10">
        <f t="shared" si="428"/>
        <v>42662.021539351852</v>
      </c>
      <c r="T3431" s="10">
        <f t="shared" si="429"/>
        <v>42676.021539351852</v>
      </c>
      <c r="U3431" t="str">
        <f t="shared" si="430"/>
        <v>Oct</v>
      </c>
      <c r="V3431">
        <f t="shared" si="431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424"/>
        <v>1.0854949999999999</v>
      </c>
      <c r="P3432" s="9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0">
        <f t="shared" si="428"/>
        <v>41820.945613425924</v>
      </c>
      <c r="T3432" s="10">
        <f t="shared" si="429"/>
        <v>41850.945613425924</v>
      </c>
      <c r="U3432" t="str">
        <f t="shared" si="430"/>
        <v>Jun</v>
      </c>
      <c r="V3432">
        <f t="shared" si="431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424"/>
        <v>1</v>
      </c>
      <c r="P3433" s="9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0">
        <f t="shared" si="428"/>
        <v>41839.730937500004</v>
      </c>
      <c r="T3433" s="10">
        <f t="shared" si="429"/>
        <v>41869.730937500004</v>
      </c>
      <c r="U3433" t="str">
        <f t="shared" si="430"/>
        <v>Jul</v>
      </c>
      <c r="V3433">
        <f t="shared" si="431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424"/>
        <v>1.0965</v>
      </c>
      <c r="P3434" s="9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0">
        <f t="shared" si="428"/>
        <v>42380.581180555557</v>
      </c>
      <c r="T3434" s="10">
        <f t="shared" si="429"/>
        <v>42405.916666666672</v>
      </c>
      <c r="U3434" t="str">
        <f t="shared" si="430"/>
        <v>Jan</v>
      </c>
      <c r="V3434">
        <f t="shared" si="431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424"/>
        <v>1.0026315789473683</v>
      </c>
      <c r="P3435" s="9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0">
        <f t="shared" si="428"/>
        <v>41776.063136574077</v>
      </c>
      <c r="T3435" s="10">
        <f t="shared" si="429"/>
        <v>41807.125</v>
      </c>
      <c r="U3435" t="str">
        <f t="shared" si="430"/>
        <v>May</v>
      </c>
      <c r="V3435">
        <f t="shared" si="431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424"/>
        <v>1.0555000000000001</v>
      </c>
      <c r="P3436" s="9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0">
        <f t="shared" si="428"/>
        <v>41800.380428240744</v>
      </c>
      <c r="T3436" s="10">
        <f t="shared" si="429"/>
        <v>41830.380428240744</v>
      </c>
      <c r="U3436" t="str">
        <f t="shared" si="430"/>
        <v>Jun</v>
      </c>
      <c r="V3436">
        <f t="shared" si="431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424"/>
        <v>1.1200000000000001</v>
      </c>
      <c r="P3437" s="9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0">
        <f t="shared" si="428"/>
        <v>42572.61681712963</v>
      </c>
      <c r="T3437" s="10">
        <f t="shared" si="429"/>
        <v>42589.125</v>
      </c>
      <c r="U3437" t="str">
        <f t="shared" si="430"/>
        <v>Jul</v>
      </c>
      <c r="V3437">
        <f t="shared" si="431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424"/>
        <v>1.0589999999999999</v>
      </c>
      <c r="P3438" s="9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0">
        <f t="shared" si="428"/>
        <v>41851.541585648149</v>
      </c>
      <c r="T3438" s="10">
        <f t="shared" si="429"/>
        <v>41872.686111111114</v>
      </c>
      <c r="U3438" t="str">
        <f t="shared" si="430"/>
        <v>Jul</v>
      </c>
      <c r="V3438">
        <f t="shared" si="431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424"/>
        <v>1.01</v>
      </c>
      <c r="P3439" s="9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0">
        <f t="shared" si="428"/>
        <v>42205.710879629631</v>
      </c>
      <c r="T3439" s="10">
        <f t="shared" si="429"/>
        <v>42235.710879629631</v>
      </c>
      <c r="U3439" t="str">
        <f t="shared" si="430"/>
        <v>Jul</v>
      </c>
      <c r="V3439">
        <f t="shared" si="431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424"/>
        <v>1.042</v>
      </c>
      <c r="P3440" s="9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0">
        <f t="shared" si="428"/>
        <v>42100.927858796291</v>
      </c>
      <c r="T3440" s="10">
        <f t="shared" si="429"/>
        <v>42126.875</v>
      </c>
      <c r="U3440" t="str">
        <f t="shared" si="430"/>
        <v>Apr</v>
      </c>
      <c r="V3440">
        <f t="shared" si="431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424"/>
        <v>1.3467833333333334</v>
      </c>
      <c r="P3441" s="9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0">
        <f t="shared" si="428"/>
        <v>42374.911226851851</v>
      </c>
      <c r="T3441" s="10">
        <f t="shared" si="429"/>
        <v>42388.207638888889</v>
      </c>
      <c r="U3441" t="str">
        <f t="shared" si="430"/>
        <v>Jan</v>
      </c>
      <c r="V3441">
        <f t="shared" si="431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424"/>
        <v>1.052184</v>
      </c>
      <c r="P3442" s="9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0">
        <f t="shared" si="428"/>
        <v>41809.12300925926</v>
      </c>
      <c r="T3442" s="10">
        <f t="shared" si="429"/>
        <v>41831.677083333336</v>
      </c>
      <c r="U3442" t="str">
        <f t="shared" si="430"/>
        <v>Jun</v>
      </c>
      <c r="V3442">
        <f t="shared" si="431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424"/>
        <v>1.026</v>
      </c>
      <c r="P3443" s="9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0">
        <f t="shared" si="428"/>
        <v>42294.429641203707</v>
      </c>
      <c r="T3443" s="10">
        <f t="shared" si="429"/>
        <v>42321.845138888893</v>
      </c>
      <c r="U3443" t="str">
        <f t="shared" si="430"/>
        <v>Oct</v>
      </c>
      <c r="V3443">
        <f t="shared" si="431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424"/>
        <v>1</v>
      </c>
      <c r="P3444" s="9">
        <f t="shared" si="425"/>
        <v>31.25</v>
      </c>
      <c r="Q3444" t="str">
        <f t="shared" si="426"/>
        <v>theater</v>
      </c>
      <c r="R3444" t="str">
        <f t="shared" si="427"/>
        <v>plays</v>
      </c>
      <c r="S3444" s="10">
        <f t="shared" si="428"/>
        <v>42124.841111111105</v>
      </c>
      <c r="T3444" s="10">
        <f t="shared" si="429"/>
        <v>42154.841111111105</v>
      </c>
      <c r="U3444" t="str">
        <f t="shared" si="430"/>
        <v>Apr</v>
      </c>
      <c r="V3444">
        <f t="shared" si="431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424"/>
        <v>1.855</v>
      </c>
      <c r="P3445" s="9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0">
        <f t="shared" si="428"/>
        <v>41861.524837962963</v>
      </c>
      <c r="T3445" s="10">
        <f t="shared" si="429"/>
        <v>41891.524837962963</v>
      </c>
      <c r="U3445" t="str">
        <f t="shared" si="430"/>
        <v>Aug</v>
      </c>
      <c r="V3445">
        <f t="shared" si="431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424"/>
        <v>2.89</v>
      </c>
      <c r="P3446" s="9">
        <f t="shared" si="425"/>
        <v>43.35</v>
      </c>
      <c r="Q3446" t="str">
        <f t="shared" si="426"/>
        <v>theater</v>
      </c>
      <c r="R3446" t="str">
        <f t="shared" si="427"/>
        <v>plays</v>
      </c>
      <c r="S3446" s="10">
        <f t="shared" si="428"/>
        <v>42521.291504629626</v>
      </c>
      <c r="T3446" s="10">
        <f t="shared" si="429"/>
        <v>42529.582638888889</v>
      </c>
      <c r="U3446" t="str">
        <f t="shared" si="430"/>
        <v>May</v>
      </c>
      <c r="V3446">
        <f t="shared" si="431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424"/>
        <v>1</v>
      </c>
      <c r="P3447" s="9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0">
        <f t="shared" si="428"/>
        <v>42272.530509259261</v>
      </c>
      <c r="T3447" s="10">
        <f t="shared" si="429"/>
        <v>42300.530509259261</v>
      </c>
      <c r="U3447" t="str">
        <f t="shared" si="430"/>
        <v>Sep</v>
      </c>
      <c r="V3447">
        <f t="shared" si="431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424"/>
        <v>1.0820000000000001</v>
      </c>
      <c r="P3448" s="9">
        <f t="shared" si="425"/>
        <v>43.28</v>
      </c>
      <c r="Q3448" t="str">
        <f t="shared" si="426"/>
        <v>theater</v>
      </c>
      <c r="R3448" t="str">
        <f t="shared" si="427"/>
        <v>plays</v>
      </c>
      <c r="S3448" s="10">
        <f t="shared" si="428"/>
        <v>42016.832465277781</v>
      </c>
      <c r="T3448" s="10">
        <f t="shared" si="429"/>
        <v>42040.513888888891</v>
      </c>
      <c r="U3448" t="str">
        <f t="shared" si="430"/>
        <v>Jan</v>
      </c>
      <c r="V3448">
        <f t="shared" si="431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424"/>
        <v>1.0780000000000001</v>
      </c>
      <c r="P3449" s="9">
        <f t="shared" si="425"/>
        <v>77</v>
      </c>
      <c r="Q3449" t="str">
        <f t="shared" si="426"/>
        <v>theater</v>
      </c>
      <c r="R3449" t="str">
        <f t="shared" si="427"/>
        <v>plays</v>
      </c>
      <c r="S3449" s="10">
        <f t="shared" si="428"/>
        <v>42402.889027777783</v>
      </c>
      <c r="T3449" s="10">
        <f t="shared" si="429"/>
        <v>42447.847361111111</v>
      </c>
      <c r="U3449" t="str">
        <f t="shared" si="430"/>
        <v>Feb</v>
      </c>
      <c r="V3449">
        <f t="shared" si="431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424"/>
        <v>1.0976190476190477</v>
      </c>
      <c r="P3450" s="9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0">
        <f t="shared" si="428"/>
        <v>41960.119085648148</v>
      </c>
      <c r="T3450" s="10">
        <f t="shared" si="429"/>
        <v>41990.119085648148</v>
      </c>
      <c r="U3450" t="str">
        <f t="shared" si="430"/>
        <v>Nov</v>
      </c>
      <c r="V3450">
        <f t="shared" si="431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424"/>
        <v>1.70625</v>
      </c>
      <c r="P3451" s="9">
        <f t="shared" si="425"/>
        <v>68.25</v>
      </c>
      <c r="Q3451" t="str">
        <f t="shared" si="426"/>
        <v>theater</v>
      </c>
      <c r="R3451" t="str">
        <f t="shared" si="427"/>
        <v>plays</v>
      </c>
      <c r="S3451" s="10">
        <f t="shared" si="428"/>
        <v>42532.052523148144</v>
      </c>
      <c r="T3451" s="10">
        <f t="shared" si="429"/>
        <v>42560.166666666672</v>
      </c>
      <c r="U3451" t="str">
        <f t="shared" si="430"/>
        <v>Jun</v>
      </c>
      <c r="V3451">
        <f t="shared" si="431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424"/>
        <v>1.52</v>
      </c>
      <c r="P3452" s="9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0">
        <f t="shared" si="428"/>
        <v>42036.704525462963</v>
      </c>
      <c r="T3452" s="10">
        <f t="shared" si="429"/>
        <v>42096.662858796291</v>
      </c>
      <c r="U3452" t="str">
        <f t="shared" si="430"/>
        <v>Feb</v>
      </c>
      <c r="V3452">
        <f t="shared" si="431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424"/>
        <v>1.0123076923076924</v>
      </c>
      <c r="P3453" s="9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0">
        <f t="shared" si="428"/>
        <v>42088.723692129628</v>
      </c>
      <c r="T3453" s="10">
        <f t="shared" si="429"/>
        <v>42115.723692129628</v>
      </c>
      <c r="U3453" t="str">
        <f t="shared" si="430"/>
        <v>Mar</v>
      </c>
      <c r="V3453">
        <f t="shared" si="431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424"/>
        <v>1.532</v>
      </c>
      <c r="P3454" s="9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0">
        <f t="shared" si="428"/>
        <v>41820.639189814814</v>
      </c>
      <c r="T3454" s="10">
        <f t="shared" si="429"/>
        <v>41843.165972222225</v>
      </c>
      <c r="U3454" t="str">
        <f t="shared" si="430"/>
        <v>Jun</v>
      </c>
      <c r="V3454">
        <f t="shared" si="431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424"/>
        <v>1.2833333333333334</v>
      </c>
      <c r="P3455" s="9">
        <f t="shared" si="425"/>
        <v>27.5</v>
      </c>
      <c r="Q3455" t="str">
        <f t="shared" si="426"/>
        <v>theater</v>
      </c>
      <c r="R3455" t="str">
        <f t="shared" si="427"/>
        <v>plays</v>
      </c>
      <c r="S3455" s="10">
        <f t="shared" si="428"/>
        <v>42535.97865740741</v>
      </c>
      <c r="T3455" s="10">
        <f t="shared" si="429"/>
        <v>42595.97865740741</v>
      </c>
      <c r="U3455" t="str">
        <f t="shared" si="430"/>
        <v>Jun</v>
      </c>
      <c r="V3455">
        <f t="shared" si="431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424"/>
        <v>1.0071428571428571</v>
      </c>
      <c r="P3456" s="9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0">
        <f t="shared" si="428"/>
        <v>41821.698599537034</v>
      </c>
      <c r="T3456" s="10">
        <f t="shared" si="429"/>
        <v>41851.698599537034</v>
      </c>
      <c r="U3456" t="str">
        <f t="shared" si="430"/>
        <v>Jul</v>
      </c>
      <c r="V3456">
        <f t="shared" si="431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424"/>
        <v>1.0065</v>
      </c>
      <c r="P3457" s="9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0">
        <f t="shared" si="428"/>
        <v>42626.7503125</v>
      </c>
      <c r="T3457" s="10">
        <f t="shared" si="429"/>
        <v>42656.7503125</v>
      </c>
      <c r="U3457" t="str">
        <f t="shared" si="430"/>
        <v>Sep</v>
      </c>
      <c r="V3457">
        <f t="shared" si="431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424"/>
        <v>1.913</v>
      </c>
      <c r="P3458" s="9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0">
        <f t="shared" si="428"/>
        <v>41821.205636574072</v>
      </c>
      <c r="T3458" s="10">
        <f t="shared" si="429"/>
        <v>41852.290972222225</v>
      </c>
      <c r="U3458" t="str">
        <f t="shared" si="430"/>
        <v>Jul</v>
      </c>
      <c r="V3458">
        <f t="shared" si="431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432">E3459/D3459</f>
        <v>1.4019999999999999</v>
      </c>
      <c r="P3459" s="9">
        <f t="shared" ref="P3459:P3522" si="433">E3459/L3459</f>
        <v>50.981818181818184</v>
      </c>
      <c r="Q3459" t="str">
        <f t="shared" ref="Q3459:Q3522" si="434">LEFT(N3459,SEARCH( "/",N3459,1)-1)</f>
        <v>theater</v>
      </c>
      <c r="R3459" t="str">
        <f t="shared" ref="R3459:R3522" si="435">RIGHT(N3459,LEN(N3459)-SEARCH("/",N3459,1))</f>
        <v>plays</v>
      </c>
      <c r="S3459" s="10">
        <f t="shared" ref="S3459:S3522" si="436">(((J3459/60)/60)/24)+DATE(1970,1,1)</f>
        <v>42016.706678240742</v>
      </c>
      <c r="T3459" s="10">
        <f t="shared" ref="T3459:T3522" si="437">(((I3459/60)/60)/24)+DATE(1970,1,1)</f>
        <v>42047.249305555553</v>
      </c>
      <c r="U3459" t="str">
        <f t="shared" ref="U3459:U3522" si="438">TEXT(MONTH(S3459)*29,"mmm")</f>
        <v>Jan</v>
      </c>
      <c r="V3459">
        <f t="shared" ref="V3459:V3522" si="439">YEAR(S3459)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432"/>
        <v>1.2433537832310839</v>
      </c>
      <c r="P3460" s="9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0">
        <f t="shared" si="436"/>
        <v>42011.202581018515</v>
      </c>
      <c r="T3460" s="10">
        <f t="shared" si="437"/>
        <v>42038.185416666667</v>
      </c>
      <c r="U3460" t="str">
        <f t="shared" si="438"/>
        <v>Jan</v>
      </c>
      <c r="V3460">
        <f t="shared" si="439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432"/>
        <v>1.262</v>
      </c>
      <c r="P3461" s="9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0">
        <f t="shared" si="436"/>
        <v>42480.479861111111</v>
      </c>
      <c r="T3461" s="10">
        <f t="shared" si="437"/>
        <v>42510.479861111111</v>
      </c>
      <c r="U3461" t="str">
        <f t="shared" si="438"/>
        <v>Apr</v>
      </c>
      <c r="V3461">
        <f t="shared" si="439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432"/>
        <v>1.9</v>
      </c>
      <c r="P3462" s="9">
        <f t="shared" si="433"/>
        <v>50</v>
      </c>
      <c r="Q3462" t="str">
        <f t="shared" si="434"/>
        <v>theater</v>
      </c>
      <c r="R3462" t="str">
        <f t="shared" si="435"/>
        <v>plays</v>
      </c>
      <c r="S3462" s="10">
        <f t="shared" si="436"/>
        <v>41852.527222222219</v>
      </c>
      <c r="T3462" s="10">
        <f t="shared" si="437"/>
        <v>41866.527222222219</v>
      </c>
      <c r="U3462" t="str">
        <f t="shared" si="438"/>
        <v>Aug</v>
      </c>
      <c r="V3462">
        <f t="shared" si="439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432"/>
        <v>1.39</v>
      </c>
      <c r="P3463" s="9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0">
        <f t="shared" si="436"/>
        <v>42643.632858796293</v>
      </c>
      <c r="T3463" s="10">
        <f t="shared" si="437"/>
        <v>42672.125</v>
      </c>
      <c r="U3463" t="str">
        <f t="shared" si="438"/>
        <v>Sep</v>
      </c>
      <c r="V3463">
        <f t="shared" si="439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432"/>
        <v>2.02</v>
      </c>
      <c r="P3464" s="9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0">
        <f t="shared" si="436"/>
        <v>42179.898472222223</v>
      </c>
      <c r="T3464" s="10">
        <f t="shared" si="437"/>
        <v>42195.75</v>
      </c>
      <c r="U3464" t="str">
        <f t="shared" si="438"/>
        <v>Jun</v>
      </c>
      <c r="V3464">
        <f t="shared" si="439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432"/>
        <v>1.0338000000000001</v>
      </c>
      <c r="P3465" s="9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0">
        <f t="shared" si="436"/>
        <v>42612.918807870374</v>
      </c>
      <c r="T3465" s="10">
        <f t="shared" si="437"/>
        <v>42654.165972222225</v>
      </c>
      <c r="U3465" t="str">
        <f t="shared" si="438"/>
        <v>Aug</v>
      </c>
      <c r="V3465">
        <f t="shared" si="439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432"/>
        <v>1.023236</v>
      </c>
      <c r="P3466" s="9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0">
        <f t="shared" si="436"/>
        <v>42575.130057870367</v>
      </c>
      <c r="T3466" s="10">
        <f t="shared" si="437"/>
        <v>42605.130057870367</v>
      </c>
      <c r="U3466" t="str">
        <f t="shared" si="438"/>
        <v>Jul</v>
      </c>
      <c r="V3466">
        <f t="shared" si="439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432"/>
        <v>1.03</v>
      </c>
      <c r="P3467" s="9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0">
        <f t="shared" si="436"/>
        <v>42200.625833333332</v>
      </c>
      <c r="T3467" s="10">
        <f t="shared" si="437"/>
        <v>42225.666666666672</v>
      </c>
      <c r="U3467" t="str">
        <f t="shared" si="438"/>
        <v>Jul</v>
      </c>
      <c r="V3467">
        <f t="shared" si="439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432"/>
        <v>1.2714285714285714</v>
      </c>
      <c r="P3468" s="9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0">
        <f t="shared" si="436"/>
        <v>42420.019097222219</v>
      </c>
      <c r="T3468" s="10">
        <f t="shared" si="437"/>
        <v>42479.977430555555</v>
      </c>
      <c r="U3468" t="str">
        <f t="shared" si="438"/>
        <v>Feb</v>
      </c>
      <c r="V3468">
        <f t="shared" si="439"/>
        <v>2016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432"/>
        <v>1.01</v>
      </c>
      <c r="P3469" s="9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0">
        <f t="shared" si="436"/>
        <v>42053.671666666662</v>
      </c>
      <c r="T3469" s="10">
        <f t="shared" si="437"/>
        <v>42083.630000000005</v>
      </c>
      <c r="U3469" t="str">
        <f t="shared" si="438"/>
        <v>Feb</v>
      </c>
      <c r="V3469">
        <f t="shared" si="439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432"/>
        <v>1.2178</v>
      </c>
      <c r="P3470" s="9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0">
        <f t="shared" si="436"/>
        <v>42605.765381944439</v>
      </c>
      <c r="T3470" s="10">
        <f t="shared" si="437"/>
        <v>42634.125</v>
      </c>
      <c r="U3470" t="str">
        <f t="shared" si="438"/>
        <v>Aug</v>
      </c>
      <c r="V3470">
        <f t="shared" si="439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432"/>
        <v>1.1339285714285714</v>
      </c>
      <c r="P3471" s="9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0">
        <f t="shared" si="436"/>
        <v>42458.641724537039</v>
      </c>
      <c r="T3471" s="10">
        <f t="shared" si="437"/>
        <v>42488.641724537039</v>
      </c>
      <c r="U3471" t="str">
        <f t="shared" si="438"/>
        <v>Mar</v>
      </c>
      <c r="V3471">
        <f t="shared" si="439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432"/>
        <v>1.5</v>
      </c>
      <c r="P3472" s="9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0">
        <f t="shared" si="436"/>
        <v>42529.022013888884</v>
      </c>
      <c r="T3472" s="10">
        <f t="shared" si="437"/>
        <v>42566.901388888888</v>
      </c>
      <c r="U3472" t="str">
        <f t="shared" si="438"/>
        <v>Jun</v>
      </c>
      <c r="V3472">
        <f t="shared" si="439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432"/>
        <v>2.1459999999999999</v>
      </c>
      <c r="P3473" s="9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0">
        <f t="shared" si="436"/>
        <v>41841.820486111108</v>
      </c>
      <c r="T3473" s="10">
        <f t="shared" si="437"/>
        <v>41882.833333333336</v>
      </c>
      <c r="U3473" t="str">
        <f t="shared" si="438"/>
        <v>Jul</v>
      </c>
      <c r="V3473">
        <f t="shared" si="439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432"/>
        <v>1.0205</v>
      </c>
      <c r="P3474" s="9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0">
        <f t="shared" si="436"/>
        <v>41928.170497685183</v>
      </c>
      <c r="T3474" s="10">
        <f t="shared" si="437"/>
        <v>41949.249305555553</v>
      </c>
      <c r="U3474" t="str">
        <f t="shared" si="438"/>
        <v>Oct</v>
      </c>
      <c r="V3474">
        <f t="shared" si="439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432"/>
        <v>1</v>
      </c>
      <c r="P3475" s="9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0">
        <f t="shared" si="436"/>
        <v>42062.834444444445</v>
      </c>
      <c r="T3475" s="10">
        <f t="shared" si="437"/>
        <v>42083.852083333331</v>
      </c>
      <c r="U3475" t="str">
        <f t="shared" si="438"/>
        <v>Feb</v>
      </c>
      <c r="V3475">
        <f t="shared" si="439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432"/>
        <v>1.01</v>
      </c>
      <c r="P3476" s="9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0">
        <f t="shared" si="436"/>
        <v>42541.501516203702</v>
      </c>
      <c r="T3476" s="10">
        <f t="shared" si="437"/>
        <v>42571.501516203702</v>
      </c>
      <c r="U3476" t="str">
        <f t="shared" si="438"/>
        <v>Jun</v>
      </c>
      <c r="V3476">
        <f t="shared" si="439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432"/>
        <v>1.1333333333333333</v>
      </c>
      <c r="P3477" s="9">
        <f t="shared" si="433"/>
        <v>20</v>
      </c>
      <c r="Q3477" t="str">
        <f t="shared" si="434"/>
        <v>theater</v>
      </c>
      <c r="R3477" t="str">
        <f t="shared" si="435"/>
        <v>plays</v>
      </c>
      <c r="S3477" s="10">
        <f t="shared" si="436"/>
        <v>41918.880833333329</v>
      </c>
      <c r="T3477" s="10">
        <f t="shared" si="437"/>
        <v>41946</v>
      </c>
      <c r="U3477" t="str">
        <f t="shared" si="438"/>
        <v>Oct</v>
      </c>
      <c r="V3477">
        <f t="shared" si="439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432"/>
        <v>1.04</v>
      </c>
      <c r="P3478" s="9">
        <f t="shared" si="433"/>
        <v>52</v>
      </c>
      <c r="Q3478" t="str">
        <f t="shared" si="434"/>
        <v>theater</v>
      </c>
      <c r="R3478" t="str">
        <f t="shared" si="435"/>
        <v>plays</v>
      </c>
      <c r="S3478" s="10">
        <f t="shared" si="436"/>
        <v>41921.279976851853</v>
      </c>
      <c r="T3478" s="10">
        <f t="shared" si="437"/>
        <v>41939.125</v>
      </c>
      <c r="U3478" t="str">
        <f t="shared" si="438"/>
        <v>Oct</v>
      </c>
      <c r="V3478">
        <f t="shared" si="439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432"/>
        <v>1.1533333333333333</v>
      </c>
      <c r="P3479" s="9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0">
        <f t="shared" si="436"/>
        <v>42128.736608796295</v>
      </c>
      <c r="T3479" s="10">
        <f t="shared" si="437"/>
        <v>42141.125</v>
      </c>
      <c r="U3479" t="str">
        <f t="shared" si="438"/>
        <v>May</v>
      </c>
      <c r="V3479">
        <f t="shared" si="439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432"/>
        <v>1.1285000000000001</v>
      </c>
      <c r="P3480" s="9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0">
        <f t="shared" si="436"/>
        <v>42053.916921296302</v>
      </c>
      <c r="T3480" s="10">
        <f t="shared" si="437"/>
        <v>42079.875</v>
      </c>
      <c r="U3480" t="str">
        <f t="shared" si="438"/>
        <v>Feb</v>
      </c>
      <c r="V3480">
        <f t="shared" si="439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432"/>
        <v>1.2786666666666666</v>
      </c>
      <c r="P3481" s="9">
        <f t="shared" si="433"/>
        <v>34.25</v>
      </c>
      <c r="Q3481" t="str">
        <f t="shared" si="434"/>
        <v>theater</v>
      </c>
      <c r="R3481" t="str">
        <f t="shared" si="435"/>
        <v>plays</v>
      </c>
      <c r="S3481" s="10">
        <f t="shared" si="436"/>
        <v>41781.855092592588</v>
      </c>
      <c r="T3481" s="10">
        <f t="shared" si="437"/>
        <v>41811.855092592588</v>
      </c>
      <c r="U3481" t="str">
        <f t="shared" si="438"/>
        <v>May</v>
      </c>
      <c r="V3481">
        <f t="shared" si="439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432"/>
        <v>1.4266666666666667</v>
      </c>
      <c r="P3482" s="9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0">
        <f t="shared" si="436"/>
        <v>42171.317442129628</v>
      </c>
      <c r="T3482" s="10">
        <f t="shared" si="437"/>
        <v>42195.875</v>
      </c>
      <c r="U3482" t="str">
        <f t="shared" si="438"/>
        <v>Jun</v>
      </c>
      <c r="V3482">
        <f t="shared" si="439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432"/>
        <v>1.1879999999999999</v>
      </c>
      <c r="P3483" s="9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0">
        <f t="shared" si="436"/>
        <v>41989.24754629629</v>
      </c>
      <c r="T3483" s="10">
        <f t="shared" si="437"/>
        <v>42006.24754629629</v>
      </c>
      <c r="U3483" t="str">
        <f t="shared" si="438"/>
        <v>Dec</v>
      </c>
      <c r="V3483">
        <f t="shared" si="439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432"/>
        <v>1.3833333333333333</v>
      </c>
      <c r="P3484" s="9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0">
        <f t="shared" si="436"/>
        <v>41796.771597222221</v>
      </c>
      <c r="T3484" s="10">
        <f t="shared" si="437"/>
        <v>41826.771597222221</v>
      </c>
      <c r="U3484" t="str">
        <f t="shared" si="438"/>
        <v>Jun</v>
      </c>
      <c r="V3484">
        <f t="shared" si="439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432"/>
        <v>1.599402985074627</v>
      </c>
      <c r="P3485" s="9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0">
        <f t="shared" si="436"/>
        <v>41793.668761574074</v>
      </c>
      <c r="T3485" s="10">
        <f t="shared" si="437"/>
        <v>41823.668761574074</v>
      </c>
      <c r="U3485" t="str">
        <f t="shared" si="438"/>
        <v>Jun</v>
      </c>
      <c r="V3485">
        <f t="shared" si="439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432"/>
        <v>1.1424000000000001</v>
      </c>
      <c r="P3486" s="9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0">
        <f t="shared" si="436"/>
        <v>42506.760405092587</v>
      </c>
      <c r="T3486" s="10">
        <f t="shared" si="437"/>
        <v>42536.760405092587</v>
      </c>
      <c r="U3486" t="str">
        <f t="shared" si="438"/>
        <v>May</v>
      </c>
      <c r="V3486">
        <f t="shared" si="439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432"/>
        <v>1.0060606060606061</v>
      </c>
      <c r="P3487" s="9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0">
        <f t="shared" si="436"/>
        <v>42372.693055555559</v>
      </c>
      <c r="T3487" s="10">
        <f t="shared" si="437"/>
        <v>42402.693055555559</v>
      </c>
      <c r="U3487" t="str">
        <f t="shared" si="438"/>
        <v>Jan</v>
      </c>
      <c r="V3487">
        <f t="shared" si="439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432"/>
        <v>1.552</v>
      </c>
      <c r="P3488" s="9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0">
        <f t="shared" si="436"/>
        <v>42126.87501157407</v>
      </c>
      <c r="T3488" s="10">
        <f t="shared" si="437"/>
        <v>42158.290972222225</v>
      </c>
      <c r="U3488" t="str">
        <f t="shared" si="438"/>
        <v>May</v>
      </c>
      <c r="V3488">
        <f t="shared" si="439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432"/>
        <v>1.2775000000000001</v>
      </c>
      <c r="P3489" s="9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0">
        <f t="shared" si="436"/>
        <v>42149.940416666665</v>
      </c>
      <c r="T3489" s="10">
        <f t="shared" si="437"/>
        <v>42179.940416666665</v>
      </c>
      <c r="U3489" t="str">
        <f t="shared" si="438"/>
        <v>May</v>
      </c>
      <c r="V3489">
        <f t="shared" si="439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432"/>
        <v>1.212</v>
      </c>
      <c r="P3490" s="9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0">
        <f t="shared" si="436"/>
        <v>42087.768055555556</v>
      </c>
      <c r="T3490" s="10">
        <f t="shared" si="437"/>
        <v>42111.666666666672</v>
      </c>
      <c r="U3490" t="str">
        <f t="shared" si="438"/>
        <v>Mar</v>
      </c>
      <c r="V3490">
        <f t="shared" si="439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432"/>
        <v>1.127</v>
      </c>
      <c r="P3491" s="9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0">
        <f t="shared" si="436"/>
        <v>41753.635775462964</v>
      </c>
      <c r="T3491" s="10">
        <f t="shared" si="437"/>
        <v>41783.875</v>
      </c>
      <c r="U3491" t="str">
        <f t="shared" si="438"/>
        <v>Apr</v>
      </c>
      <c r="V3491">
        <f t="shared" si="439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432"/>
        <v>1.2749999999999999</v>
      </c>
      <c r="P3492" s="9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0">
        <f t="shared" si="436"/>
        <v>42443.802361111113</v>
      </c>
      <c r="T3492" s="10">
        <f t="shared" si="437"/>
        <v>42473.802361111113</v>
      </c>
      <c r="U3492" t="str">
        <f t="shared" si="438"/>
        <v>Mar</v>
      </c>
      <c r="V3492">
        <f t="shared" si="439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432"/>
        <v>1.5820000000000001</v>
      </c>
      <c r="P3493" s="9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0">
        <f t="shared" si="436"/>
        <v>42121.249814814815</v>
      </c>
      <c r="T3493" s="10">
        <f t="shared" si="437"/>
        <v>42142.249814814815</v>
      </c>
      <c r="U3493" t="str">
        <f t="shared" si="438"/>
        <v>Apr</v>
      </c>
      <c r="V3493">
        <f t="shared" si="439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432"/>
        <v>1.0526894736842105</v>
      </c>
      <c r="P3494" s="9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0">
        <f t="shared" si="436"/>
        <v>42268.009224537032</v>
      </c>
      <c r="T3494" s="10">
        <f t="shared" si="437"/>
        <v>42303.009224537032</v>
      </c>
      <c r="U3494" t="str">
        <f t="shared" si="438"/>
        <v>Sep</v>
      </c>
      <c r="V3494">
        <f t="shared" si="439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432"/>
        <v>1</v>
      </c>
      <c r="P3495" s="9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0">
        <f t="shared" si="436"/>
        <v>41848.866157407407</v>
      </c>
      <c r="T3495" s="10">
        <f t="shared" si="437"/>
        <v>41868.21597222222</v>
      </c>
      <c r="U3495" t="str">
        <f t="shared" si="438"/>
        <v>Jul</v>
      </c>
      <c r="V3495">
        <f t="shared" si="439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432"/>
        <v>1</v>
      </c>
      <c r="P3496" s="9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0">
        <f t="shared" si="436"/>
        <v>42689.214988425927</v>
      </c>
      <c r="T3496" s="10">
        <f t="shared" si="437"/>
        <v>42700.25</v>
      </c>
      <c r="U3496" t="str">
        <f t="shared" si="438"/>
        <v>Nov</v>
      </c>
      <c r="V3496">
        <f t="shared" si="439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432"/>
        <v>1.0686</v>
      </c>
      <c r="P3497" s="9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0">
        <f t="shared" si="436"/>
        <v>41915.762835648151</v>
      </c>
      <c r="T3497" s="10">
        <f t="shared" si="437"/>
        <v>41944.720833333333</v>
      </c>
      <c r="U3497" t="str">
        <f t="shared" si="438"/>
        <v>Oct</v>
      </c>
      <c r="V3497">
        <f t="shared" si="439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432"/>
        <v>1.244</v>
      </c>
      <c r="P3498" s="9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0">
        <f t="shared" si="436"/>
        <v>42584.846828703703</v>
      </c>
      <c r="T3498" s="10">
        <f t="shared" si="437"/>
        <v>42624.846828703703</v>
      </c>
      <c r="U3498" t="str">
        <f t="shared" si="438"/>
        <v>Aug</v>
      </c>
      <c r="V3498">
        <f t="shared" si="439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432"/>
        <v>1.0870406189555126</v>
      </c>
      <c r="P3499" s="9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0">
        <f t="shared" si="436"/>
        <v>42511.741944444439</v>
      </c>
      <c r="T3499" s="10">
        <f t="shared" si="437"/>
        <v>42523.916666666672</v>
      </c>
      <c r="U3499" t="str">
        <f t="shared" si="438"/>
        <v>May</v>
      </c>
      <c r="V3499">
        <f t="shared" si="439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432"/>
        <v>1.0242424242424242</v>
      </c>
      <c r="P3500" s="9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0">
        <f t="shared" si="436"/>
        <v>42459.15861111111</v>
      </c>
      <c r="T3500" s="10">
        <f t="shared" si="437"/>
        <v>42518.905555555553</v>
      </c>
      <c r="U3500" t="str">
        <f t="shared" si="438"/>
        <v>Mar</v>
      </c>
      <c r="V3500">
        <f t="shared" si="439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432"/>
        <v>1.0549999999999999</v>
      </c>
      <c r="P3501" s="9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0">
        <f t="shared" si="436"/>
        <v>42132.036168981482</v>
      </c>
      <c r="T3501" s="10">
        <f t="shared" si="437"/>
        <v>42186.290972222225</v>
      </c>
      <c r="U3501" t="str">
        <f t="shared" si="438"/>
        <v>May</v>
      </c>
      <c r="V3501">
        <f t="shared" si="439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432"/>
        <v>1.0629999999999999</v>
      </c>
      <c r="P3502" s="9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0">
        <f t="shared" si="436"/>
        <v>42419.91942129629</v>
      </c>
      <c r="T3502" s="10">
        <f t="shared" si="437"/>
        <v>42436.207638888889</v>
      </c>
      <c r="U3502" t="str">
        <f t="shared" si="438"/>
        <v>Feb</v>
      </c>
      <c r="V3502">
        <f t="shared" si="439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432"/>
        <v>1.0066666666666666</v>
      </c>
      <c r="P3503" s="9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0">
        <f t="shared" si="436"/>
        <v>42233.763831018514</v>
      </c>
      <c r="T3503" s="10">
        <f t="shared" si="437"/>
        <v>42258.763831018514</v>
      </c>
      <c r="U3503" t="str">
        <f t="shared" si="438"/>
        <v>Aug</v>
      </c>
      <c r="V3503">
        <f t="shared" si="439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432"/>
        <v>1.054</v>
      </c>
      <c r="P3504" s="9">
        <f t="shared" si="433"/>
        <v>136</v>
      </c>
      <c r="Q3504" t="str">
        <f t="shared" si="434"/>
        <v>theater</v>
      </c>
      <c r="R3504" t="str">
        <f t="shared" si="435"/>
        <v>plays</v>
      </c>
      <c r="S3504" s="10">
        <f t="shared" si="436"/>
        <v>42430.839398148149</v>
      </c>
      <c r="T3504" s="10">
        <f t="shared" si="437"/>
        <v>42445.165972222225</v>
      </c>
      <c r="U3504" t="str">
        <f t="shared" si="438"/>
        <v>Mar</v>
      </c>
      <c r="V3504">
        <f t="shared" si="439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432"/>
        <v>1.0755999999999999</v>
      </c>
      <c r="P3505" s="9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0">
        <f t="shared" si="436"/>
        <v>42545.478333333333</v>
      </c>
      <c r="T3505" s="10">
        <f t="shared" si="437"/>
        <v>42575.478333333333</v>
      </c>
      <c r="U3505" t="str">
        <f t="shared" si="438"/>
        <v>Jun</v>
      </c>
      <c r="V3505">
        <f t="shared" si="439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432"/>
        <v>1</v>
      </c>
      <c r="P3506" s="9">
        <f t="shared" si="433"/>
        <v>125</v>
      </c>
      <c r="Q3506" t="str">
        <f t="shared" si="434"/>
        <v>theater</v>
      </c>
      <c r="R3506" t="str">
        <f t="shared" si="435"/>
        <v>plays</v>
      </c>
      <c r="S3506" s="10">
        <f t="shared" si="436"/>
        <v>42297.748738425929</v>
      </c>
      <c r="T3506" s="10">
        <f t="shared" si="437"/>
        <v>42327.790405092594</v>
      </c>
      <c r="U3506" t="str">
        <f t="shared" si="438"/>
        <v>Oct</v>
      </c>
      <c r="V3506">
        <f t="shared" si="439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432"/>
        <v>1.0376000000000001</v>
      </c>
      <c r="P3507" s="9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0">
        <f t="shared" si="436"/>
        <v>41760.935706018521</v>
      </c>
      <c r="T3507" s="10">
        <f t="shared" si="437"/>
        <v>41772.166666666664</v>
      </c>
      <c r="U3507" t="str">
        <f t="shared" si="438"/>
        <v>May</v>
      </c>
      <c r="V3507">
        <f t="shared" si="439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432"/>
        <v>1.0149999999999999</v>
      </c>
      <c r="P3508" s="9">
        <f t="shared" si="433"/>
        <v>105</v>
      </c>
      <c r="Q3508" t="str">
        <f t="shared" si="434"/>
        <v>theater</v>
      </c>
      <c r="R3508" t="str">
        <f t="shared" si="435"/>
        <v>plays</v>
      </c>
      <c r="S3508" s="10">
        <f t="shared" si="436"/>
        <v>41829.734259259261</v>
      </c>
      <c r="T3508" s="10">
        <f t="shared" si="437"/>
        <v>41874.734259259261</v>
      </c>
      <c r="U3508" t="str">
        <f t="shared" si="438"/>
        <v>Jul</v>
      </c>
      <c r="V3508">
        <f t="shared" si="439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432"/>
        <v>1.044</v>
      </c>
      <c r="P3509" s="9">
        <f t="shared" si="433"/>
        <v>145</v>
      </c>
      <c r="Q3509" t="str">
        <f t="shared" si="434"/>
        <v>theater</v>
      </c>
      <c r="R3509" t="str">
        <f t="shared" si="435"/>
        <v>plays</v>
      </c>
      <c r="S3509" s="10">
        <f t="shared" si="436"/>
        <v>42491.92288194444</v>
      </c>
      <c r="T3509" s="10">
        <f t="shared" si="437"/>
        <v>42521.92288194444</v>
      </c>
      <c r="U3509" t="str">
        <f t="shared" si="438"/>
        <v>May</v>
      </c>
      <c r="V3509">
        <f t="shared" si="439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432"/>
        <v>1.8</v>
      </c>
      <c r="P3510" s="9">
        <f t="shared" si="433"/>
        <v>12</v>
      </c>
      <c r="Q3510" t="str">
        <f t="shared" si="434"/>
        <v>theater</v>
      </c>
      <c r="R3510" t="str">
        <f t="shared" si="435"/>
        <v>plays</v>
      </c>
      <c r="S3510" s="10">
        <f t="shared" si="436"/>
        <v>42477.729780092588</v>
      </c>
      <c r="T3510" s="10">
        <f t="shared" si="437"/>
        <v>42500.875</v>
      </c>
      <c r="U3510" t="str">
        <f t="shared" si="438"/>
        <v>Apr</v>
      </c>
      <c r="V3510">
        <f t="shared" si="439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432"/>
        <v>1.0633333333333332</v>
      </c>
      <c r="P3511" s="9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0">
        <f t="shared" si="436"/>
        <v>41950.859560185185</v>
      </c>
      <c r="T3511" s="10">
        <f t="shared" si="437"/>
        <v>41964.204861111109</v>
      </c>
      <c r="U3511" t="str">
        <f t="shared" si="438"/>
        <v>Nov</v>
      </c>
      <c r="V3511">
        <f t="shared" si="439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432"/>
        <v>1.0055555555555555</v>
      </c>
      <c r="P3512" s="9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0">
        <f t="shared" si="436"/>
        <v>41802.62090277778</v>
      </c>
      <c r="T3512" s="10">
        <f t="shared" si="437"/>
        <v>41822.62090277778</v>
      </c>
      <c r="U3512" t="str">
        <f t="shared" si="438"/>
        <v>Jun</v>
      </c>
      <c r="V3512">
        <f t="shared" si="439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432"/>
        <v>1.012</v>
      </c>
      <c r="P3513" s="9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0">
        <f t="shared" si="436"/>
        <v>41927.873784722222</v>
      </c>
      <c r="T3513" s="10">
        <f t="shared" si="437"/>
        <v>41950.770833333336</v>
      </c>
      <c r="U3513" t="str">
        <f t="shared" si="438"/>
        <v>Oct</v>
      </c>
      <c r="V3513">
        <f t="shared" si="439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432"/>
        <v>1</v>
      </c>
      <c r="P3514" s="9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0">
        <f t="shared" si="436"/>
        <v>42057.536944444444</v>
      </c>
      <c r="T3514" s="10">
        <f t="shared" si="437"/>
        <v>42117.49527777778</v>
      </c>
      <c r="U3514" t="str">
        <f t="shared" si="438"/>
        <v>Feb</v>
      </c>
      <c r="V3514">
        <f t="shared" si="439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432"/>
        <v>1.1839285714285714</v>
      </c>
      <c r="P3515" s="9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0">
        <f t="shared" si="436"/>
        <v>41781.096203703702</v>
      </c>
      <c r="T3515" s="10">
        <f t="shared" si="437"/>
        <v>41794.207638888889</v>
      </c>
      <c r="U3515" t="str">
        <f t="shared" si="438"/>
        <v>May</v>
      </c>
      <c r="V3515">
        <f t="shared" si="439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432"/>
        <v>1.1000000000000001</v>
      </c>
      <c r="P3516" s="9">
        <f t="shared" si="433"/>
        <v>55</v>
      </c>
      <c r="Q3516" t="str">
        <f t="shared" si="434"/>
        <v>theater</v>
      </c>
      <c r="R3516" t="str">
        <f t="shared" si="435"/>
        <v>plays</v>
      </c>
      <c r="S3516" s="10">
        <f t="shared" si="436"/>
        <v>42020.846666666665</v>
      </c>
      <c r="T3516" s="10">
        <f t="shared" si="437"/>
        <v>42037.207638888889</v>
      </c>
      <c r="U3516" t="str">
        <f t="shared" si="438"/>
        <v>Jan</v>
      </c>
      <c r="V3516">
        <f t="shared" si="439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432"/>
        <v>1.0266666666666666</v>
      </c>
      <c r="P3517" s="9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0">
        <f t="shared" si="436"/>
        <v>42125.772812499999</v>
      </c>
      <c r="T3517" s="10">
        <f t="shared" si="437"/>
        <v>42155.772812499999</v>
      </c>
      <c r="U3517" t="str">
        <f t="shared" si="438"/>
        <v>May</v>
      </c>
      <c r="V3517">
        <f t="shared" si="439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432"/>
        <v>1</v>
      </c>
      <c r="P3518" s="9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0">
        <f t="shared" si="436"/>
        <v>41856.010069444441</v>
      </c>
      <c r="T3518" s="10">
        <f t="shared" si="437"/>
        <v>41890.125</v>
      </c>
      <c r="U3518" t="str">
        <f t="shared" si="438"/>
        <v>Aug</v>
      </c>
      <c r="V3518">
        <f t="shared" si="439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432"/>
        <v>1</v>
      </c>
      <c r="P3519" s="9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0">
        <f t="shared" si="436"/>
        <v>41794.817523148151</v>
      </c>
      <c r="T3519" s="10">
        <f t="shared" si="437"/>
        <v>41824.458333333336</v>
      </c>
      <c r="U3519" t="str">
        <f t="shared" si="438"/>
        <v>Jun</v>
      </c>
      <c r="V3519">
        <f t="shared" si="439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432"/>
        <v>1.10046</v>
      </c>
      <c r="P3520" s="9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0">
        <f t="shared" si="436"/>
        <v>41893.783553240741</v>
      </c>
      <c r="T3520" s="10">
        <f t="shared" si="437"/>
        <v>41914.597916666666</v>
      </c>
      <c r="U3520" t="str">
        <f t="shared" si="438"/>
        <v>Sep</v>
      </c>
      <c r="V3520">
        <f t="shared" si="439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432"/>
        <v>1.0135000000000001</v>
      </c>
      <c r="P3521" s="9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0">
        <f t="shared" si="436"/>
        <v>42037.598958333328</v>
      </c>
      <c r="T3521" s="10">
        <f t="shared" si="437"/>
        <v>42067.598958333328</v>
      </c>
      <c r="U3521" t="str">
        <f t="shared" si="438"/>
        <v>Feb</v>
      </c>
      <c r="V3521">
        <f t="shared" si="439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432"/>
        <v>1.0075000000000001</v>
      </c>
      <c r="P3522" s="9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0">
        <f t="shared" si="436"/>
        <v>42227.824212962965</v>
      </c>
      <c r="T3522" s="10">
        <f t="shared" si="437"/>
        <v>42253.57430555555</v>
      </c>
      <c r="U3522" t="str">
        <f t="shared" si="438"/>
        <v>Aug</v>
      </c>
      <c r="V3522">
        <f t="shared" si="439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440">E3523/D3523</f>
        <v>1.6942857142857144</v>
      </c>
      <c r="P3523" s="9">
        <f t="shared" ref="P3523:P3586" si="441">E3523/L3523</f>
        <v>45.615384615384613</v>
      </c>
      <c r="Q3523" t="str">
        <f t="shared" ref="Q3523:Q3586" si="442">LEFT(N3523,SEARCH( "/",N3523,1)-1)</f>
        <v>theater</v>
      </c>
      <c r="R3523" t="str">
        <f t="shared" ref="R3523:R3586" si="443">RIGHT(N3523,LEN(N3523)-SEARCH("/",N3523,1))</f>
        <v>plays</v>
      </c>
      <c r="S3523" s="10">
        <f t="shared" ref="S3523:S3586" si="444">(((J3523/60)/60)/24)+DATE(1970,1,1)</f>
        <v>41881.361342592594</v>
      </c>
      <c r="T3523" s="10">
        <f t="shared" ref="T3523:T3586" si="445">(((I3523/60)/60)/24)+DATE(1970,1,1)</f>
        <v>41911.361342592594</v>
      </c>
      <c r="U3523" t="str">
        <f t="shared" ref="U3523:U3586" si="446">TEXT(MONTH(S3523)*29,"mmm")</f>
        <v>Aug</v>
      </c>
      <c r="V3523">
        <f t="shared" ref="V3523:V3586" si="447">YEAR(S3523)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440"/>
        <v>1</v>
      </c>
      <c r="P3524" s="9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0">
        <f t="shared" si="444"/>
        <v>42234.789884259255</v>
      </c>
      <c r="T3524" s="10">
        <f t="shared" si="445"/>
        <v>42262.420833333337</v>
      </c>
      <c r="U3524" t="str">
        <f t="shared" si="446"/>
        <v>Aug</v>
      </c>
      <c r="V3524">
        <f t="shared" si="447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440"/>
        <v>1.1365000000000001</v>
      </c>
      <c r="P3525" s="9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0">
        <f t="shared" si="444"/>
        <v>42581.397546296299</v>
      </c>
      <c r="T3525" s="10">
        <f t="shared" si="445"/>
        <v>42638.958333333328</v>
      </c>
      <c r="U3525" t="str">
        <f t="shared" si="446"/>
        <v>Jul</v>
      </c>
      <c r="V3525">
        <f t="shared" si="447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440"/>
        <v>1.0156000000000001</v>
      </c>
      <c r="P3526" s="9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0">
        <f t="shared" si="444"/>
        <v>41880.76357638889</v>
      </c>
      <c r="T3526" s="10">
        <f t="shared" si="445"/>
        <v>41895.166666666664</v>
      </c>
      <c r="U3526" t="str">
        <f t="shared" si="446"/>
        <v>Aug</v>
      </c>
      <c r="V3526">
        <f t="shared" si="447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440"/>
        <v>1.06</v>
      </c>
      <c r="P3527" s="9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0">
        <f t="shared" si="444"/>
        <v>42214.6956712963</v>
      </c>
      <c r="T3527" s="10">
        <f t="shared" si="445"/>
        <v>42225.666666666672</v>
      </c>
      <c r="U3527" t="str">
        <f t="shared" si="446"/>
        <v>Jul</v>
      </c>
      <c r="V3527">
        <f t="shared" si="447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440"/>
        <v>1.02</v>
      </c>
      <c r="P3528" s="9">
        <f t="shared" si="441"/>
        <v>99</v>
      </c>
      <c r="Q3528" t="str">
        <f t="shared" si="442"/>
        <v>theater</v>
      </c>
      <c r="R3528" t="str">
        <f t="shared" si="443"/>
        <v>plays</v>
      </c>
      <c r="S3528" s="10">
        <f t="shared" si="444"/>
        <v>42460.335312499999</v>
      </c>
      <c r="T3528" s="10">
        <f t="shared" si="445"/>
        <v>42488.249305555553</v>
      </c>
      <c r="U3528" t="str">
        <f t="shared" si="446"/>
        <v>Mar</v>
      </c>
      <c r="V3528">
        <f t="shared" si="447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440"/>
        <v>1.1691666666666667</v>
      </c>
      <c r="P3529" s="9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0">
        <f t="shared" si="444"/>
        <v>42167.023206018523</v>
      </c>
      <c r="T3529" s="10">
        <f t="shared" si="445"/>
        <v>42196.165972222225</v>
      </c>
      <c r="U3529" t="str">
        <f t="shared" si="446"/>
        <v>Jun</v>
      </c>
      <c r="V3529">
        <f t="shared" si="447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440"/>
        <v>1.0115151515151515</v>
      </c>
      <c r="P3530" s="9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0">
        <f t="shared" si="444"/>
        <v>42733.50136574074</v>
      </c>
      <c r="T3530" s="10">
        <f t="shared" si="445"/>
        <v>42753.50136574074</v>
      </c>
      <c r="U3530" t="str">
        <f t="shared" si="446"/>
        <v>Dec</v>
      </c>
      <c r="V3530">
        <f t="shared" si="447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440"/>
        <v>1.32</v>
      </c>
      <c r="P3531" s="9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0">
        <f t="shared" si="444"/>
        <v>42177.761782407411</v>
      </c>
      <c r="T3531" s="10">
        <f t="shared" si="445"/>
        <v>42198.041666666672</v>
      </c>
      <c r="U3531" t="str">
        <f t="shared" si="446"/>
        <v>Jun</v>
      </c>
      <c r="V3531">
        <f t="shared" si="447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440"/>
        <v>1</v>
      </c>
      <c r="P3532" s="9">
        <f t="shared" si="441"/>
        <v>125</v>
      </c>
      <c r="Q3532" t="str">
        <f t="shared" si="442"/>
        <v>theater</v>
      </c>
      <c r="R3532" t="str">
        <f t="shared" si="443"/>
        <v>plays</v>
      </c>
      <c r="S3532" s="10">
        <f t="shared" si="444"/>
        <v>42442.623344907406</v>
      </c>
      <c r="T3532" s="10">
        <f t="shared" si="445"/>
        <v>42470.833333333328</v>
      </c>
      <c r="U3532" t="str">
        <f t="shared" si="446"/>
        <v>Mar</v>
      </c>
      <c r="V3532">
        <f t="shared" si="447"/>
        <v>2016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440"/>
        <v>1.28</v>
      </c>
      <c r="P3533" s="9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0">
        <f t="shared" si="444"/>
        <v>42521.654328703706</v>
      </c>
      <c r="T3533" s="10">
        <f t="shared" si="445"/>
        <v>42551.654328703706</v>
      </c>
      <c r="U3533" t="str">
        <f t="shared" si="446"/>
        <v>May</v>
      </c>
      <c r="V3533">
        <f t="shared" si="447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440"/>
        <v>1.1895833333333334</v>
      </c>
      <c r="P3534" s="9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0">
        <f t="shared" si="444"/>
        <v>41884.599849537037</v>
      </c>
      <c r="T3534" s="10">
        <f t="shared" si="445"/>
        <v>41900.165972222225</v>
      </c>
      <c r="U3534" t="str">
        <f t="shared" si="446"/>
        <v>Sep</v>
      </c>
      <c r="V3534">
        <f t="shared" si="447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440"/>
        <v>1.262</v>
      </c>
      <c r="P3535" s="9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0">
        <f t="shared" si="444"/>
        <v>42289.761192129634</v>
      </c>
      <c r="T3535" s="10">
        <f t="shared" si="445"/>
        <v>42319.802858796291</v>
      </c>
      <c r="U3535" t="str">
        <f t="shared" si="446"/>
        <v>Oct</v>
      </c>
      <c r="V3535">
        <f t="shared" si="447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440"/>
        <v>1.5620000000000001</v>
      </c>
      <c r="P3536" s="9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0">
        <f t="shared" si="444"/>
        <v>42243.6252662037</v>
      </c>
      <c r="T3536" s="10">
        <f t="shared" si="445"/>
        <v>42278.6252662037</v>
      </c>
      <c r="U3536" t="str">
        <f t="shared" si="446"/>
        <v>Aug</v>
      </c>
      <c r="V3536">
        <f t="shared" si="447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440"/>
        <v>1.0315000000000001</v>
      </c>
      <c r="P3537" s="9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0">
        <f t="shared" si="444"/>
        <v>42248.640162037031</v>
      </c>
      <c r="T3537" s="10">
        <f t="shared" si="445"/>
        <v>42279.75</v>
      </c>
      <c r="U3537" t="str">
        <f t="shared" si="446"/>
        <v>Sep</v>
      </c>
      <c r="V3537">
        <f t="shared" si="447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440"/>
        <v>1.5333333333333334</v>
      </c>
      <c r="P3538" s="9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0">
        <f t="shared" si="444"/>
        <v>42328.727141203708</v>
      </c>
      <c r="T3538" s="10">
        <f t="shared" si="445"/>
        <v>42358.499305555553</v>
      </c>
      <c r="U3538" t="str">
        <f t="shared" si="446"/>
        <v>Nov</v>
      </c>
      <c r="V3538">
        <f t="shared" si="447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440"/>
        <v>1.8044444444444445</v>
      </c>
      <c r="P3539" s="9">
        <f t="shared" si="441"/>
        <v>43.5</v>
      </c>
      <c r="Q3539" t="str">
        <f t="shared" si="442"/>
        <v>theater</v>
      </c>
      <c r="R3539" t="str">
        <f t="shared" si="443"/>
        <v>plays</v>
      </c>
      <c r="S3539" s="10">
        <f t="shared" si="444"/>
        <v>41923.354351851849</v>
      </c>
      <c r="T3539" s="10">
        <f t="shared" si="445"/>
        <v>41960.332638888889</v>
      </c>
      <c r="U3539" t="str">
        <f t="shared" si="446"/>
        <v>Oct</v>
      </c>
      <c r="V3539">
        <f t="shared" si="447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440"/>
        <v>1.2845</v>
      </c>
      <c r="P3540" s="9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0">
        <f t="shared" si="444"/>
        <v>42571.420601851853</v>
      </c>
      <c r="T3540" s="10">
        <f t="shared" si="445"/>
        <v>42599.420601851853</v>
      </c>
      <c r="U3540" t="str">
        <f t="shared" si="446"/>
        <v>Jul</v>
      </c>
      <c r="V3540">
        <f t="shared" si="447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440"/>
        <v>1.1966666666666668</v>
      </c>
      <c r="P3541" s="9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0">
        <f t="shared" si="444"/>
        <v>42600.756041666667</v>
      </c>
      <c r="T3541" s="10">
        <f t="shared" si="445"/>
        <v>42621.756041666667</v>
      </c>
      <c r="U3541" t="str">
        <f t="shared" si="446"/>
        <v>Aug</v>
      </c>
      <c r="V3541">
        <f t="shared" si="447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440"/>
        <v>1.23</v>
      </c>
      <c r="P3542" s="9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0">
        <f t="shared" si="444"/>
        <v>42517.003368055557</v>
      </c>
      <c r="T3542" s="10">
        <f t="shared" si="445"/>
        <v>42547.003368055557</v>
      </c>
      <c r="U3542" t="str">
        <f t="shared" si="446"/>
        <v>May</v>
      </c>
      <c r="V3542">
        <f t="shared" si="447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440"/>
        <v>1.05</v>
      </c>
      <c r="P3543" s="9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0">
        <f t="shared" si="444"/>
        <v>42222.730034722219</v>
      </c>
      <c r="T3543" s="10">
        <f t="shared" si="445"/>
        <v>42247.730034722219</v>
      </c>
      <c r="U3543" t="str">
        <f t="shared" si="446"/>
        <v>Aug</v>
      </c>
      <c r="V3543">
        <f t="shared" si="447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440"/>
        <v>1.0223636363636364</v>
      </c>
      <c r="P3544" s="9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0">
        <f t="shared" si="444"/>
        <v>41829.599791666667</v>
      </c>
      <c r="T3544" s="10">
        <f t="shared" si="445"/>
        <v>41889.599791666667</v>
      </c>
      <c r="U3544" t="str">
        <f t="shared" si="446"/>
        <v>Jul</v>
      </c>
      <c r="V3544">
        <f t="shared" si="447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440"/>
        <v>1.0466666666666666</v>
      </c>
      <c r="P3545" s="9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0">
        <f t="shared" si="444"/>
        <v>42150.755312499998</v>
      </c>
      <c r="T3545" s="10">
        <f t="shared" si="445"/>
        <v>42180.755312499998</v>
      </c>
      <c r="U3545" t="str">
        <f t="shared" si="446"/>
        <v>May</v>
      </c>
      <c r="V3545">
        <f t="shared" si="447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440"/>
        <v>1</v>
      </c>
      <c r="P3546" s="9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0">
        <f t="shared" si="444"/>
        <v>42040.831678240742</v>
      </c>
      <c r="T3546" s="10">
        <f t="shared" si="445"/>
        <v>42070.831678240742</v>
      </c>
      <c r="U3546" t="str">
        <f t="shared" si="446"/>
        <v>Feb</v>
      </c>
      <c r="V3546">
        <f t="shared" si="447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440"/>
        <v>1.004</v>
      </c>
      <c r="P3547" s="9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0">
        <f t="shared" si="444"/>
        <v>42075.807395833333</v>
      </c>
      <c r="T3547" s="10">
        <f t="shared" si="445"/>
        <v>42105.807395833333</v>
      </c>
      <c r="U3547" t="str">
        <f t="shared" si="446"/>
        <v>Mar</v>
      </c>
      <c r="V3547">
        <f t="shared" si="447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440"/>
        <v>1.0227272727272727</v>
      </c>
      <c r="P3548" s="9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0">
        <f t="shared" si="444"/>
        <v>42073.660694444443</v>
      </c>
      <c r="T3548" s="10">
        <f t="shared" si="445"/>
        <v>42095.165972222225</v>
      </c>
      <c r="U3548" t="str">
        <f t="shared" si="446"/>
        <v>Mar</v>
      </c>
      <c r="V3548">
        <f t="shared" si="447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440"/>
        <v>1.1440928571428572</v>
      </c>
      <c r="P3549" s="9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0">
        <f t="shared" si="444"/>
        <v>42480.078715277778</v>
      </c>
      <c r="T3549" s="10">
        <f t="shared" si="445"/>
        <v>42504.165972222225</v>
      </c>
      <c r="U3549" t="str">
        <f t="shared" si="446"/>
        <v>Apr</v>
      </c>
      <c r="V3549">
        <f t="shared" si="447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440"/>
        <v>1.019047619047619</v>
      </c>
      <c r="P3550" s="9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0">
        <f t="shared" si="444"/>
        <v>42411.942291666666</v>
      </c>
      <c r="T3550" s="10">
        <f t="shared" si="445"/>
        <v>42434.041666666672</v>
      </c>
      <c r="U3550" t="str">
        <f t="shared" si="446"/>
        <v>Feb</v>
      </c>
      <c r="V3550">
        <f t="shared" si="447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440"/>
        <v>1.02</v>
      </c>
      <c r="P3551" s="9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0">
        <f t="shared" si="444"/>
        <v>42223.394363425927</v>
      </c>
      <c r="T3551" s="10">
        <f t="shared" si="445"/>
        <v>42251.394363425927</v>
      </c>
      <c r="U3551" t="str">
        <f t="shared" si="446"/>
        <v>Aug</v>
      </c>
      <c r="V3551">
        <f t="shared" si="447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440"/>
        <v>1.048</v>
      </c>
      <c r="P3552" s="9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0">
        <f t="shared" si="444"/>
        <v>42462.893495370372</v>
      </c>
      <c r="T3552" s="10">
        <f t="shared" si="445"/>
        <v>42492.893495370372</v>
      </c>
      <c r="U3552" t="str">
        <f t="shared" si="446"/>
        <v>Apr</v>
      </c>
      <c r="V3552">
        <f t="shared" si="447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440"/>
        <v>1.0183333333333333</v>
      </c>
      <c r="P3553" s="9">
        <f t="shared" si="441"/>
        <v>61.1</v>
      </c>
      <c r="Q3553" t="str">
        <f t="shared" si="442"/>
        <v>theater</v>
      </c>
      <c r="R3553" t="str">
        <f t="shared" si="443"/>
        <v>plays</v>
      </c>
      <c r="S3553" s="10">
        <f t="shared" si="444"/>
        <v>41753.515856481477</v>
      </c>
      <c r="T3553" s="10">
        <f t="shared" si="445"/>
        <v>41781.921527777777</v>
      </c>
      <c r="U3553" t="str">
        <f t="shared" si="446"/>
        <v>Apr</v>
      </c>
      <c r="V3553">
        <f t="shared" si="447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440"/>
        <v>1</v>
      </c>
      <c r="P3554" s="9">
        <f t="shared" si="441"/>
        <v>38.65</v>
      </c>
      <c r="Q3554" t="str">
        <f t="shared" si="442"/>
        <v>theater</v>
      </c>
      <c r="R3554" t="str">
        <f t="shared" si="443"/>
        <v>plays</v>
      </c>
      <c r="S3554" s="10">
        <f t="shared" si="444"/>
        <v>41788.587083333332</v>
      </c>
      <c r="T3554" s="10">
        <f t="shared" si="445"/>
        <v>41818.587083333332</v>
      </c>
      <c r="U3554" t="str">
        <f t="shared" si="446"/>
        <v>May</v>
      </c>
      <c r="V3554">
        <f t="shared" si="447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440"/>
        <v>1.0627272727272727</v>
      </c>
      <c r="P3555" s="9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0">
        <f t="shared" si="444"/>
        <v>42196.028703703705</v>
      </c>
      <c r="T3555" s="10">
        <f t="shared" si="445"/>
        <v>42228</v>
      </c>
      <c r="U3555" t="str">
        <f t="shared" si="446"/>
        <v>Jul</v>
      </c>
      <c r="V3555">
        <f t="shared" si="447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440"/>
        <v>1.1342219999999998</v>
      </c>
      <c r="P3556" s="9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0">
        <f t="shared" si="444"/>
        <v>42016.050451388888</v>
      </c>
      <c r="T3556" s="10">
        <f t="shared" si="445"/>
        <v>42046.708333333328</v>
      </c>
      <c r="U3556" t="str">
        <f t="shared" si="446"/>
        <v>Jan</v>
      </c>
      <c r="V3556">
        <f t="shared" si="447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440"/>
        <v>1</v>
      </c>
      <c r="P3557" s="9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0">
        <f t="shared" si="444"/>
        <v>42661.442060185189</v>
      </c>
      <c r="T3557" s="10">
        <f t="shared" si="445"/>
        <v>42691.483726851846</v>
      </c>
      <c r="U3557" t="str">
        <f t="shared" si="446"/>
        <v>Oct</v>
      </c>
      <c r="V3557">
        <f t="shared" si="447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440"/>
        <v>1.0045454545454546</v>
      </c>
      <c r="P3558" s="9">
        <f t="shared" si="441"/>
        <v>110.5</v>
      </c>
      <c r="Q3558" t="str">
        <f t="shared" si="442"/>
        <v>theater</v>
      </c>
      <c r="R3558" t="str">
        <f t="shared" si="443"/>
        <v>plays</v>
      </c>
      <c r="S3558" s="10">
        <f t="shared" si="444"/>
        <v>41808.649583333332</v>
      </c>
      <c r="T3558" s="10">
        <f t="shared" si="445"/>
        <v>41868.649583333332</v>
      </c>
      <c r="U3558" t="str">
        <f t="shared" si="446"/>
        <v>Jun</v>
      </c>
      <c r="V3558">
        <f t="shared" si="447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440"/>
        <v>1.0003599999999999</v>
      </c>
      <c r="P3559" s="9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0">
        <f t="shared" si="444"/>
        <v>41730.276747685188</v>
      </c>
      <c r="T3559" s="10">
        <f t="shared" si="445"/>
        <v>41764.276747685188</v>
      </c>
      <c r="U3559" t="str">
        <f t="shared" si="446"/>
        <v>Apr</v>
      </c>
      <c r="V3559">
        <f t="shared" si="447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440"/>
        <v>1.44</v>
      </c>
      <c r="P3560" s="9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0">
        <f t="shared" si="444"/>
        <v>42139.816840277781</v>
      </c>
      <c r="T3560" s="10">
        <f t="shared" si="445"/>
        <v>42181.875</v>
      </c>
      <c r="U3560" t="str">
        <f t="shared" si="446"/>
        <v>May</v>
      </c>
      <c r="V3560">
        <f t="shared" si="447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440"/>
        <v>1.0349999999999999</v>
      </c>
      <c r="P3561" s="9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0">
        <f t="shared" si="444"/>
        <v>42194.096157407403</v>
      </c>
      <c r="T3561" s="10">
        <f t="shared" si="445"/>
        <v>42216.373611111107</v>
      </c>
      <c r="U3561" t="str">
        <f t="shared" si="446"/>
        <v>Jul</v>
      </c>
      <c r="V3561">
        <f t="shared" si="447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440"/>
        <v>1.0843750000000001</v>
      </c>
      <c r="P3562" s="9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0">
        <f t="shared" si="444"/>
        <v>42115.889652777783</v>
      </c>
      <c r="T3562" s="10">
        <f t="shared" si="445"/>
        <v>42151.114583333328</v>
      </c>
      <c r="U3562" t="str">
        <f t="shared" si="446"/>
        <v>Apr</v>
      </c>
      <c r="V3562">
        <f t="shared" si="447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440"/>
        <v>1.024</v>
      </c>
      <c r="P3563" s="9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0">
        <f t="shared" si="444"/>
        <v>42203.680300925931</v>
      </c>
      <c r="T3563" s="10">
        <f t="shared" si="445"/>
        <v>42221.774999999994</v>
      </c>
      <c r="U3563" t="str">
        <f t="shared" si="446"/>
        <v>Jul</v>
      </c>
      <c r="V3563">
        <f t="shared" si="447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440"/>
        <v>1.4888888888888889</v>
      </c>
      <c r="P3564" s="9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0">
        <f t="shared" si="444"/>
        <v>42433.761886574073</v>
      </c>
      <c r="T3564" s="10">
        <f t="shared" si="445"/>
        <v>42442.916666666672</v>
      </c>
      <c r="U3564" t="str">
        <f t="shared" si="446"/>
        <v>Mar</v>
      </c>
      <c r="V3564">
        <f t="shared" si="447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440"/>
        <v>1.0549000000000002</v>
      </c>
      <c r="P3565" s="9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0">
        <f t="shared" si="444"/>
        <v>42555.671944444446</v>
      </c>
      <c r="T3565" s="10">
        <f t="shared" si="445"/>
        <v>42583.791666666672</v>
      </c>
      <c r="U3565" t="str">
        <f t="shared" si="446"/>
        <v>Jul</v>
      </c>
      <c r="V3565">
        <f t="shared" si="447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440"/>
        <v>1.0049999999999999</v>
      </c>
      <c r="P3566" s="9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0">
        <f t="shared" si="444"/>
        <v>42236.623252314821</v>
      </c>
      <c r="T3566" s="10">
        <f t="shared" si="445"/>
        <v>42282.666666666672</v>
      </c>
      <c r="U3566" t="str">
        <f t="shared" si="446"/>
        <v>Aug</v>
      </c>
      <c r="V3566">
        <f t="shared" si="447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440"/>
        <v>1.3055555555555556</v>
      </c>
      <c r="P3567" s="9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0">
        <f t="shared" si="444"/>
        <v>41974.743148148147</v>
      </c>
      <c r="T3567" s="10">
        <f t="shared" si="445"/>
        <v>42004.743148148147</v>
      </c>
      <c r="U3567" t="str">
        <f t="shared" si="446"/>
        <v>Dec</v>
      </c>
      <c r="V3567">
        <f t="shared" si="447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440"/>
        <v>1.0475000000000001</v>
      </c>
      <c r="P3568" s="9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0">
        <f t="shared" si="444"/>
        <v>41997.507905092592</v>
      </c>
      <c r="T3568" s="10">
        <f t="shared" si="445"/>
        <v>42027.507905092592</v>
      </c>
      <c r="U3568" t="str">
        <f t="shared" si="446"/>
        <v>Dec</v>
      </c>
      <c r="V3568">
        <f t="shared" si="447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440"/>
        <v>1.0880000000000001</v>
      </c>
      <c r="P3569" s="9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0">
        <f t="shared" si="444"/>
        <v>42135.810694444444</v>
      </c>
      <c r="T3569" s="10">
        <f t="shared" si="445"/>
        <v>42165.810694444444</v>
      </c>
      <c r="U3569" t="str">
        <f t="shared" si="446"/>
        <v>May</v>
      </c>
      <c r="V3569">
        <f t="shared" si="447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440"/>
        <v>1.1100000000000001</v>
      </c>
      <c r="P3570" s="9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0">
        <f t="shared" si="444"/>
        <v>41869.740671296298</v>
      </c>
      <c r="T3570" s="10">
        <f t="shared" si="445"/>
        <v>41899.740671296298</v>
      </c>
      <c r="U3570" t="str">
        <f t="shared" si="446"/>
        <v>Aug</v>
      </c>
      <c r="V3570">
        <f t="shared" si="447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440"/>
        <v>1.0047999999999999</v>
      </c>
      <c r="P3571" s="9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0">
        <f t="shared" si="444"/>
        <v>41982.688611111109</v>
      </c>
      <c r="T3571" s="10">
        <f t="shared" si="445"/>
        <v>42012.688611111109</v>
      </c>
      <c r="U3571" t="str">
        <f t="shared" si="446"/>
        <v>Dec</v>
      </c>
      <c r="V3571">
        <f t="shared" si="447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440"/>
        <v>1.1435</v>
      </c>
      <c r="P3572" s="9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0">
        <f t="shared" si="444"/>
        <v>41976.331979166673</v>
      </c>
      <c r="T3572" s="10">
        <f t="shared" si="445"/>
        <v>42004.291666666672</v>
      </c>
      <c r="U3572" t="str">
        <f t="shared" si="446"/>
        <v>Dec</v>
      </c>
      <c r="V3572">
        <f t="shared" si="447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440"/>
        <v>1.2206666666666666</v>
      </c>
      <c r="P3573" s="9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0">
        <f t="shared" si="444"/>
        <v>41912.858946759261</v>
      </c>
      <c r="T3573" s="10">
        <f t="shared" si="445"/>
        <v>41942.858946759261</v>
      </c>
      <c r="U3573" t="str">
        <f t="shared" si="446"/>
        <v>Sep</v>
      </c>
      <c r="V3573">
        <f t="shared" si="447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440"/>
        <v>1</v>
      </c>
      <c r="P3574" s="9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0">
        <f t="shared" si="444"/>
        <v>42146.570393518516</v>
      </c>
      <c r="T3574" s="10">
        <f t="shared" si="445"/>
        <v>42176.570393518516</v>
      </c>
      <c r="U3574" t="str">
        <f t="shared" si="446"/>
        <v>May</v>
      </c>
      <c r="V3574">
        <f t="shared" si="447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440"/>
        <v>1.028</v>
      </c>
      <c r="P3575" s="9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0">
        <f t="shared" si="444"/>
        <v>41921.375532407408</v>
      </c>
      <c r="T3575" s="10">
        <f t="shared" si="445"/>
        <v>41951.417199074072</v>
      </c>
      <c r="U3575" t="str">
        <f t="shared" si="446"/>
        <v>Oct</v>
      </c>
      <c r="V3575">
        <f t="shared" si="447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440"/>
        <v>1.0612068965517241</v>
      </c>
      <c r="P3576" s="9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0">
        <f t="shared" si="444"/>
        <v>41926.942685185182</v>
      </c>
      <c r="T3576" s="10">
        <f t="shared" si="445"/>
        <v>41956.984351851846</v>
      </c>
      <c r="U3576" t="str">
        <f t="shared" si="446"/>
        <v>Oct</v>
      </c>
      <c r="V3576">
        <f t="shared" si="447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440"/>
        <v>1.0133000000000001</v>
      </c>
      <c r="P3577" s="9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0">
        <f t="shared" si="444"/>
        <v>42561.783877314811</v>
      </c>
      <c r="T3577" s="10">
        <f t="shared" si="445"/>
        <v>42593.165972222225</v>
      </c>
      <c r="U3577" t="str">
        <f t="shared" si="446"/>
        <v>Jul</v>
      </c>
      <c r="V3577">
        <f t="shared" si="447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440"/>
        <v>1</v>
      </c>
      <c r="P3578" s="9">
        <f t="shared" si="441"/>
        <v>20</v>
      </c>
      <c r="Q3578" t="str">
        <f t="shared" si="442"/>
        <v>theater</v>
      </c>
      <c r="R3578" t="str">
        <f t="shared" si="443"/>
        <v>plays</v>
      </c>
      <c r="S3578" s="10">
        <f t="shared" si="444"/>
        <v>42649.54923611111</v>
      </c>
      <c r="T3578" s="10">
        <f t="shared" si="445"/>
        <v>42709.590902777782</v>
      </c>
      <c r="U3578" t="str">
        <f t="shared" si="446"/>
        <v>Oct</v>
      </c>
      <c r="V3578">
        <f t="shared" si="447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440"/>
        <v>1.3</v>
      </c>
      <c r="P3579" s="9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0">
        <f t="shared" si="444"/>
        <v>42093.786840277782</v>
      </c>
      <c r="T3579" s="10">
        <f t="shared" si="445"/>
        <v>42120.26944444445</v>
      </c>
      <c r="U3579" t="str">
        <f t="shared" si="446"/>
        <v>Mar</v>
      </c>
      <c r="V3579">
        <f t="shared" si="447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440"/>
        <v>1.0001333333333333</v>
      </c>
      <c r="P3580" s="9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0">
        <f t="shared" si="444"/>
        <v>42460.733530092592</v>
      </c>
      <c r="T3580" s="10">
        <f t="shared" si="445"/>
        <v>42490.733530092592</v>
      </c>
      <c r="U3580" t="str">
        <f t="shared" si="446"/>
        <v>Mar</v>
      </c>
      <c r="V3580">
        <f t="shared" si="447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440"/>
        <v>1</v>
      </c>
      <c r="P3581" s="9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0">
        <f t="shared" si="444"/>
        <v>42430.762222222227</v>
      </c>
      <c r="T3581" s="10">
        <f t="shared" si="445"/>
        <v>42460.720555555556</v>
      </c>
      <c r="U3581" t="str">
        <f t="shared" si="446"/>
        <v>Mar</v>
      </c>
      <c r="V3581">
        <f t="shared" si="447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440"/>
        <v>1.1388888888888888</v>
      </c>
      <c r="P3582" s="9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0">
        <f t="shared" si="444"/>
        <v>42026.176180555558</v>
      </c>
      <c r="T3582" s="10">
        <f t="shared" si="445"/>
        <v>42064.207638888889</v>
      </c>
      <c r="U3582" t="str">
        <f t="shared" si="446"/>
        <v>Jan</v>
      </c>
      <c r="V3582">
        <f t="shared" si="447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440"/>
        <v>1</v>
      </c>
      <c r="P3583" s="9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0">
        <f t="shared" si="444"/>
        <v>41836.471180555556</v>
      </c>
      <c r="T3583" s="10">
        <f t="shared" si="445"/>
        <v>41850.471180555556</v>
      </c>
      <c r="U3583" t="str">
        <f t="shared" si="446"/>
        <v>Jul</v>
      </c>
      <c r="V3583">
        <f t="shared" si="447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440"/>
        <v>2.87</v>
      </c>
      <c r="P3584" s="9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0">
        <f t="shared" si="444"/>
        <v>42451.095856481479</v>
      </c>
      <c r="T3584" s="10">
        <f t="shared" si="445"/>
        <v>42465.095856481479</v>
      </c>
      <c r="U3584" t="str">
        <f t="shared" si="446"/>
        <v>Mar</v>
      </c>
      <c r="V3584">
        <f t="shared" si="447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440"/>
        <v>1.085</v>
      </c>
      <c r="P3585" s="9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0">
        <f t="shared" si="444"/>
        <v>42418.425983796296</v>
      </c>
      <c r="T3585" s="10">
        <f t="shared" si="445"/>
        <v>42478.384317129632</v>
      </c>
      <c r="U3585" t="str">
        <f t="shared" si="446"/>
        <v>Feb</v>
      </c>
      <c r="V3585">
        <f t="shared" si="447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440"/>
        <v>1.155</v>
      </c>
      <c r="P3586" s="9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0">
        <f t="shared" si="444"/>
        <v>42168.316481481481</v>
      </c>
      <c r="T3586" s="10">
        <f t="shared" si="445"/>
        <v>42198.316481481481</v>
      </c>
      <c r="U3586" t="str">
        <f t="shared" si="446"/>
        <v>Jun</v>
      </c>
      <c r="V3586">
        <f t="shared" si="447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448">E3587/D3587</f>
        <v>1.1911764705882353</v>
      </c>
      <c r="P3587" s="9">
        <f t="shared" ref="P3587:P3650" si="449">E3587/L3587</f>
        <v>176.08695652173913</v>
      </c>
      <c r="Q3587" t="str">
        <f t="shared" ref="Q3587:Q3650" si="450">LEFT(N3587,SEARCH( "/",N3587,1)-1)</f>
        <v>theater</v>
      </c>
      <c r="R3587" t="str">
        <f t="shared" ref="R3587:R3650" si="451">RIGHT(N3587,LEN(N3587)-SEARCH("/",N3587,1))</f>
        <v>plays</v>
      </c>
      <c r="S3587" s="10">
        <f t="shared" ref="S3587:S3650" si="452">(((J3587/60)/60)/24)+DATE(1970,1,1)</f>
        <v>41964.716319444444</v>
      </c>
      <c r="T3587" s="10">
        <f t="shared" ref="T3587:T3650" si="453">(((I3587/60)/60)/24)+DATE(1970,1,1)</f>
        <v>41994.716319444444</v>
      </c>
      <c r="U3587" t="str">
        <f t="shared" ref="U3587:U3650" si="454">TEXT(MONTH(S3587)*29,"mmm")</f>
        <v>Nov</v>
      </c>
      <c r="V3587">
        <f t="shared" ref="V3587:V3650" si="455">YEAR(S3587)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448"/>
        <v>1.0942666666666667</v>
      </c>
      <c r="P3588" s="9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0">
        <f t="shared" si="452"/>
        <v>42576.697569444441</v>
      </c>
      <c r="T3588" s="10">
        <f t="shared" si="453"/>
        <v>42636.697569444441</v>
      </c>
      <c r="U3588" t="str">
        <f t="shared" si="454"/>
        <v>Jul</v>
      </c>
      <c r="V3588">
        <f t="shared" si="455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448"/>
        <v>1.266</v>
      </c>
      <c r="P3589" s="9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0">
        <f t="shared" si="452"/>
        <v>42503.539976851855</v>
      </c>
      <c r="T3589" s="10">
        <f t="shared" si="453"/>
        <v>42548.791666666672</v>
      </c>
      <c r="U3589" t="str">
        <f t="shared" si="454"/>
        <v>May</v>
      </c>
      <c r="V3589">
        <f t="shared" si="455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448"/>
        <v>1.0049999999999999</v>
      </c>
      <c r="P3590" s="9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0">
        <f t="shared" si="452"/>
        <v>42101.828819444447</v>
      </c>
      <c r="T3590" s="10">
        <f t="shared" si="453"/>
        <v>42123.958333333328</v>
      </c>
      <c r="U3590" t="str">
        <f t="shared" si="454"/>
        <v>Apr</v>
      </c>
      <c r="V3590">
        <f t="shared" si="455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448"/>
        <v>1.2749999999999999</v>
      </c>
      <c r="P3591" s="9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0">
        <f t="shared" si="452"/>
        <v>42125.647534722222</v>
      </c>
      <c r="T3591" s="10">
        <f t="shared" si="453"/>
        <v>42150.647534722222</v>
      </c>
      <c r="U3591" t="str">
        <f t="shared" si="454"/>
        <v>May</v>
      </c>
      <c r="V3591">
        <f t="shared" si="455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448"/>
        <v>1.0005999999999999</v>
      </c>
      <c r="P3592" s="9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0">
        <f t="shared" si="452"/>
        <v>41902.333726851852</v>
      </c>
      <c r="T3592" s="10">
        <f t="shared" si="453"/>
        <v>41932.333726851852</v>
      </c>
      <c r="U3592" t="str">
        <f t="shared" si="454"/>
        <v>Sep</v>
      </c>
      <c r="V3592">
        <f t="shared" si="455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448"/>
        <v>1.75</v>
      </c>
      <c r="P3593" s="9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0">
        <f t="shared" si="452"/>
        <v>42003.948425925926</v>
      </c>
      <c r="T3593" s="10">
        <f t="shared" si="453"/>
        <v>42028.207638888889</v>
      </c>
      <c r="U3593" t="str">
        <f t="shared" si="454"/>
        <v>Dec</v>
      </c>
      <c r="V3593">
        <f t="shared" si="455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448"/>
        <v>1.2725</v>
      </c>
      <c r="P3594" s="9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0">
        <f t="shared" si="452"/>
        <v>41988.829942129625</v>
      </c>
      <c r="T3594" s="10">
        <f t="shared" si="453"/>
        <v>42046.207638888889</v>
      </c>
      <c r="U3594" t="str">
        <f t="shared" si="454"/>
        <v>Dec</v>
      </c>
      <c r="V3594">
        <f t="shared" si="455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448"/>
        <v>1.1063333333333334</v>
      </c>
      <c r="P3595" s="9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0">
        <f t="shared" si="452"/>
        <v>41974.898599537039</v>
      </c>
      <c r="T3595" s="10">
        <f t="shared" si="453"/>
        <v>42009.851388888885</v>
      </c>
      <c r="U3595" t="str">
        <f t="shared" si="454"/>
        <v>Dec</v>
      </c>
      <c r="V3595">
        <f t="shared" si="455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448"/>
        <v>1.2593749999999999</v>
      </c>
      <c r="P3596" s="9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0">
        <f t="shared" si="452"/>
        <v>42592.066921296297</v>
      </c>
      <c r="T3596" s="10">
        <f t="shared" si="453"/>
        <v>42617.066921296297</v>
      </c>
      <c r="U3596" t="str">
        <f t="shared" si="454"/>
        <v>Aug</v>
      </c>
      <c r="V3596">
        <f t="shared" si="455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448"/>
        <v>1.1850000000000001</v>
      </c>
      <c r="P3597" s="9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0">
        <f t="shared" si="452"/>
        <v>42050.008368055554</v>
      </c>
      <c r="T3597" s="10">
        <f t="shared" si="453"/>
        <v>42076.290972222225</v>
      </c>
      <c r="U3597" t="str">
        <f t="shared" si="454"/>
        <v>Feb</v>
      </c>
      <c r="V3597">
        <f t="shared" si="455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448"/>
        <v>1.0772727272727274</v>
      </c>
      <c r="P3598" s="9">
        <f t="shared" si="449"/>
        <v>79</v>
      </c>
      <c r="Q3598" t="str">
        <f t="shared" si="450"/>
        <v>theater</v>
      </c>
      <c r="R3598" t="str">
        <f t="shared" si="451"/>
        <v>plays</v>
      </c>
      <c r="S3598" s="10">
        <f t="shared" si="452"/>
        <v>41856.715069444443</v>
      </c>
      <c r="T3598" s="10">
        <f t="shared" si="453"/>
        <v>41877.715069444443</v>
      </c>
      <c r="U3598" t="str">
        <f t="shared" si="454"/>
        <v>Aug</v>
      </c>
      <c r="V3598">
        <f t="shared" si="455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448"/>
        <v>1.026</v>
      </c>
      <c r="P3599" s="9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0">
        <f t="shared" si="452"/>
        <v>42417.585532407407</v>
      </c>
      <c r="T3599" s="10">
        <f t="shared" si="453"/>
        <v>42432.249305555553</v>
      </c>
      <c r="U3599" t="str">
        <f t="shared" si="454"/>
        <v>Feb</v>
      </c>
      <c r="V3599">
        <f t="shared" si="455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448"/>
        <v>1.101</v>
      </c>
      <c r="P3600" s="9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0">
        <f t="shared" si="452"/>
        <v>41866.79886574074</v>
      </c>
      <c r="T3600" s="10">
        <f t="shared" si="453"/>
        <v>41885.207638888889</v>
      </c>
      <c r="U3600" t="str">
        <f t="shared" si="454"/>
        <v>Aug</v>
      </c>
      <c r="V3600">
        <f t="shared" si="455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448"/>
        <v>2.02</v>
      </c>
      <c r="P3601" s="9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0">
        <f t="shared" si="452"/>
        <v>42220.79487268519</v>
      </c>
      <c r="T3601" s="10">
        <f t="shared" si="453"/>
        <v>42246</v>
      </c>
      <c r="U3601" t="str">
        <f t="shared" si="454"/>
        <v>Aug</v>
      </c>
      <c r="V3601">
        <f t="shared" si="455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448"/>
        <v>1.3</v>
      </c>
      <c r="P3602" s="9">
        <f t="shared" si="449"/>
        <v>3.25</v>
      </c>
      <c r="Q3602" t="str">
        <f t="shared" si="450"/>
        <v>theater</v>
      </c>
      <c r="R3602" t="str">
        <f t="shared" si="451"/>
        <v>plays</v>
      </c>
      <c r="S3602" s="10">
        <f t="shared" si="452"/>
        <v>42628.849120370374</v>
      </c>
      <c r="T3602" s="10">
        <f t="shared" si="453"/>
        <v>42656.849120370374</v>
      </c>
      <c r="U3602" t="str">
        <f t="shared" si="454"/>
        <v>Sep</v>
      </c>
      <c r="V3602">
        <f t="shared" si="455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448"/>
        <v>1.0435000000000001</v>
      </c>
      <c r="P3603" s="9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0">
        <f t="shared" si="452"/>
        <v>41990.99863425926</v>
      </c>
      <c r="T3603" s="10">
        <f t="shared" si="453"/>
        <v>42020.99863425926</v>
      </c>
      <c r="U3603" t="str">
        <f t="shared" si="454"/>
        <v>Dec</v>
      </c>
      <c r="V3603">
        <f t="shared" si="455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448"/>
        <v>1.0004999999999999</v>
      </c>
      <c r="P3604" s="9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0">
        <f t="shared" si="452"/>
        <v>42447.894432870366</v>
      </c>
      <c r="T3604" s="10">
        <f t="shared" si="453"/>
        <v>42507.894432870366</v>
      </c>
      <c r="U3604" t="str">
        <f t="shared" si="454"/>
        <v>Mar</v>
      </c>
      <c r="V3604">
        <f t="shared" si="455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448"/>
        <v>1.7066666666666668</v>
      </c>
      <c r="P3605" s="9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0">
        <f t="shared" si="452"/>
        <v>42283.864351851851</v>
      </c>
      <c r="T3605" s="10">
        <f t="shared" si="453"/>
        <v>42313.906018518523</v>
      </c>
      <c r="U3605" t="str">
        <f t="shared" si="454"/>
        <v>Oct</v>
      </c>
      <c r="V3605">
        <f t="shared" si="455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448"/>
        <v>1.1283333333333334</v>
      </c>
      <c r="P3606" s="9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0">
        <f t="shared" si="452"/>
        <v>42483.015694444446</v>
      </c>
      <c r="T3606" s="10">
        <f t="shared" si="453"/>
        <v>42489.290972222225</v>
      </c>
      <c r="U3606" t="str">
        <f t="shared" si="454"/>
        <v>Apr</v>
      </c>
      <c r="V3606">
        <f t="shared" si="455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448"/>
        <v>1.84</v>
      </c>
      <c r="P3607" s="9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0">
        <f t="shared" si="452"/>
        <v>42383.793124999997</v>
      </c>
      <c r="T3607" s="10">
        <f t="shared" si="453"/>
        <v>42413.793124999997</v>
      </c>
      <c r="U3607" t="str">
        <f t="shared" si="454"/>
        <v>Jan</v>
      </c>
      <c r="V3607">
        <f t="shared" si="455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448"/>
        <v>1.3026666666666666</v>
      </c>
      <c r="P3608" s="9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0">
        <f t="shared" si="452"/>
        <v>42566.604826388888</v>
      </c>
      <c r="T3608" s="10">
        <f t="shared" si="453"/>
        <v>42596.604826388888</v>
      </c>
      <c r="U3608" t="str">
        <f t="shared" si="454"/>
        <v>Jul</v>
      </c>
      <c r="V3608">
        <f t="shared" si="455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448"/>
        <v>1.0545454545454545</v>
      </c>
      <c r="P3609" s="9">
        <f t="shared" si="449"/>
        <v>29</v>
      </c>
      <c r="Q3609" t="str">
        <f t="shared" si="450"/>
        <v>theater</v>
      </c>
      <c r="R3609" t="str">
        <f t="shared" si="451"/>
        <v>plays</v>
      </c>
      <c r="S3609" s="10">
        <f t="shared" si="452"/>
        <v>42338.963912037041</v>
      </c>
      <c r="T3609" s="10">
        <f t="shared" si="453"/>
        <v>42353</v>
      </c>
      <c r="U3609" t="str">
        <f t="shared" si="454"/>
        <v>Nov</v>
      </c>
      <c r="V3609">
        <f t="shared" si="455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448"/>
        <v>1</v>
      </c>
      <c r="P3610" s="9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0">
        <f t="shared" si="452"/>
        <v>42506.709375000006</v>
      </c>
      <c r="T3610" s="10">
        <f t="shared" si="453"/>
        <v>42538.583333333328</v>
      </c>
      <c r="U3610" t="str">
        <f t="shared" si="454"/>
        <v>May</v>
      </c>
      <c r="V3610">
        <f t="shared" si="455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448"/>
        <v>1.5331632653061225</v>
      </c>
      <c r="P3611" s="9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0">
        <f t="shared" si="452"/>
        <v>42429.991724537031</v>
      </c>
      <c r="T3611" s="10">
        <f t="shared" si="453"/>
        <v>42459.950057870374</v>
      </c>
      <c r="U3611" t="str">
        <f t="shared" si="454"/>
        <v>Feb</v>
      </c>
      <c r="V3611">
        <f t="shared" si="455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448"/>
        <v>1.623</v>
      </c>
      <c r="P3612" s="9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0">
        <f t="shared" si="452"/>
        <v>42203.432129629626</v>
      </c>
      <c r="T3612" s="10">
        <f t="shared" si="453"/>
        <v>42233.432129629626</v>
      </c>
      <c r="U3612" t="str">
        <f t="shared" si="454"/>
        <v>Jul</v>
      </c>
      <c r="V3612">
        <f t="shared" si="455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448"/>
        <v>1.36</v>
      </c>
      <c r="P3613" s="9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0">
        <f t="shared" si="452"/>
        <v>42072.370381944449</v>
      </c>
      <c r="T3613" s="10">
        <f t="shared" si="453"/>
        <v>42102.370381944449</v>
      </c>
      <c r="U3613" t="str">
        <f t="shared" si="454"/>
        <v>Mar</v>
      </c>
      <c r="V3613">
        <f t="shared" si="455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448"/>
        <v>1.444</v>
      </c>
      <c r="P3614" s="9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0">
        <f t="shared" si="452"/>
        <v>41789.726979166669</v>
      </c>
      <c r="T3614" s="10">
        <f t="shared" si="453"/>
        <v>41799.726979166669</v>
      </c>
      <c r="U3614" t="str">
        <f t="shared" si="454"/>
        <v>May</v>
      </c>
      <c r="V3614">
        <f t="shared" si="455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448"/>
        <v>1</v>
      </c>
      <c r="P3615" s="9">
        <f t="shared" si="449"/>
        <v>62.5</v>
      </c>
      <c r="Q3615" t="str">
        <f t="shared" si="450"/>
        <v>theater</v>
      </c>
      <c r="R3615" t="str">
        <f t="shared" si="451"/>
        <v>plays</v>
      </c>
      <c r="S3615" s="10">
        <f t="shared" si="452"/>
        <v>41788.58997685185</v>
      </c>
      <c r="T3615" s="10">
        <f t="shared" si="453"/>
        <v>41818.58997685185</v>
      </c>
      <c r="U3615" t="str">
        <f t="shared" si="454"/>
        <v>May</v>
      </c>
      <c r="V3615">
        <f t="shared" si="455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448"/>
        <v>1.008</v>
      </c>
      <c r="P3616" s="9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0">
        <f t="shared" si="452"/>
        <v>42144.041851851856</v>
      </c>
      <c r="T3616" s="10">
        <f t="shared" si="453"/>
        <v>42174.041851851856</v>
      </c>
      <c r="U3616" t="str">
        <f t="shared" si="454"/>
        <v>May</v>
      </c>
      <c r="V3616">
        <f t="shared" si="455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448"/>
        <v>1.0680000000000001</v>
      </c>
      <c r="P3617" s="9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0">
        <f t="shared" si="452"/>
        <v>42318.593703703707</v>
      </c>
      <c r="T3617" s="10">
        <f t="shared" si="453"/>
        <v>42348.593703703707</v>
      </c>
      <c r="U3617" t="str">
        <f t="shared" si="454"/>
        <v>Nov</v>
      </c>
      <c r="V3617">
        <f t="shared" si="455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448"/>
        <v>1.248</v>
      </c>
      <c r="P3618" s="9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0">
        <f t="shared" si="452"/>
        <v>42052.949814814812</v>
      </c>
      <c r="T3618" s="10">
        <f t="shared" si="453"/>
        <v>42082.908148148148</v>
      </c>
      <c r="U3618" t="str">
        <f t="shared" si="454"/>
        <v>Feb</v>
      </c>
      <c r="V3618">
        <f t="shared" si="455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448"/>
        <v>1.1891891891891893</v>
      </c>
      <c r="P3619" s="9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0">
        <f t="shared" si="452"/>
        <v>42779.610289351855</v>
      </c>
      <c r="T3619" s="10">
        <f t="shared" si="453"/>
        <v>42794</v>
      </c>
      <c r="U3619" t="str">
        <f t="shared" si="454"/>
        <v>Feb</v>
      </c>
      <c r="V3619">
        <f t="shared" si="455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448"/>
        <v>1.01</v>
      </c>
      <c r="P3620" s="9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0">
        <f t="shared" si="452"/>
        <v>42128.627893518518</v>
      </c>
      <c r="T3620" s="10">
        <f t="shared" si="453"/>
        <v>42158.627893518518</v>
      </c>
      <c r="U3620" t="str">
        <f t="shared" si="454"/>
        <v>May</v>
      </c>
      <c r="V3620">
        <f t="shared" si="455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448"/>
        <v>1.1299999999999999</v>
      </c>
      <c r="P3621" s="9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0">
        <f t="shared" si="452"/>
        <v>42661.132245370376</v>
      </c>
      <c r="T3621" s="10">
        <f t="shared" si="453"/>
        <v>42693.916666666672</v>
      </c>
      <c r="U3621" t="str">
        <f t="shared" si="454"/>
        <v>Oct</v>
      </c>
      <c r="V3621">
        <f t="shared" si="455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448"/>
        <v>1.0519047619047619</v>
      </c>
      <c r="P3622" s="9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0">
        <f t="shared" si="452"/>
        <v>42037.938206018516</v>
      </c>
      <c r="T3622" s="10">
        <f t="shared" si="453"/>
        <v>42068.166666666672</v>
      </c>
      <c r="U3622" t="str">
        <f t="shared" si="454"/>
        <v>Feb</v>
      </c>
      <c r="V3622">
        <f t="shared" si="455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448"/>
        <v>1.0973333333333333</v>
      </c>
      <c r="P3623" s="9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0">
        <f t="shared" si="452"/>
        <v>42619.935694444444</v>
      </c>
      <c r="T3623" s="10">
        <f t="shared" si="453"/>
        <v>42643.875</v>
      </c>
      <c r="U3623" t="str">
        <f t="shared" si="454"/>
        <v>Sep</v>
      </c>
      <c r="V3623">
        <f t="shared" si="455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448"/>
        <v>1.00099</v>
      </c>
      <c r="P3624" s="9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0">
        <f t="shared" si="452"/>
        <v>41877.221886574072</v>
      </c>
      <c r="T3624" s="10">
        <f t="shared" si="453"/>
        <v>41910.140972222223</v>
      </c>
      <c r="U3624" t="str">
        <f t="shared" si="454"/>
        <v>Aug</v>
      </c>
      <c r="V3624">
        <f t="shared" si="455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448"/>
        <v>1.2</v>
      </c>
      <c r="P3625" s="9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0">
        <f t="shared" si="452"/>
        <v>41828.736921296295</v>
      </c>
      <c r="T3625" s="10">
        <f t="shared" si="453"/>
        <v>41846.291666666664</v>
      </c>
      <c r="U3625" t="str">
        <f t="shared" si="454"/>
        <v>Jul</v>
      </c>
      <c r="V3625">
        <f t="shared" si="455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448"/>
        <v>1.0493333333333332</v>
      </c>
      <c r="P3626" s="9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0">
        <f t="shared" si="452"/>
        <v>42545.774189814809</v>
      </c>
      <c r="T3626" s="10">
        <f t="shared" si="453"/>
        <v>42605.774189814809</v>
      </c>
      <c r="U3626" t="str">
        <f t="shared" si="454"/>
        <v>Jun</v>
      </c>
      <c r="V3626">
        <f t="shared" si="455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448"/>
        <v>1.0266666666666666</v>
      </c>
      <c r="P3627" s="9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0">
        <f t="shared" si="452"/>
        <v>42157.652511574073</v>
      </c>
      <c r="T3627" s="10">
        <f t="shared" si="453"/>
        <v>42187.652511574073</v>
      </c>
      <c r="U3627" t="str">
        <f t="shared" si="454"/>
        <v>Jun</v>
      </c>
      <c r="V3627">
        <f t="shared" si="455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448"/>
        <v>1.0182500000000001</v>
      </c>
      <c r="P3628" s="9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0">
        <f t="shared" si="452"/>
        <v>41846.667326388888</v>
      </c>
      <c r="T3628" s="10">
        <f t="shared" si="453"/>
        <v>41867.667326388888</v>
      </c>
      <c r="U3628" t="str">
        <f t="shared" si="454"/>
        <v>Jul</v>
      </c>
      <c r="V3628">
        <f t="shared" si="455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448"/>
        <v>1</v>
      </c>
      <c r="P3629" s="9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0">
        <f t="shared" si="452"/>
        <v>42460.741747685184</v>
      </c>
      <c r="T3629" s="10">
        <f t="shared" si="453"/>
        <v>42511.165972222225</v>
      </c>
      <c r="U3629" t="str">
        <f t="shared" si="454"/>
        <v>Mar</v>
      </c>
      <c r="V3629">
        <f t="shared" si="455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448"/>
        <v>0</v>
      </c>
      <c r="P3630" s="9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0">
        <f t="shared" si="452"/>
        <v>42291.833287037036</v>
      </c>
      <c r="T3630" s="10">
        <f t="shared" si="453"/>
        <v>42351.874953703707</v>
      </c>
      <c r="U3630" t="str">
        <f t="shared" si="454"/>
        <v>Oct</v>
      </c>
      <c r="V3630">
        <f t="shared" si="455"/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448"/>
        <v>1.9999999999999999E-6</v>
      </c>
      <c r="P3631" s="9">
        <f t="shared" si="449"/>
        <v>1</v>
      </c>
      <c r="Q3631" t="str">
        <f t="shared" si="450"/>
        <v>theater</v>
      </c>
      <c r="R3631" t="str">
        <f t="shared" si="451"/>
        <v>musical</v>
      </c>
      <c r="S3631" s="10">
        <f t="shared" si="452"/>
        <v>42437.094490740739</v>
      </c>
      <c r="T3631" s="10">
        <f t="shared" si="453"/>
        <v>42495.708333333328</v>
      </c>
      <c r="U3631" t="str">
        <f t="shared" si="454"/>
        <v>Mar</v>
      </c>
      <c r="V3631">
        <f t="shared" si="455"/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448"/>
        <v>3.3333333333333332E-4</v>
      </c>
      <c r="P3632" s="9">
        <f t="shared" si="449"/>
        <v>1</v>
      </c>
      <c r="Q3632" t="str">
        <f t="shared" si="450"/>
        <v>theater</v>
      </c>
      <c r="R3632" t="str">
        <f t="shared" si="451"/>
        <v>musical</v>
      </c>
      <c r="S3632" s="10">
        <f t="shared" si="452"/>
        <v>41942.84710648148</v>
      </c>
      <c r="T3632" s="10">
        <f t="shared" si="453"/>
        <v>41972.888773148152</v>
      </c>
      <c r="U3632" t="str">
        <f t="shared" si="454"/>
        <v>Oct</v>
      </c>
      <c r="V3632">
        <f t="shared" si="455"/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448"/>
        <v>0.51023391812865493</v>
      </c>
      <c r="P3633" s="9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0">
        <f t="shared" si="452"/>
        <v>41880.753437499996</v>
      </c>
      <c r="T3633" s="10">
        <f t="shared" si="453"/>
        <v>41905.165972222225</v>
      </c>
      <c r="U3633" t="str">
        <f t="shared" si="454"/>
        <v>Aug</v>
      </c>
      <c r="V3633">
        <f t="shared" si="455"/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448"/>
        <v>0.2</v>
      </c>
      <c r="P3634" s="9">
        <f t="shared" si="449"/>
        <v>100</v>
      </c>
      <c r="Q3634" t="str">
        <f t="shared" si="450"/>
        <v>theater</v>
      </c>
      <c r="R3634" t="str">
        <f t="shared" si="451"/>
        <v>musical</v>
      </c>
      <c r="S3634" s="10">
        <f t="shared" si="452"/>
        <v>41946.936909722222</v>
      </c>
      <c r="T3634" s="10">
        <f t="shared" si="453"/>
        <v>41966.936909722222</v>
      </c>
      <c r="U3634" t="str">
        <f t="shared" si="454"/>
        <v>Nov</v>
      </c>
      <c r="V3634">
        <f t="shared" si="455"/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448"/>
        <v>0.35239999999999999</v>
      </c>
      <c r="P3635" s="9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0">
        <f t="shared" si="452"/>
        <v>42649.623460648145</v>
      </c>
      <c r="T3635" s="10">
        <f t="shared" si="453"/>
        <v>42693.041666666672</v>
      </c>
      <c r="U3635" t="str">
        <f t="shared" si="454"/>
        <v>Oct</v>
      </c>
      <c r="V3635">
        <f t="shared" si="455"/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448"/>
        <v>4.2466666666666666E-2</v>
      </c>
      <c r="P3636" s="9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0">
        <f t="shared" si="452"/>
        <v>42701.166365740741</v>
      </c>
      <c r="T3636" s="10">
        <f t="shared" si="453"/>
        <v>42749.165972222225</v>
      </c>
      <c r="U3636" t="str">
        <f t="shared" si="454"/>
        <v>Nov</v>
      </c>
      <c r="V3636">
        <f t="shared" si="455"/>
        <v>2016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448"/>
        <v>0.36457142857142855</v>
      </c>
      <c r="P3637" s="9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0">
        <f t="shared" si="452"/>
        <v>42450.88282407407</v>
      </c>
      <c r="T3637" s="10">
        <f t="shared" si="453"/>
        <v>42480.88282407407</v>
      </c>
      <c r="U3637" t="str">
        <f t="shared" si="454"/>
        <v>Mar</v>
      </c>
      <c r="V3637">
        <f t="shared" si="455"/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448"/>
        <v>0</v>
      </c>
      <c r="P3638" s="9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0">
        <f t="shared" si="452"/>
        <v>42226.694780092599</v>
      </c>
      <c r="T3638" s="10">
        <f t="shared" si="453"/>
        <v>42261.694780092599</v>
      </c>
      <c r="U3638" t="str">
        <f t="shared" si="454"/>
        <v>Aug</v>
      </c>
      <c r="V3638">
        <f t="shared" si="455"/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448"/>
        <v>0.30866666666666664</v>
      </c>
      <c r="P3639" s="9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0">
        <f t="shared" si="452"/>
        <v>41975.700636574074</v>
      </c>
      <c r="T3639" s="10">
        <f t="shared" si="453"/>
        <v>42005.700636574074</v>
      </c>
      <c r="U3639" t="str">
        <f t="shared" si="454"/>
        <v>Dec</v>
      </c>
      <c r="V3639">
        <f t="shared" si="455"/>
        <v>2014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448"/>
        <v>6.545454545454546E-2</v>
      </c>
      <c r="P3640" s="9">
        <f t="shared" si="449"/>
        <v>108</v>
      </c>
      <c r="Q3640" t="str">
        <f t="shared" si="450"/>
        <v>theater</v>
      </c>
      <c r="R3640" t="str">
        <f t="shared" si="451"/>
        <v>musical</v>
      </c>
      <c r="S3640" s="10">
        <f t="shared" si="452"/>
        <v>42053.672824074078</v>
      </c>
      <c r="T3640" s="10">
        <f t="shared" si="453"/>
        <v>42113.631157407406</v>
      </c>
      <c r="U3640" t="str">
        <f t="shared" si="454"/>
        <v>Feb</v>
      </c>
      <c r="V3640">
        <f t="shared" si="455"/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448"/>
        <v>4.0000000000000003E-5</v>
      </c>
      <c r="P3641" s="9">
        <f t="shared" si="449"/>
        <v>1</v>
      </c>
      <c r="Q3641" t="str">
        <f t="shared" si="450"/>
        <v>theater</v>
      </c>
      <c r="R3641" t="str">
        <f t="shared" si="451"/>
        <v>musical</v>
      </c>
      <c r="S3641" s="10">
        <f t="shared" si="452"/>
        <v>42590.677152777775</v>
      </c>
      <c r="T3641" s="10">
        <f t="shared" si="453"/>
        <v>42650.632638888885</v>
      </c>
      <c r="U3641" t="str">
        <f t="shared" si="454"/>
        <v>Aug</v>
      </c>
      <c r="V3641">
        <f t="shared" si="455"/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448"/>
        <v>5.5E-2</v>
      </c>
      <c r="P3642" s="9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0">
        <f t="shared" si="452"/>
        <v>42104.781597222223</v>
      </c>
      <c r="T3642" s="10">
        <f t="shared" si="453"/>
        <v>42134.781597222223</v>
      </c>
      <c r="U3642" t="str">
        <f t="shared" si="454"/>
        <v>Apr</v>
      </c>
      <c r="V3642">
        <f t="shared" si="455"/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448"/>
        <v>0</v>
      </c>
      <c r="P3643" s="9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0">
        <f t="shared" si="452"/>
        <v>41899.627071759263</v>
      </c>
      <c r="T3643" s="10">
        <f t="shared" si="453"/>
        <v>41917.208333333336</v>
      </c>
      <c r="U3643" t="str">
        <f t="shared" si="454"/>
        <v>Sep</v>
      </c>
      <c r="V3643">
        <f t="shared" si="455"/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448"/>
        <v>2.1428571428571429E-2</v>
      </c>
      <c r="P3644" s="9">
        <f t="shared" si="449"/>
        <v>7.5</v>
      </c>
      <c r="Q3644" t="str">
        <f t="shared" si="450"/>
        <v>theater</v>
      </c>
      <c r="R3644" t="str">
        <f t="shared" si="451"/>
        <v>musical</v>
      </c>
      <c r="S3644" s="10">
        <f t="shared" si="452"/>
        <v>42297.816284722227</v>
      </c>
      <c r="T3644" s="10">
        <f t="shared" si="453"/>
        <v>42338.708333333328</v>
      </c>
      <c r="U3644" t="str">
        <f t="shared" si="454"/>
        <v>Oct</v>
      </c>
      <c r="V3644">
        <f t="shared" si="455"/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448"/>
        <v>0</v>
      </c>
      <c r="P3645" s="9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0">
        <f t="shared" si="452"/>
        <v>42285.143969907411</v>
      </c>
      <c r="T3645" s="10">
        <f t="shared" si="453"/>
        <v>42325.185636574075</v>
      </c>
      <c r="U3645" t="str">
        <f t="shared" si="454"/>
        <v>Oct</v>
      </c>
      <c r="V3645">
        <f t="shared" si="455"/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448"/>
        <v>0.16420000000000001</v>
      </c>
      <c r="P3646" s="9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0">
        <f t="shared" si="452"/>
        <v>42409.241747685184</v>
      </c>
      <c r="T3646" s="10">
        <f t="shared" si="453"/>
        <v>42437.207638888889</v>
      </c>
      <c r="U3646" t="str">
        <f t="shared" si="454"/>
        <v>Feb</v>
      </c>
      <c r="V3646">
        <f t="shared" si="455"/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448"/>
        <v>1E-3</v>
      </c>
      <c r="P3647" s="9">
        <f t="shared" si="449"/>
        <v>1</v>
      </c>
      <c r="Q3647" t="str">
        <f t="shared" si="450"/>
        <v>theater</v>
      </c>
      <c r="R3647" t="str">
        <f t="shared" si="451"/>
        <v>musical</v>
      </c>
      <c r="S3647" s="10">
        <f t="shared" si="452"/>
        <v>42665.970347222217</v>
      </c>
      <c r="T3647" s="10">
        <f t="shared" si="453"/>
        <v>42696.012013888889</v>
      </c>
      <c r="U3647" t="str">
        <f t="shared" si="454"/>
        <v>Oct</v>
      </c>
      <c r="V3647">
        <f t="shared" si="455"/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448"/>
        <v>4.8099999999999997E-2</v>
      </c>
      <c r="P3648" s="9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0">
        <f t="shared" si="452"/>
        <v>42140.421319444446</v>
      </c>
      <c r="T3648" s="10">
        <f t="shared" si="453"/>
        <v>42171.979166666672</v>
      </c>
      <c r="U3648" t="str">
        <f t="shared" si="454"/>
        <v>May</v>
      </c>
      <c r="V3648">
        <f t="shared" si="455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448"/>
        <v>0.06</v>
      </c>
      <c r="P3649" s="9">
        <f t="shared" si="449"/>
        <v>15</v>
      </c>
      <c r="Q3649" t="str">
        <f t="shared" si="450"/>
        <v>theater</v>
      </c>
      <c r="R3649" t="str">
        <f t="shared" si="451"/>
        <v>musical</v>
      </c>
      <c r="S3649" s="10">
        <f t="shared" si="452"/>
        <v>42598.749155092592</v>
      </c>
      <c r="T3649" s="10">
        <f t="shared" si="453"/>
        <v>42643.749155092592</v>
      </c>
      <c r="U3649" t="str">
        <f t="shared" si="454"/>
        <v>Aug</v>
      </c>
      <c r="V3649">
        <f t="shared" si="455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448"/>
        <v>1.003825</v>
      </c>
      <c r="P3650" s="9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0">
        <f t="shared" si="452"/>
        <v>41887.292187500003</v>
      </c>
      <c r="T3650" s="10">
        <f t="shared" si="453"/>
        <v>41917.292187500003</v>
      </c>
      <c r="U3650" t="str">
        <f t="shared" si="454"/>
        <v>Sep</v>
      </c>
      <c r="V3650">
        <f t="shared" si="455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456">E3651/D3651</f>
        <v>1.04</v>
      </c>
      <c r="P3651" s="9">
        <f t="shared" ref="P3651:P3714" si="457">E3651/L3651</f>
        <v>97.5</v>
      </c>
      <c r="Q3651" t="str">
        <f t="shared" ref="Q3651:Q3714" si="458">LEFT(N3651,SEARCH( "/",N3651,1)-1)</f>
        <v>theater</v>
      </c>
      <c r="R3651" t="str">
        <f t="shared" ref="R3651:R3714" si="459">RIGHT(N3651,LEN(N3651)-SEARCH("/",N3651,1))</f>
        <v>plays</v>
      </c>
      <c r="S3651" s="10">
        <f t="shared" ref="S3651:S3714" si="460">(((J3651/60)/60)/24)+DATE(1970,1,1)</f>
        <v>41780.712893518517</v>
      </c>
      <c r="T3651" s="10">
        <f t="shared" ref="T3651:T3714" si="461">(((I3651/60)/60)/24)+DATE(1970,1,1)</f>
        <v>41806.712893518517</v>
      </c>
      <c r="U3651" t="str">
        <f t="shared" ref="U3651:U3714" si="462">TEXT(MONTH(S3651)*29,"mmm")</f>
        <v>May</v>
      </c>
      <c r="V3651">
        <f t="shared" ref="V3651:V3714" si="463">YEAR(S3651)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456"/>
        <v>1</v>
      </c>
      <c r="P3652" s="9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0">
        <f t="shared" si="460"/>
        <v>42381.478981481487</v>
      </c>
      <c r="T3652" s="10">
        <f t="shared" si="461"/>
        <v>42402.478981481487</v>
      </c>
      <c r="U3652" t="str">
        <f t="shared" si="462"/>
        <v>Jan</v>
      </c>
      <c r="V3652">
        <f t="shared" si="463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456"/>
        <v>1.04</v>
      </c>
      <c r="P3653" s="9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0">
        <f t="shared" si="460"/>
        <v>41828.646319444444</v>
      </c>
      <c r="T3653" s="10">
        <f t="shared" si="461"/>
        <v>41861.665972222225</v>
      </c>
      <c r="U3653" t="str">
        <f t="shared" si="462"/>
        <v>Jul</v>
      </c>
      <c r="V3653">
        <f t="shared" si="463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456"/>
        <v>2.5066666666666668</v>
      </c>
      <c r="P3654" s="9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0">
        <f t="shared" si="460"/>
        <v>42596.644699074073</v>
      </c>
      <c r="T3654" s="10">
        <f t="shared" si="461"/>
        <v>42607.165972222225</v>
      </c>
      <c r="U3654" t="str">
        <f t="shared" si="462"/>
        <v>Aug</v>
      </c>
      <c r="V3654">
        <f t="shared" si="463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456"/>
        <v>1.0049999999999999</v>
      </c>
      <c r="P3655" s="9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0">
        <f t="shared" si="460"/>
        <v>42191.363506944443</v>
      </c>
      <c r="T3655" s="10">
        <f t="shared" si="461"/>
        <v>42221.363506944443</v>
      </c>
      <c r="U3655" t="str">
        <f t="shared" si="462"/>
        <v>Jul</v>
      </c>
      <c r="V3655">
        <f t="shared" si="463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456"/>
        <v>1.744</v>
      </c>
      <c r="P3656" s="9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0">
        <f t="shared" si="460"/>
        <v>42440.416504629626</v>
      </c>
      <c r="T3656" s="10">
        <f t="shared" si="461"/>
        <v>42463.708333333328</v>
      </c>
      <c r="U3656" t="str">
        <f t="shared" si="462"/>
        <v>Mar</v>
      </c>
      <c r="V3656">
        <f t="shared" si="463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456"/>
        <v>1.1626000000000001</v>
      </c>
      <c r="P3657" s="9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0">
        <f t="shared" si="460"/>
        <v>42173.803217592591</v>
      </c>
      <c r="T3657" s="10">
        <f t="shared" si="461"/>
        <v>42203.290972222225</v>
      </c>
      <c r="U3657" t="str">
        <f t="shared" si="462"/>
        <v>Jun</v>
      </c>
      <c r="V3657">
        <f t="shared" si="463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456"/>
        <v>1.0582</v>
      </c>
      <c r="P3658" s="9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0">
        <f t="shared" si="460"/>
        <v>42737.910138888896</v>
      </c>
      <c r="T3658" s="10">
        <f t="shared" si="461"/>
        <v>42767.957638888889</v>
      </c>
      <c r="U3658" t="str">
        <f t="shared" si="462"/>
        <v>Jan</v>
      </c>
      <c r="V3658">
        <f t="shared" si="463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456"/>
        <v>1.1074999999999999</v>
      </c>
      <c r="P3659" s="9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0">
        <f t="shared" si="460"/>
        <v>42499.629849537043</v>
      </c>
      <c r="T3659" s="10">
        <f t="shared" si="461"/>
        <v>42522.904166666667</v>
      </c>
      <c r="U3659" t="str">
        <f t="shared" si="462"/>
        <v>May</v>
      </c>
      <c r="V3659">
        <f t="shared" si="463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456"/>
        <v>1.0066666666666666</v>
      </c>
      <c r="P3660" s="9">
        <f t="shared" si="457"/>
        <v>75.5</v>
      </c>
      <c r="Q3660" t="str">
        <f t="shared" si="458"/>
        <v>theater</v>
      </c>
      <c r="R3660" t="str">
        <f t="shared" si="459"/>
        <v>plays</v>
      </c>
      <c r="S3660" s="10">
        <f t="shared" si="460"/>
        <v>41775.858564814815</v>
      </c>
      <c r="T3660" s="10">
        <f t="shared" si="461"/>
        <v>41822.165972222225</v>
      </c>
      <c r="U3660" t="str">
        <f t="shared" si="462"/>
        <v>May</v>
      </c>
      <c r="V3660">
        <f t="shared" si="463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456"/>
        <v>1.0203333333333333</v>
      </c>
      <c r="P3661" s="9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0">
        <f t="shared" si="460"/>
        <v>42055.277199074073</v>
      </c>
      <c r="T3661" s="10">
        <f t="shared" si="461"/>
        <v>42082.610416666663</v>
      </c>
      <c r="U3661" t="str">
        <f t="shared" si="462"/>
        <v>Feb</v>
      </c>
      <c r="V3661">
        <f t="shared" si="463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456"/>
        <v>1</v>
      </c>
      <c r="P3662" s="9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0">
        <f t="shared" si="460"/>
        <v>41971.881076388891</v>
      </c>
      <c r="T3662" s="10">
        <f t="shared" si="461"/>
        <v>41996.881076388891</v>
      </c>
      <c r="U3662" t="str">
        <f t="shared" si="462"/>
        <v>Nov</v>
      </c>
      <c r="V3662">
        <f t="shared" si="463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456"/>
        <v>1.1100000000000001</v>
      </c>
      <c r="P3663" s="9">
        <f t="shared" si="457"/>
        <v>92.5</v>
      </c>
      <c r="Q3663" t="str">
        <f t="shared" si="458"/>
        <v>theater</v>
      </c>
      <c r="R3663" t="str">
        <f t="shared" si="459"/>
        <v>plays</v>
      </c>
      <c r="S3663" s="10">
        <f t="shared" si="460"/>
        <v>42447.896666666667</v>
      </c>
      <c r="T3663" s="10">
        <f t="shared" si="461"/>
        <v>42470.166666666672</v>
      </c>
      <c r="U3663" t="str">
        <f t="shared" si="462"/>
        <v>Mar</v>
      </c>
      <c r="V3663">
        <f t="shared" si="463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456"/>
        <v>1.0142500000000001</v>
      </c>
      <c r="P3664" s="9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0">
        <f t="shared" si="460"/>
        <v>42064.220069444447</v>
      </c>
      <c r="T3664" s="10">
        <f t="shared" si="461"/>
        <v>42094.178402777776</v>
      </c>
      <c r="U3664" t="str">
        <f t="shared" si="462"/>
        <v>Mar</v>
      </c>
      <c r="V3664">
        <f t="shared" si="463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456"/>
        <v>1.04</v>
      </c>
      <c r="P3665" s="9">
        <f t="shared" si="457"/>
        <v>26</v>
      </c>
      <c r="Q3665" t="str">
        <f t="shared" si="458"/>
        <v>theater</v>
      </c>
      <c r="R3665" t="str">
        <f t="shared" si="459"/>
        <v>plays</v>
      </c>
      <c r="S3665" s="10">
        <f t="shared" si="460"/>
        <v>42665.451736111107</v>
      </c>
      <c r="T3665" s="10">
        <f t="shared" si="461"/>
        <v>42725.493402777778</v>
      </c>
      <c r="U3665" t="str">
        <f t="shared" si="462"/>
        <v>Oct</v>
      </c>
      <c r="V3665">
        <f t="shared" si="463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456"/>
        <v>1.09375</v>
      </c>
      <c r="P3666" s="9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0">
        <f t="shared" si="460"/>
        <v>42523.248715277776</v>
      </c>
      <c r="T3666" s="10">
        <f t="shared" si="461"/>
        <v>42537.248715277776</v>
      </c>
      <c r="U3666" t="str">
        <f t="shared" si="462"/>
        <v>Jun</v>
      </c>
      <c r="V3666">
        <f t="shared" si="463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456"/>
        <v>1.1516129032258065</v>
      </c>
      <c r="P3667" s="9">
        <f t="shared" si="457"/>
        <v>51</v>
      </c>
      <c r="Q3667" t="str">
        <f t="shared" si="458"/>
        <v>theater</v>
      </c>
      <c r="R3667" t="str">
        <f t="shared" si="459"/>
        <v>plays</v>
      </c>
      <c r="S3667" s="10">
        <f t="shared" si="460"/>
        <v>42294.808124999996</v>
      </c>
      <c r="T3667" s="10">
        <f t="shared" si="461"/>
        <v>42305.829166666663</v>
      </c>
      <c r="U3667" t="str">
        <f t="shared" si="462"/>
        <v>Oct</v>
      </c>
      <c r="V3667">
        <f t="shared" si="463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456"/>
        <v>1</v>
      </c>
      <c r="P3668" s="9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0">
        <f t="shared" si="460"/>
        <v>41822.90488425926</v>
      </c>
      <c r="T3668" s="10">
        <f t="shared" si="461"/>
        <v>41844.291666666664</v>
      </c>
      <c r="U3668" t="str">
        <f t="shared" si="462"/>
        <v>Jul</v>
      </c>
      <c r="V3668">
        <f t="shared" si="463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456"/>
        <v>1.0317033333333334</v>
      </c>
      <c r="P3669" s="9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0">
        <f t="shared" si="460"/>
        <v>42173.970127314817</v>
      </c>
      <c r="T3669" s="10">
        <f t="shared" si="461"/>
        <v>42203.970127314817</v>
      </c>
      <c r="U3669" t="str">
        <f t="shared" si="462"/>
        <v>Jun</v>
      </c>
      <c r="V3669">
        <f t="shared" si="463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456"/>
        <v>1.0349999999999999</v>
      </c>
      <c r="P3670" s="9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0">
        <f t="shared" si="460"/>
        <v>42185.556157407409</v>
      </c>
      <c r="T3670" s="10">
        <f t="shared" si="461"/>
        <v>42208.772916666669</v>
      </c>
      <c r="U3670" t="str">
        <f t="shared" si="462"/>
        <v>Jun</v>
      </c>
      <c r="V3670">
        <f t="shared" si="463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456"/>
        <v>1.3819999999999999</v>
      </c>
      <c r="P3671" s="9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0">
        <f t="shared" si="460"/>
        <v>42136.675196759257</v>
      </c>
      <c r="T3671" s="10">
        <f t="shared" si="461"/>
        <v>42166.675196759257</v>
      </c>
      <c r="U3671" t="str">
        <f t="shared" si="462"/>
        <v>May</v>
      </c>
      <c r="V3671">
        <f t="shared" si="463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456"/>
        <v>1.0954545454545455</v>
      </c>
      <c r="P3672" s="9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0">
        <f t="shared" si="460"/>
        <v>42142.514016203699</v>
      </c>
      <c r="T3672" s="10">
        <f t="shared" si="461"/>
        <v>42155.958333333328</v>
      </c>
      <c r="U3672" t="str">
        <f t="shared" si="462"/>
        <v>May</v>
      </c>
      <c r="V3672">
        <f t="shared" si="463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456"/>
        <v>1.0085714285714287</v>
      </c>
      <c r="P3673" s="9">
        <f t="shared" si="457"/>
        <v>88.25</v>
      </c>
      <c r="Q3673" t="str">
        <f t="shared" si="458"/>
        <v>theater</v>
      </c>
      <c r="R3673" t="str">
        <f t="shared" si="459"/>
        <v>plays</v>
      </c>
      <c r="S3673" s="10">
        <f t="shared" si="460"/>
        <v>41820.62809027778</v>
      </c>
      <c r="T3673" s="10">
        <f t="shared" si="461"/>
        <v>41841.165972222225</v>
      </c>
      <c r="U3673" t="str">
        <f t="shared" si="462"/>
        <v>Jun</v>
      </c>
      <c r="V3673">
        <f t="shared" si="463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456"/>
        <v>1.0153333333333334</v>
      </c>
      <c r="P3674" s="9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0">
        <f t="shared" si="460"/>
        <v>41878.946574074071</v>
      </c>
      <c r="T3674" s="10">
        <f t="shared" si="461"/>
        <v>41908.946574074071</v>
      </c>
      <c r="U3674" t="str">
        <f t="shared" si="462"/>
        <v>Aug</v>
      </c>
      <c r="V3674">
        <f t="shared" si="463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456"/>
        <v>1.13625</v>
      </c>
      <c r="P3675" s="9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0">
        <f t="shared" si="460"/>
        <v>41914.295104166667</v>
      </c>
      <c r="T3675" s="10">
        <f t="shared" si="461"/>
        <v>41948.536111111112</v>
      </c>
      <c r="U3675" t="str">
        <f t="shared" si="462"/>
        <v>Oct</v>
      </c>
      <c r="V3675">
        <f t="shared" si="463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456"/>
        <v>1</v>
      </c>
      <c r="P3676" s="9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0">
        <f t="shared" si="460"/>
        <v>42556.873020833329</v>
      </c>
      <c r="T3676" s="10">
        <f t="shared" si="461"/>
        <v>42616.873020833329</v>
      </c>
      <c r="U3676" t="str">
        <f t="shared" si="462"/>
        <v>Jul</v>
      </c>
      <c r="V3676">
        <f t="shared" si="463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456"/>
        <v>1.4</v>
      </c>
      <c r="P3677" s="9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0">
        <f t="shared" si="460"/>
        <v>42493.597013888888</v>
      </c>
      <c r="T3677" s="10">
        <f t="shared" si="461"/>
        <v>42505.958333333328</v>
      </c>
      <c r="U3677" t="str">
        <f t="shared" si="462"/>
        <v>May</v>
      </c>
      <c r="V3677">
        <f t="shared" si="463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456"/>
        <v>1.2875000000000001</v>
      </c>
      <c r="P3678" s="9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0">
        <f t="shared" si="460"/>
        <v>41876.815787037034</v>
      </c>
      <c r="T3678" s="10">
        <f t="shared" si="461"/>
        <v>41894.815787037034</v>
      </c>
      <c r="U3678" t="str">
        <f t="shared" si="462"/>
        <v>Aug</v>
      </c>
      <c r="V3678">
        <f t="shared" si="463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456"/>
        <v>1.0290416666666666</v>
      </c>
      <c r="P3679" s="9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0">
        <f t="shared" si="460"/>
        <v>41802.574282407404</v>
      </c>
      <c r="T3679" s="10">
        <f t="shared" si="461"/>
        <v>41823.165972222225</v>
      </c>
      <c r="U3679" t="str">
        <f t="shared" si="462"/>
        <v>Jun</v>
      </c>
      <c r="V3679">
        <f t="shared" si="463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456"/>
        <v>1.0249999999999999</v>
      </c>
      <c r="P3680" s="9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0">
        <f t="shared" si="460"/>
        <v>42120.531226851846</v>
      </c>
      <c r="T3680" s="10">
        <f t="shared" si="461"/>
        <v>42155.531226851846</v>
      </c>
      <c r="U3680" t="str">
        <f t="shared" si="462"/>
        <v>Apr</v>
      </c>
      <c r="V3680">
        <f t="shared" si="463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456"/>
        <v>1.101</v>
      </c>
      <c r="P3681" s="9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0">
        <f t="shared" si="460"/>
        <v>41786.761354166665</v>
      </c>
      <c r="T3681" s="10">
        <f t="shared" si="461"/>
        <v>41821.207638888889</v>
      </c>
      <c r="U3681" t="str">
        <f t="shared" si="462"/>
        <v>May</v>
      </c>
      <c r="V3681">
        <f t="shared" si="463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456"/>
        <v>1.1276666666666666</v>
      </c>
      <c r="P3682" s="9">
        <f t="shared" si="457"/>
        <v>99.5</v>
      </c>
      <c r="Q3682" t="str">
        <f t="shared" si="458"/>
        <v>theater</v>
      </c>
      <c r="R3682" t="str">
        <f t="shared" si="459"/>
        <v>plays</v>
      </c>
      <c r="S3682" s="10">
        <f t="shared" si="460"/>
        <v>42627.454097222217</v>
      </c>
      <c r="T3682" s="10">
        <f t="shared" si="461"/>
        <v>42648.454097222217</v>
      </c>
      <c r="U3682" t="str">
        <f t="shared" si="462"/>
        <v>Sep</v>
      </c>
      <c r="V3682">
        <f t="shared" si="463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456"/>
        <v>1.119</v>
      </c>
      <c r="P3683" s="9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0">
        <f t="shared" si="460"/>
        <v>42374.651504629626</v>
      </c>
      <c r="T3683" s="10">
        <f t="shared" si="461"/>
        <v>42384.651504629626</v>
      </c>
      <c r="U3683" t="str">
        <f t="shared" si="462"/>
        <v>Jan</v>
      </c>
      <c r="V3683">
        <f t="shared" si="463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456"/>
        <v>1.3919999999999999</v>
      </c>
      <c r="P3684" s="9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0">
        <f t="shared" si="460"/>
        <v>41772.685393518521</v>
      </c>
      <c r="T3684" s="10">
        <f t="shared" si="461"/>
        <v>41806.290972222225</v>
      </c>
      <c r="U3684" t="str">
        <f t="shared" si="462"/>
        <v>May</v>
      </c>
      <c r="V3684">
        <f t="shared" si="463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456"/>
        <v>1.1085714285714285</v>
      </c>
      <c r="P3685" s="9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0">
        <f t="shared" si="460"/>
        <v>42633.116851851853</v>
      </c>
      <c r="T3685" s="10">
        <f t="shared" si="461"/>
        <v>42663.116851851853</v>
      </c>
      <c r="U3685" t="str">
        <f t="shared" si="462"/>
        <v>Sep</v>
      </c>
      <c r="V3685">
        <f t="shared" si="463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456"/>
        <v>1.3906666666666667</v>
      </c>
      <c r="P3686" s="9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0">
        <f t="shared" si="460"/>
        <v>42219.180393518516</v>
      </c>
      <c r="T3686" s="10">
        <f t="shared" si="461"/>
        <v>42249.180393518516</v>
      </c>
      <c r="U3686" t="str">
        <f t="shared" si="462"/>
        <v>Aug</v>
      </c>
      <c r="V3686">
        <f t="shared" si="463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456"/>
        <v>1.0569999999999999</v>
      </c>
      <c r="P3687" s="9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0">
        <f t="shared" si="460"/>
        <v>41753.593275462961</v>
      </c>
      <c r="T3687" s="10">
        <f t="shared" si="461"/>
        <v>41778.875</v>
      </c>
      <c r="U3687" t="str">
        <f t="shared" si="462"/>
        <v>Apr</v>
      </c>
      <c r="V3687">
        <f t="shared" si="463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456"/>
        <v>1.0142857142857142</v>
      </c>
      <c r="P3688" s="9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0">
        <f t="shared" si="460"/>
        <v>42230.662731481483</v>
      </c>
      <c r="T3688" s="10">
        <f t="shared" si="461"/>
        <v>42245.165972222225</v>
      </c>
      <c r="U3688" t="str">
        <f t="shared" si="462"/>
        <v>Aug</v>
      </c>
      <c r="V3688">
        <f t="shared" si="463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456"/>
        <v>1.0024500000000001</v>
      </c>
      <c r="P3689" s="9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0">
        <f t="shared" si="460"/>
        <v>41787.218229166669</v>
      </c>
      <c r="T3689" s="10">
        <f t="shared" si="461"/>
        <v>41817.218229166669</v>
      </c>
      <c r="U3689" t="str">
        <f t="shared" si="462"/>
        <v>May</v>
      </c>
      <c r="V3689">
        <f t="shared" si="463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456"/>
        <v>1.0916666666666666</v>
      </c>
      <c r="P3690" s="9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0">
        <f t="shared" si="460"/>
        <v>41829.787083333329</v>
      </c>
      <c r="T3690" s="10">
        <f t="shared" si="461"/>
        <v>41859.787083333329</v>
      </c>
      <c r="U3690" t="str">
        <f t="shared" si="462"/>
        <v>Jul</v>
      </c>
      <c r="V3690">
        <f t="shared" si="463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456"/>
        <v>1.1833333333333333</v>
      </c>
      <c r="P3691" s="9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0">
        <f t="shared" si="460"/>
        <v>42147.826840277776</v>
      </c>
      <c r="T3691" s="10">
        <f t="shared" si="461"/>
        <v>42176.934027777781</v>
      </c>
      <c r="U3691" t="str">
        <f t="shared" si="462"/>
        <v>May</v>
      </c>
      <c r="V3691">
        <f t="shared" si="463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456"/>
        <v>1.2</v>
      </c>
      <c r="P3692" s="9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0">
        <f t="shared" si="460"/>
        <v>41940.598182870373</v>
      </c>
      <c r="T3692" s="10">
        <f t="shared" si="461"/>
        <v>41970.639849537038</v>
      </c>
      <c r="U3692" t="str">
        <f t="shared" si="462"/>
        <v>Oct</v>
      </c>
      <c r="V3692">
        <f t="shared" si="463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456"/>
        <v>1.2796000000000001</v>
      </c>
      <c r="P3693" s="9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0">
        <f t="shared" si="460"/>
        <v>42020.700567129628</v>
      </c>
      <c r="T3693" s="10">
        <f t="shared" si="461"/>
        <v>42065.207638888889</v>
      </c>
      <c r="U3693" t="str">
        <f t="shared" si="462"/>
        <v>Jan</v>
      </c>
      <c r="V3693">
        <f t="shared" si="463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456"/>
        <v>1.26</v>
      </c>
      <c r="P3694" s="9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0">
        <f t="shared" si="460"/>
        <v>41891.96503472222</v>
      </c>
      <c r="T3694" s="10">
        <f t="shared" si="461"/>
        <v>41901</v>
      </c>
      <c r="U3694" t="str">
        <f t="shared" si="462"/>
        <v>Sep</v>
      </c>
      <c r="V3694">
        <f t="shared" si="463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456"/>
        <v>1.2912912912912913</v>
      </c>
      <c r="P3695" s="9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0">
        <f t="shared" si="460"/>
        <v>42309.191307870366</v>
      </c>
      <c r="T3695" s="10">
        <f t="shared" si="461"/>
        <v>42338.9375</v>
      </c>
      <c r="U3695" t="str">
        <f t="shared" si="462"/>
        <v>Nov</v>
      </c>
      <c r="V3695">
        <f t="shared" si="463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456"/>
        <v>1.0742857142857143</v>
      </c>
      <c r="P3696" s="9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0">
        <f t="shared" si="460"/>
        <v>42490.133877314816</v>
      </c>
      <c r="T3696" s="10">
        <f t="shared" si="461"/>
        <v>42527.083333333328</v>
      </c>
      <c r="U3696" t="str">
        <f t="shared" si="462"/>
        <v>Apr</v>
      </c>
      <c r="V3696">
        <f t="shared" si="463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456"/>
        <v>1.00125</v>
      </c>
      <c r="P3697" s="9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0">
        <f t="shared" si="460"/>
        <v>41995.870486111111</v>
      </c>
      <c r="T3697" s="10">
        <f t="shared" si="461"/>
        <v>42015.870486111111</v>
      </c>
      <c r="U3697" t="str">
        <f t="shared" si="462"/>
        <v>Dec</v>
      </c>
      <c r="V3697">
        <f t="shared" si="463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456"/>
        <v>1.55</v>
      </c>
      <c r="P3698" s="9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0">
        <f t="shared" si="460"/>
        <v>41988.617083333331</v>
      </c>
      <c r="T3698" s="10">
        <f t="shared" si="461"/>
        <v>42048.617083333331</v>
      </c>
      <c r="U3698" t="str">
        <f t="shared" si="462"/>
        <v>Dec</v>
      </c>
      <c r="V3698">
        <f t="shared" si="463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456"/>
        <v>1.08</v>
      </c>
      <c r="P3699" s="9">
        <f t="shared" si="457"/>
        <v>72</v>
      </c>
      <c r="Q3699" t="str">
        <f t="shared" si="458"/>
        <v>theater</v>
      </c>
      <c r="R3699" t="str">
        <f t="shared" si="459"/>
        <v>plays</v>
      </c>
      <c r="S3699" s="10">
        <f t="shared" si="460"/>
        <v>42479.465833333335</v>
      </c>
      <c r="T3699" s="10">
        <f t="shared" si="461"/>
        <v>42500.465833333335</v>
      </c>
      <c r="U3699" t="str">
        <f t="shared" si="462"/>
        <v>Apr</v>
      </c>
      <c r="V3699">
        <f t="shared" si="463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456"/>
        <v>1.1052</v>
      </c>
      <c r="P3700" s="9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0">
        <f t="shared" si="460"/>
        <v>42401.806562500002</v>
      </c>
      <c r="T3700" s="10">
        <f t="shared" si="461"/>
        <v>42431.806562500002</v>
      </c>
      <c r="U3700" t="str">
        <f t="shared" si="462"/>
        <v>Feb</v>
      </c>
      <c r="V3700">
        <f t="shared" si="463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456"/>
        <v>1.008</v>
      </c>
      <c r="P3701" s="9">
        <f t="shared" si="457"/>
        <v>63</v>
      </c>
      <c r="Q3701" t="str">
        <f t="shared" si="458"/>
        <v>theater</v>
      </c>
      <c r="R3701" t="str">
        <f t="shared" si="459"/>
        <v>plays</v>
      </c>
      <c r="S3701" s="10">
        <f t="shared" si="460"/>
        <v>41897.602037037039</v>
      </c>
      <c r="T3701" s="10">
        <f t="shared" si="461"/>
        <v>41927.602037037039</v>
      </c>
      <c r="U3701" t="str">
        <f t="shared" si="462"/>
        <v>Sep</v>
      </c>
      <c r="V3701">
        <f t="shared" si="463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456"/>
        <v>1.212</v>
      </c>
      <c r="P3702" s="9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0">
        <f t="shared" si="460"/>
        <v>41882.585648148146</v>
      </c>
      <c r="T3702" s="10">
        <f t="shared" si="461"/>
        <v>41912.666666666664</v>
      </c>
      <c r="U3702" t="str">
        <f t="shared" si="462"/>
        <v>Aug</v>
      </c>
      <c r="V3702">
        <f t="shared" si="463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456"/>
        <v>1.0033333333333334</v>
      </c>
      <c r="P3703" s="9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0">
        <f t="shared" si="460"/>
        <v>42129.541585648149</v>
      </c>
      <c r="T3703" s="10">
        <f t="shared" si="461"/>
        <v>42159.541585648149</v>
      </c>
      <c r="U3703" t="str">
        <f t="shared" si="462"/>
        <v>May</v>
      </c>
      <c r="V3703">
        <f t="shared" si="463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456"/>
        <v>1.0916666666666666</v>
      </c>
      <c r="P3704" s="9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0">
        <f t="shared" si="460"/>
        <v>42524.53800925926</v>
      </c>
      <c r="T3704" s="10">
        <f t="shared" si="461"/>
        <v>42561.957638888889</v>
      </c>
      <c r="U3704" t="str">
        <f t="shared" si="462"/>
        <v>Jun</v>
      </c>
      <c r="V3704">
        <f t="shared" si="463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456"/>
        <v>1.2342857142857142</v>
      </c>
      <c r="P3705" s="9">
        <f t="shared" si="457"/>
        <v>43.2</v>
      </c>
      <c r="Q3705" t="str">
        <f t="shared" si="458"/>
        <v>theater</v>
      </c>
      <c r="R3705" t="str">
        <f t="shared" si="459"/>
        <v>plays</v>
      </c>
      <c r="S3705" s="10">
        <f t="shared" si="460"/>
        <v>42556.504490740743</v>
      </c>
      <c r="T3705" s="10">
        <f t="shared" si="461"/>
        <v>42595.290972222225</v>
      </c>
      <c r="U3705" t="str">
        <f t="shared" si="462"/>
        <v>Jul</v>
      </c>
      <c r="V3705">
        <f t="shared" si="463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456"/>
        <v>1.3633666666666666</v>
      </c>
      <c r="P3706" s="9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0">
        <f t="shared" si="460"/>
        <v>42461.689745370371</v>
      </c>
      <c r="T3706" s="10">
        <f t="shared" si="461"/>
        <v>42521.689745370371</v>
      </c>
      <c r="U3706" t="str">
        <f t="shared" si="462"/>
        <v>Apr</v>
      </c>
      <c r="V3706">
        <f t="shared" si="463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456"/>
        <v>1.0346657233816767</v>
      </c>
      <c r="P3707" s="9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0">
        <f t="shared" si="460"/>
        <v>41792.542986111112</v>
      </c>
      <c r="T3707" s="10">
        <f t="shared" si="461"/>
        <v>41813.75</v>
      </c>
      <c r="U3707" t="str">
        <f t="shared" si="462"/>
        <v>Jun</v>
      </c>
      <c r="V3707">
        <f t="shared" si="463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456"/>
        <v>1.2133333333333334</v>
      </c>
      <c r="P3708" s="9">
        <f t="shared" si="457"/>
        <v>140</v>
      </c>
      <c r="Q3708" t="str">
        <f t="shared" si="458"/>
        <v>theater</v>
      </c>
      <c r="R3708" t="str">
        <f t="shared" si="459"/>
        <v>plays</v>
      </c>
      <c r="S3708" s="10">
        <f t="shared" si="460"/>
        <v>41879.913761574076</v>
      </c>
      <c r="T3708" s="10">
        <f t="shared" si="461"/>
        <v>41894.913761574076</v>
      </c>
      <c r="U3708" t="str">
        <f t="shared" si="462"/>
        <v>Aug</v>
      </c>
      <c r="V3708">
        <f t="shared" si="463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456"/>
        <v>1.86</v>
      </c>
      <c r="P3709" s="9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0">
        <f t="shared" si="460"/>
        <v>42552.048356481479</v>
      </c>
      <c r="T3709" s="10">
        <f t="shared" si="461"/>
        <v>42573.226388888885</v>
      </c>
      <c r="U3709" t="str">
        <f t="shared" si="462"/>
        <v>Jul</v>
      </c>
      <c r="V3709">
        <f t="shared" si="463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456"/>
        <v>3</v>
      </c>
      <c r="P3710" s="9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0">
        <f t="shared" si="460"/>
        <v>41810.142199074071</v>
      </c>
      <c r="T3710" s="10">
        <f t="shared" si="461"/>
        <v>41824.142199074071</v>
      </c>
      <c r="U3710" t="str">
        <f t="shared" si="462"/>
        <v>Jun</v>
      </c>
      <c r="V3710">
        <f t="shared" si="463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456"/>
        <v>1.0825</v>
      </c>
      <c r="P3711" s="9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0">
        <f t="shared" si="460"/>
        <v>41785.707708333335</v>
      </c>
      <c r="T3711" s="10">
        <f t="shared" si="461"/>
        <v>41815.707708333335</v>
      </c>
      <c r="U3711" t="str">
        <f t="shared" si="462"/>
        <v>May</v>
      </c>
      <c r="V3711">
        <f t="shared" si="463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456"/>
        <v>1.4115384615384616</v>
      </c>
      <c r="P3712" s="9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0">
        <f t="shared" si="460"/>
        <v>42072.576249999998</v>
      </c>
      <c r="T3712" s="10">
        <f t="shared" si="461"/>
        <v>42097.576249999998</v>
      </c>
      <c r="U3712" t="str">
        <f t="shared" si="462"/>
        <v>Mar</v>
      </c>
      <c r="V3712">
        <f t="shared" si="463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456"/>
        <v>1.1399999999999999</v>
      </c>
      <c r="P3713" s="9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0">
        <f t="shared" si="460"/>
        <v>41779.724224537036</v>
      </c>
      <c r="T3713" s="10">
        <f t="shared" si="461"/>
        <v>41805.666666666664</v>
      </c>
      <c r="U3713" t="str">
        <f t="shared" si="462"/>
        <v>May</v>
      </c>
      <c r="V3713">
        <f t="shared" si="463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456"/>
        <v>1.5373333333333334</v>
      </c>
      <c r="P3714" s="9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0">
        <f t="shared" si="460"/>
        <v>42134.172071759262</v>
      </c>
      <c r="T3714" s="10">
        <f t="shared" si="461"/>
        <v>42155.290972222225</v>
      </c>
      <c r="U3714" t="str">
        <f t="shared" si="462"/>
        <v>May</v>
      </c>
      <c r="V3714">
        <f t="shared" si="463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464">E3715/D3715</f>
        <v>1.0149999999999999</v>
      </c>
      <c r="P3715" s="9">
        <f t="shared" ref="P3715:P3778" si="465">E3715/L3715</f>
        <v>106.84210526315789</v>
      </c>
      <c r="Q3715" t="str">
        <f t="shared" ref="Q3715:Q3778" si="466">LEFT(N3715,SEARCH( "/",N3715,1)-1)</f>
        <v>theater</v>
      </c>
      <c r="R3715" t="str">
        <f t="shared" ref="R3715:R3778" si="467">RIGHT(N3715,LEN(N3715)-SEARCH("/",N3715,1))</f>
        <v>plays</v>
      </c>
      <c r="S3715" s="10">
        <f t="shared" ref="S3715:S3778" si="468">(((J3715/60)/60)/24)+DATE(1970,1,1)</f>
        <v>42505.738032407404</v>
      </c>
      <c r="T3715" s="10">
        <f t="shared" ref="T3715:T3778" si="469">(((I3715/60)/60)/24)+DATE(1970,1,1)</f>
        <v>42525.738032407404</v>
      </c>
      <c r="U3715" t="str">
        <f t="shared" ref="U3715:U3778" si="470">TEXT(MONTH(S3715)*29,"mmm")</f>
        <v>May</v>
      </c>
      <c r="V3715">
        <f t="shared" ref="V3715:V3778" si="471">YEAR(S3715)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464"/>
        <v>1.0235000000000001</v>
      </c>
      <c r="P3716" s="9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0">
        <f t="shared" si="468"/>
        <v>42118.556331018524</v>
      </c>
      <c r="T3716" s="10">
        <f t="shared" si="469"/>
        <v>42150.165972222225</v>
      </c>
      <c r="U3716" t="str">
        <f t="shared" si="470"/>
        <v>Apr</v>
      </c>
      <c r="V3716">
        <f t="shared" si="471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464"/>
        <v>1.0257142857142858</v>
      </c>
      <c r="P3717" s="9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0">
        <f t="shared" si="468"/>
        <v>42036.995590277773</v>
      </c>
      <c r="T3717" s="10">
        <f t="shared" si="469"/>
        <v>42094.536111111112</v>
      </c>
      <c r="U3717" t="str">
        <f t="shared" si="470"/>
        <v>Feb</v>
      </c>
      <c r="V3717">
        <f t="shared" si="471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464"/>
        <v>1.5575000000000001</v>
      </c>
      <c r="P3718" s="9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0">
        <f t="shared" si="468"/>
        <v>42360.887835648144</v>
      </c>
      <c r="T3718" s="10">
        <f t="shared" si="469"/>
        <v>42390.887835648144</v>
      </c>
      <c r="U3718" t="str">
        <f t="shared" si="470"/>
        <v>Dec</v>
      </c>
      <c r="V3718">
        <f t="shared" si="471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464"/>
        <v>1.0075000000000001</v>
      </c>
      <c r="P3719" s="9">
        <f t="shared" si="465"/>
        <v>310</v>
      </c>
      <c r="Q3719" t="str">
        <f t="shared" si="466"/>
        <v>theater</v>
      </c>
      <c r="R3719" t="str">
        <f t="shared" si="467"/>
        <v>plays</v>
      </c>
      <c r="S3719" s="10">
        <f t="shared" si="468"/>
        <v>42102.866307870368</v>
      </c>
      <c r="T3719" s="10">
        <f t="shared" si="469"/>
        <v>42133.866307870368</v>
      </c>
      <c r="U3719" t="str">
        <f t="shared" si="470"/>
        <v>Apr</v>
      </c>
      <c r="V3719">
        <f t="shared" si="471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464"/>
        <v>2.3940000000000001</v>
      </c>
      <c r="P3720" s="9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0">
        <f t="shared" si="468"/>
        <v>42032.716145833328</v>
      </c>
      <c r="T3720" s="10">
        <f t="shared" si="469"/>
        <v>42062.716145833328</v>
      </c>
      <c r="U3720" t="str">
        <f t="shared" si="470"/>
        <v>Jan</v>
      </c>
      <c r="V3720">
        <f t="shared" si="471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464"/>
        <v>2.1</v>
      </c>
      <c r="P3721" s="9">
        <f t="shared" si="465"/>
        <v>105</v>
      </c>
      <c r="Q3721" t="str">
        <f t="shared" si="466"/>
        <v>theater</v>
      </c>
      <c r="R3721" t="str">
        <f t="shared" si="467"/>
        <v>plays</v>
      </c>
      <c r="S3721" s="10">
        <f t="shared" si="468"/>
        <v>42147.729930555557</v>
      </c>
      <c r="T3721" s="10">
        <f t="shared" si="469"/>
        <v>42177.729930555557</v>
      </c>
      <c r="U3721" t="str">
        <f t="shared" si="470"/>
        <v>May</v>
      </c>
      <c r="V3721">
        <f t="shared" si="471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464"/>
        <v>1.0451515151515152</v>
      </c>
      <c r="P3722" s="9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0">
        <f t="shared" si="468"/>
        <v>42165.993125000001</v>
      </c>
      <c r="T3722" s="10">
        <f t="shared" si="469"/>
        <v>42187.993125000001</v>
      </c>
      <c r="U3722" t="str">
        <f t="shared" si="470"/>
        <v>Jun</v>
      </c>
      <c r="V3722">
        <f t="shared" si="471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464"/>
        <v>1.008</v>
      </c>
      <c r="P3723" s="9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0">
        <f t="shared" si="468"/>
        <v>41927.936157407406</v>
      </c>
      <c r="T3723" s="10">
        <f t="shared" si="469"/>
        <v>41948.977824074071</v>
      </c>
      <c r="U3723" t="str">
        <f t="shared" si="470"/>
        <v>Oct</v>
      </c>
      <c r="V3723">
        <f t="shared" si="471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464"/>
        <v>1.1120000000000001</v>
      </c>
      <c r="P3724" s="9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0">
        <f t="shared" si="468"/>
        <v>42381.671840277777</v>
      </c>
      <c r="T3724" s="10">
        <f t="shared" si="469"/>
        <v>42411.957638888889</v>
      </c>
      <c r="U3724" t="str">
        <f t="shared" si="470"/>
        <v>Jan</v>
      </c>
      <c r="V3724">
        <f t="shared" si="471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464"/>
        <v>1.0204444444444445</v>
      </c>
      <c r="P3725" s="9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0">
        <f t="shared" si="468"/>
        <v>41943.753032407411</v>
      </c>
      <c r="T3725" s="10">
        <f t="shared" si="469"/>
        <v>41973.794699074075</v>
      </c>
      <c r="U3725" t="str">
        <f t="shared" si="470"/>
        <v>Oct</v>
      </c>
      <c r="V3725">
        <f t="shared" si="471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464"/>
        <v>1.0254767441860466</v>
      </c>
      <c r="P3726" s="9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0">
        <f t="shared" si="468"/>
        <v>42465.491435185191</v>
      </c>
      <c r="T3726" s="10">
        <f t="shared" si="469"/>
        <v>42494.958333333328</v>
      </c>
      <c r="U3726" t="str">
        <f t="shared" si="470"/>
        <v>Apr</v>
      </c>
      <c r="V3726">
        <f t="shared" si="471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464"/>
        <v>1.27</v>
      </c>
      <c r="P3727" s="9">
        <f t="shared" si="465"/>
        <v>25.4</v>
      </c>
      <c r="Q3727" t="str">
        <f t="shared" si="466"/>
        <v>theater</v>
      </c>
      <c r="R3727" t="str">
        <f t="shared" si="467"/>
        <v>plays</v>
      </c>
      <c r="S3727" s="10">
        <f t="shared" si="468"/>
        <v>42401.945219907408</v>
      </c>
      <c r="T3727" s="10">
        <f t="shared" si="469"/>
        <v>42418.895833333328</v>
      </c>
      <c r="U3727" t="str">
        <f t="shared" si="470"/>
        <v>Feb</v>
      </c>
      <c r="V3727">
        <f t="shared" si="471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464"/>
        <v>3.3870588235294119</v>
      </c>
      <c r="P3728" s="9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0">
        <f t="shared" si="468"/>
        <v>42462.140868055561</v>
      </c>
      <c r="T3728" s="10">
        <f t="shared" si="469"/>
        <v>42489.875</v>
      </c>
      <c r="U3728" t="str">
        <f t="shared" si="470"/>
        <v>Apr</v>
      </c>
      <c r="V3728">
        <f t="shared" si="471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464"/>
        <v>1.0075000000000001</v>
      </c>
      <c r="P3729" s="9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0">
        <f t="shared" si="468"/>
        <v>42632.348310185189</v>
      </c>
      <c r="T3729" s="10">
        <f t="shared" si="469"/>
        <v>42663.204861111109</v>
      </c>
      <c r="U3729" t="str">
        <f t="shared" si="470"/>
        <v>Sep</v>
      </c>
      <c r="V3729">
        <f t="shared" si="471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464"/>
        <v>9.3100000000000002E-2</v>
      </c>
      <c r="P3730" s="9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0">
        <f t="shared" si="468"/>
        <v>42205.171018518522</v>
      </c>
      <c r="T3730" s="10">
        <f t="shared" si="469"/>
        <v>42235.171018518522</v>
      </c>
      <c r="U3730" t="str">
        <f t="shared" si="470"/>
        <v>Jul</v>
      </c>
      <c r="V3730">
        <f t="shared" si="471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464"/>
        <v>7.2400000000000006E-2</v>
      </c>
      <c r="P3731" s="9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0">
        <f t="shared" si="468"/>
        <v>42041.205000000002</v>
      </c>
      <c r="T3731" s="10">
        <f t="shared" si="469"/>
        <v>42086.16333333333</v>
      </c>
      <c r="U3731" t="str">
        <f t="shared" si="470"/>
        <v>Feb</v>
      </c>
      <c r="V3731">
        <f t="shared" si="471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464"/>
        <v>0.1</v>
      </c>
      <c r="P3732" s="9">
        <f t="shared" si="465"/>
        <v>100</v>
      </c>
      <c r="Q3732" t="str">
        <f t="shared" si="466"/>
        <v>theater</v>
      </c>
      <c r="R3732" t="str">
        <f t="shared" si="467"/>
        <v>plays</v>
      </c>
      <c r="S3732" s="10">
        <f t="shared" si="468"/>
        <v>42203.677766203706</v>
      </c>
      <c r="T3732" s="10">
        <f t="shared" si="469"/>
        <v>42233.677766203706</v>
      </c>
      <c r="U3732" t="str">
        <f t="shared" si="470"/>
        <v>Jul</v>
      </c>
      <c r="V3732">
        <f t="shared" si="471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464"/>
        <v>0.11272727272727273</v>
      </c>
      <c r="P3733" s="9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0">
        <f t="shared" si="468"/>
        <v>41983.752847222218</v>
      </c>
      <c r="T3733" s="10">
        <f t="shared" si="469"/>
        <v>42014.140972222223</v>
      </c>
      <c r="U3733" t="str">
        <f t="shared" si="470"/>
        <v>Dec</v>
      </c>
      <c r="V3733">
        <f t="shared" si="471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464"/>
        <v>0.15411764705882353</v>
      </c>
      <c r="P3734" s="9">
        <f t="shared" si="465"/>
        <v>32.75</v>
      </c>
      <c r="Q3734" t="str">
        <f t="shared" si="466"/>
        <v>theater</v>
      </c>
      <c r="R3734" t="str">
        <f t="shared" si="467"/>
        <v>plays</v>
      </c>
      <c r="S3734" s="10">
        <f t="shared" si="468"/>
        <v>41968.677465277782</v>
      </c>
      <c r="T3734" s="10">
        <f t="shared" si="469"/>
        <v>42028.5</v>
      </c>
      <c r="U3734" t="str">
        <f t="shared" si="470"/>
        <v>Nov</v>
      </c>
      <c r="V3734">
        <f t="shared" si="471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464"/>
        <v>0</v>
      </c>
      <c r="P3735" s="9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0">
        <f t="shared" si="468"/>
        <v>42103.024398148147</v>
      </c>
      <c r="T3735" s="10">
        <f t="shared" si="469"/>
        <v>42112.9375</v>
      </c>
      <c r="U3735" t="str">
        <f t="shared" si="470"/>
        <v>Apr</v>
      </c>
      <c r="V3735">
        <f t="shared" si="471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464"/>
        <v>0.28466666666666668</v>
      </c>
      <c r="P3736" s="9">
        <f t="shared" si="465"/>
        <v>61</v>
      </c>
      <c r="Q3736" t="str">
        <f t="shared" si="466"/>
        <v>theater</v>
      </c>
      <c r="R3736" t="str">
        <f t="shared" si="467"/>
        <v>plays</v>
      </c>
      <c r="S3736" s="10">
        <f t="shared" si="468"/>
        <v>42089.901574074072</v>
      </c>
      <c r="T3736" s="10">
        <f t="shared" si="469"/>
        <v>42149.901574074072</v>
      </c>
      <c r="U3736" t="str">
        <f t="shared" si="470"/>
        <v>Mar</v>
      </c>
      <c r="V3736">
        <f t="shared" si="471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464"/>
        <v>0.13333333333333333</v>
      </c>
      <c r="P3737" s="9">
        <f t="shared" si="465"/>
        <v>10</v>
      </c>
      <c r="Q3737" t="str">
        <f t="shared" si="466"/>
        <v>theater</v>
      </c>
      <c r="R3737" t="str">
        <f t="shared" si="467"/>
        <v>plays</v>
      </c>
      <c r="S3737" s="10">
        <f t="shared" si="468"/>
        <v>42122.693159722221</v>
      </c>
      <c r="T3737" s="10">
        <f t="shared" si="469"/>
        <v>42152.693159722221</v>
      </c>
      <c r="U3737" t="str">
        <f t="shared" si="470"/>
        <v>Apr</v>
      </c>
      <c r="V3737">
        <f t="shared" si="471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464"/>
        <v>6.6666666666666671E-3</v>
      </c>
      <c r="P3738" s="9">
        <f t="shared" si="465"/>
        <v>10</v>
      </c>
      <c r="Q3738" t="str">
        <f t="shared" si="466"/>
        <v>theater</v>
      </c>
      <c r="R3738" t="str">
        <f t="shared" si="467"/>
        <v>plays</v>
      </c>
      <c r="S3738" s="10">
        <f t="shared" si="468"/>
        <v>42048.711724537032</v>
      </c>
      <c r="T3738" s="10">
        <f t="shared" si="469"/>
        <v>42086.75</v>
      </c>
      <c r="U3738" t="str">
        <f t="shared" si="470"/>
        <v>Feb</v>
      </c>
      <c r="V3738">
        <f t="shared" si="471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464"/>
        <v>0.21428571428571427</v>
      </c>
      <c r="P3739" s="9">
        <f t="shared" si="465"/>
        <v>37.5</v>
      </c>
      <c r="Q3739" t="str">
        <f t="shared" si="466"/>
        <v>theater</v>
      </c>
      <c r="R3739" t="str">
        <f t="shared" si="467"/>
        <v>plays</v>
      </c>
      <c r="S3739" s="10">
        <f t="shared" si="468"/>
        <v>42297.691006944442</v>
      </c>
      <c r="T3739" s="10">
        <f t="shared" si="469"/>
        <v>42320.290972222225</v>
      </c>
      <c r="U3739" t="str">
        <f t="shared" si="470"/>
        <v>Oct</v>
      </c>
      <c r="V3739">
        <f t="shared" si="471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464"/>
        <v>0.18</v>
      </c>
      <c r="P3740" s="9">
        <f t="shared" si="465"/>
        <v>45</v>
      </c>
      <c r="Q3740" t="str">
        <f t="shared" si="466"/>
        <v>theater</v>
      </c>
      <c r="R3740" t="str">
        <f t="shared" si="467"/>
        <v>plays</v>
      </c>
      <c r="S3740" s="10">
        <f t="shared" si="468"/>
        <v>41813.938715277778</v>
      </c>
      <c r="T3740" s="10">
        <f t="shared" si="469"/>
        <v>41835.916666666664</v>
      </c>
      <c r="U3740" t="str">
        <f t="shared" si="470"/>
        <v>Jun</v>
      </c>
      <c r="V3740">
        <f t="shared" si="471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464"/>
        <v>0.20125000000000001</v>
      </c>
      <c r="P3741" s="9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0">
        <f t="shared" si="468"/>
        <v>42548.449861111112</v>
      </c>
      <c r="T3741" s="10">
        <f t="shared" si="469"/>
        <v>42568.449861111112</v>
      </c>
      <c r="U3741" t="str">
        <f t="shared" si="470"/>
        <v>Jun</v>
      </c>
      <c r="V3741">
        <f t="shared" si="471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464"/>
        <v>0.17899999999999999</v>
      </c>
      <c r="P3742" s="9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0">
        <f t="shared" si="468"/>
        <v>41833.089756944442</v>
      </c>
      <c r="T3742" s="10">
        <f t="shared" si="469"/>
        <v>41863.079143518517</v>
      </c>
      <c r="U3742" t="str">
        <f t="shared" si="470"/>
        <v>Jul</v>
      </c>
      <c r="V3742">
        <f t="shared" si="471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464"/>
        <v>0</v>
      </c>
      <c r="P3743" s="9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0">
        <f t="shared" si="468"/>
        <v>42325.920717592591</v>
      </c>
      <c r="T3743" s="10">
        <f t="shared" si="469"/>
        <v>42355.920717592591</v>
      </c>
      <c r="U3743" t="str">
        <f t="shared" si="470"/>
        <v>Nov</v>
      </c>
      <c r="V3743">
        <f t="shared" si="471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464"/>
        <v>0.02</v>
      </c>
      <c r="P3744" s="9">
        <f t="shared" si="465"/>
        <v>25</v>
      </c>
      <c r="Q3744" t="str">
        <f t="shared" si="466"/>
        <v>theater</v>
      </c>
      <c r="R3744" t="str">
        <f t="shared" si="467"/>
        <v>plays</v>
      </c>
      <c r="S3744" s="10">
        <f t="shared" si="468"/>
        <v>41858.214629629627</v>
      </c>
      <c r="T3744" s="10">
        <f t="shared" si="469"/>
        <v>41888.214629629627</v>
      </c>
      <c r="U3744" t="str">
        <f t="shared" si="470"/>
        <v>Aug</v>
      </c>
      <c r="V3744">
        <f t="shared" si="471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464"/>
        <v>0</v>
      </c>
      <c r="P3745" s="9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0">
        <f t="shared" si="468"/>
        <v>41793.710231481484</v>
      </c>
      <c r="T3745" s="10">
        <f t="shared" si="469"/>
        <v>41823.710231481484</v>
      </c>
      <c r="U3745" t="str">
        <f t="shared" si="470"/>
        <v>Jun</v>
      </c>
      <c r="V3745">
        <f t="shared" si="471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464"/>
        <v>0</v>
      </c>
      <c r="P3746" s="9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0">
        <f t="shared" si="468"/>
        <v>41793.814259259263</v>
      </c>
      <c r="T3746" s="10">
        <f t="shared" si="469"/>
        <v>41825.165972222225</v>
      </c>
      <c r="U3746" t="str">
        <f t="shared" si="470"/>
        <v>Jun</v>
      </c>
      <c r="V3746">
        <f t="shared" si="471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464"/>
        <v>0.1</v>
      </c>
      <c r="P3747" s="9">
        <f t="shared" si="465"/>
        <v>10</v>
      </c>
      <c r="Q3747" t="str">
        <f t="shared" si="466"/>
        <v>theater</v>
      </c>
      <c r="R3747" t="str">
        <f t="shared" si="467"/>
        <v>plays</v>
      </c>
      <c r="S3747" s="10">
        <f t="shared" si="468"/>
        <v>41831.697939814818</v>
      </c>
      <c r="T3747" s="10">
        <f t="shared" si="469"/>
        <v>41861.697939814818</v>
      </c>
      <c r="U3747" t="str">
        <f t="shared" si="470"/>
        <v>Jul</v>
      </c>
      <c r="V3747">
        <f t="shared" si="471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464"/>
        <v>2.3764705882352941E-2</v>
      </c>
      <c r="P3748" s="9">
        <f t="shared" si="465"/>
        <v>202</v>
      </c>
      <c r="Q3748" t="str">
        <f t="shared" si="466"/>
        <v>theater</v>
      </c>
      <c r="R3748" t="str">
        <f t="shared" si="467"/>
        <v>plays</v>
      </c>
      <c r="S3748" s="10">
        <f t="shared" si="468"/>
        <v>42621.389340277776</v>
      </c>
      <c r="T3748" s="10">
        <f t="shared" si="469"/>
        <v>42651.389340277776</v>
      </c>
      <c r="U3748" t="str">
        <f t="shared" si="470"/>
        <v>Sep</v>
      </c>
      <c r="V3748">
        <f t="shared" si="471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464"/>
        <v>0.01</v>
      </c>
      <c r="P3749" s="9">
        <f t="shared" si="465"/>
        <v>25</v>
      </c>
      <c r="Q3749" t="str">
        <f t="shared" si="466"/>
        <v>theater</v>
      </c>
      <c r="R3749" t="str">
        <f t="shared" si="467"/>
        <v>plays</v>
      </c>
      <c r="S3749" s="10">
        <f t="shared" si="468"/>
        <v>42164.299722222218</v>
      </c>
      <c r="T3749" s="10">
        <f t="shared" si="469"/>
        <v>42190.957638888889</v>
      </c>
      <c r="U3749" t="str">
        <f t="shared" si="470"/>
        <v>Jun</v>
      </c>
      <c r="V3749">
        <f t="shared" si="471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464"/>
        <v>1.0351999999999999</v>
      </c>
      <c r="P3750" s="9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0">
        <f t="shared" si="468"/>
        <v>42395.706435185188</v>
      </c>
      <c r="T3750" s="10">
        <f t="shared" si="469"/>
        <v>42416.249305555553</v>
      </c>
      <c r="U3750" t="str">
        <f t="shared" si="470"/>
        <v>Jan</v>
      </c>
      <c r="V3750">
        <f t="shared" si="471"/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464"/>
        <v>1.05</v>
      </c>
      <c r="P3751" s="9">
        <f t="shared" si="465"/>
        <v>75</v>
      </c>
      <c r="Q3751" t="str">
        <f t="shared" si="466"/>
        <v>theater</v>
      </c>
      <c r="R3751" t="str">
        <f t="shared" si="467"/>
        <v>musical</v>
      </c>
      <c r="S3751" s="10">
        <f t="shared" si="468"/>
        <v>42458.127175925925</v>
      </c>
      <c r="T3751" s="10">
        <f t="shared" si="469"/>
        <v>42489.165972222225</v>
      </c>
      <c r="U3751" t="str">
        <f t="shared" si="470"/>
        <v>Mar</v>
      </c>
      <c r="V3751">
        <f t="shared" si="471"/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464"/>
        <v>1.0044999999999999</v>
      </c>
      <c r="P3752" s="9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0">
        <f t="shared" si="468"/>
        <v>42016.981574074074</v>
      </c>
      <c r="T3752" s="10">
        <f t="shared" si="469"/>
        <v>42045.332638888889</v>
      </c>
      <c r="U3752" t="str">
        <f t="shared" si="470"/>
        <v>Jan</v>
      </c>
      <c r="V3752">
        <f t="shared" si="471"/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464"/>
        <v>1.3260000000000001</v>
      </c>
      <c r="P3753" s="9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0">
        <f t="shared" si="468"/>
        <v>42403.035567129627</v>
      </c>
      <c r="T3753" s="10">
        <f t="shared" si="469"/>
        <v>42462.993900462956</v>
      </c>
      <c r="U3753" t="str">
        <f t="shared" si="470"/>
        <v>Feb</v>
      </c>
      <c r="V3753">
        <f t="shared" si="471"/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464"/>
        <v>1.1299999999999999</v>
      </c>
      <c r="P3754" s="9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0">
        <f t="shared" si="468"/>
        <v>42619.802488425921</v>
      </c>
      <c r="T3754" s="10">
        <f t="shared" si="469"/>
        <v>42659.875</v>
      </c>
      <c r="U3754" t="str">
        <f t="shared" si="470"/>
        <v>Sep</v>
      </c>
      <c r="V3754">
        <f t="shared" si="471"/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464"/>
        <v>1.0334000000000001</v>
      </c>
      <c r="P3755" s="9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0">
        <f t="shared" si="468"/>
        <v>42128.824074074073</v>
      </c>
      <c r="T3755" s="10">
        <f t="shared" si="469"/>
        <v>42158</v>
      </c>
      <c r="U3755" t="str">
        <f t="shared" si="470"/>
        <v>May</v>
      </c>
      <c r="V3755">
        <f t="shared" si="471"/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464"/>
        <v>1.2</v>
      </c>
      <c r="P3756" s="9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0">
        <f t="shared" si="468"/>
        <v>41808.881215277775</v>
      </c>
      <c r="T3756" s="10">
        <f t="shared" si="469"/>
        <v>41846.207638888889</v>
      </c>
      <c r="U3756" t="str">
        <f t="shared" si="470"/>
        <v>Jun</v>
      </c>
      <c r="V3756">
        <f t="shared" si="471"/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464"/>
        <v>1.2963636363636364</v>
      </c>
      <c r="P3757" s="9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0">
        <f t="shared" si="468"/>
        <v>42445.866979166662</v>
      </c>
      <c r="T3757" s="10">
        <f t="shared" si="469"/>
        <v>42475.866979166662</v>
      </c>
      <c r="U3757" t="str">
        <f t="shared" si="470"/>
        <v>Mar</v>
      </c>
      <c r="V3757">
        <f t="shared" si="471"/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464"/>
        <v>1.0111111111111111</v>
      </c>
      <c r="P3758" s="9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0">
        <f t="shared" si="468"/>
        <v>41771.814791666664</v>
      </c>
      <c r="T3758" s="10">
        <f t="shared" si="469"/>
        <v>41801.814791666664</v>
      </c>
      <c r="U3758" t="str">
        <f t="shared" si="470"/>
        <v>May</v>
      </c>
      <c r="V3758">
        <f t="shared" si="471"/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464"/>
        <v>1.0851428571428572</v>
      </c>
      <c r="P3759" s="9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0">
        <f t="shared" si="468"/>
        <v>41954.850868055553</v>
      </c>
      <c r="T3759" s="10">
        <f t="shared" si="469"/>
        <v>41974.850868055553</v>
      </c>
      <c r="U3759" t="str">
        <f t="shared" si="470"/>
        <v>Nov</v>
      </c>
      <c r="V3759">
        <f t="shared" si="471"/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464"/>
        <v>1.0233333333333334</v>
      </c>
      <c r="P3760" s="9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0">
        <f t="shared" si="468"/>
        <v>41747.471504629626</v>
      </c>
      <c r="T3760" s="10">
        <f t="shared" si="469"/>
        <v>41778.208333333336</v>
      </c>
      <c r="U3760" t="str">
        <f t="shared" si="470"/>
        <v>Apr</v>
      </c>
      <c r="V3760">
        <f t="shared" si="471"/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464"/>
        <v>1.1024425000000002</v>
      </c>
      <c r="P3761" s="9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0">
        <f t="shared" si="468"/>
        <v>42182.108252314814</v>
      </c>
      <c r="T3761" s="10">
        <f t="shared" si="469"/>
        <v>42242.108252314814</v>
      </c>
      <c r="U3761" t="str">
        <f t="shared" si="470"/>
        <v>Jun</v>
      </c>
      <c r="V3761">
        <f t="shared" si="471"/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464"/>
        <v>1.010154</v>
      </c>
      <c r="P3762" s="9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0">
        <f t="shared" si="468"/>
        <v>41739.525300925925</v>
      </c>
      <c r="T3762" s="10">
        <f t="shared" si="469"/>
        <v>41764.525300925925</v>
      </c>
      <c r="U3762" t="str">
        <f t="shared" si="470"/>
        <v>Apr</v>
      </c>
      <c r="V3762">
        <f t="shared" si="471"/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464"/>
        <v>1</v>
      </c>
      <c r="P3763" s="9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0">
        <f t="shared" si="468"/>
        <v>42173.466863425929</v>
      </c>
      <c r="T3763" s="10">
        <f t="shared" si="469"/>
        <v>42226.958333333328</v>
      </c>
      <c r="U3763" t="str">
        <f t="shared" si="470"/>
        <v>Jun</v>
      </c>
      <c r="V3763">
        <f t="shared" si="471"/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464"/>
        <v>1.0624</v>
      </c>
      <c r="P3764" s="9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0">
        <f t="shared" si="468"/>
        <v>42193.813530092593</v>
      </c>
      <c r="T3764" s="10">
        <f t="shared" si="469"/>
        <v>42218.813530092593</v>
      </c>
      <c r="U3764" t="str">
        <f t="shared" si="470"/>
        <v>Jul</v>
      </c>
      <c r="V3764">
        <f t="shared" si="471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464"/>
        <v>1</v>
      </c>
      <c r="P3765" s="9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0">
        <f t="shared" si="468"/>
        <v>42065.750300925924</v>
      </c>
      <c r="T3765" s="10">
        <f t="shared" si="469"/>
        <v>42095.708634259259</v>
      </c>
      <c r="U3765" t="str">
        <f t="shared" si="470"/>
        <v>Mar</v>
      </c>
      <c r="V3765">
        <f t="shared" si="471"/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464"/>
        <v>1</v>
      </c>
      <c r="P3766" s="9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0">
        <f t="shared" si="468"/>
        <v>42499.842962962968</v>
      </c>
      <c r="T3766" s="10">
        <f t="shared" si="469"/>
        <v>42519.024999999994</v>
      </c>
      <c r="U3766" t="str">
        <f t="shared" si="470"/>
        <v>May</v>
      </c>
      <c r="V3766">
        <f t="shared" si="471"/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464"/>
        <v>1.1345714285714286</v>
      </c>
      <c r="P3767" s="9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0">
        <f t="shared" si="468"/>
        <v>41820.776412037041</v>
      </c>
      <c r="T3767" s="10">
        <f t="shared" si="469"/>
        <v>41850.776412037041</v>
      </c>
      <c r="U3767" t="str">
        <f t="shared" si="470"/>
        <v>Jun</v>
      </c>
      <c r="V3767">
        <f t="shared" si="471"/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464"/>
        <v>1.0265010000000001</v>
      </c>
      <c r="P3768" s="9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0">
        <f t="shared" si="468"/>
        <v>41788.167187500003</v>
      </c>
      <c r="T3768" s="10">
        <f t="shared" si="469"/>
        <v>41823.167187500003</v>
      </c>
      <c r="U3768" t="str">
        <f t="shared" si="470"/>
        <v>May</v>
      </c>
      <c r="V3768">
        <f t="shared" si="471"/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464"/>
        <v>1.1675</v>
      </c>
      <c r="P3769" s="9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0">
        <f t="shared" si="468"/>
        <v>42050.019641203704</v>
      </c>
      <c r="T3769" s="10">
        <f t="shared" si="469"/>
        <v>42064.207638888889</v>
      </c>
      <c r="U3769" t="str">
        <f t="shared" si="470"/>
        <v>Feb</v>
      </c>
      <c r="V3769">
        <f t="shared" si="471"/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464"/>
        <v>1.0765274999999999</v>
      </c>
      <c r="P3770" s="9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0">
        <f t="shared" si="468"/>
        <v>41772.727893518517</v>
      </c>
      <c r="T3770" s="10">
        <f t="shared" si="469"/>
        <v>41802.727893518517</v>
      </c>
      <c r="U3770" t="str">
        <f t="shared" si="470"/>
        <v>May</v>
      </c>
      <c r="V3770">
        <f t="shared" si="471"/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464"/>
        <v>1</v>
      </c>
      <c r="P3771" s="9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0">
        <f t="shared" si="468"/>
        <v>42445.598136574074</v>
      </c>
      <c r="T3771" s="10">
        <f t="shared" si="469"/>
        <v>42475.598136574074</v>
      </c>
      <c r="U3771" t="str">
        <f t="shared" si="470"/>
        <v>Mar</v>
      </c>
      <c r="V3771">
        <f t="shared" si="471"/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464"/>
        <v>1</v>
      </c>
      <c r="P3772" s="9">
        <f t="shared" si="465"/>
        <v>100</v>
      </c>
      <c r="Q3772" t="str">
        <f t="shared" si="466"/>
        <v>theater</v>
      </c>
      <c r="R3772" t="str">
        <f t="shared" si="467"/>
        <v>musical</v>
      </c>
      <c r="S3772" s="10">
        <f t="shared" si="468"/>
        <v>42138.930671296301</v>
      </c>
      <c r="T3772" s="10">
        <f t="shared" si="469"/>
        <v>42168.930671296301</v>
      </c>
      <c r="U3772" t="str">
        <f t="shared" si="470"/>
        <v>May</v>
      </c>
      <c r="V3772">
        <f t="shared" si="471"/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464"/>
        <v>1.46</v>
      </c>
      <c r="P3773" s="9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0">
        <f t="shared" si="468"/>
        <v>42493.857083333336</v>
      </c>
      <c r="T3773" s="10">
        <f t="shared" si="469"/>
        <v>42508</v>
      </c>
      <c r="U3773" t="str">
        <f t="shared" si="470"/>
        <v>May</v>
      </c>
      <c r="V3773">
        <f t="shared" si="471"/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464"/>
        <v>1.1020000000000001</v>
      </c>
      <c r="P3774" s="9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0">
        <f t="shared" si="468"/>
        <v>42682.616967592592</v>
      </c>
      <c r="T3774" s="10">
        <f t="shared" si="469"/>
        <v>42703.25</v>
      </c>
      <c r="U3774" t="str">
        <f t="shared" si="470"/>
        <v>Nov</v>
      </c>
      <c r="V3774">
        <f t="shared" si="471"/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464"/>
        <v>1.0820000000000001</v>
      </c>
      <c r="P3775" s="9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0">
        <f t="shared" si="468"/>
        <v>42656.005173611105</v>
      </c>
      <c r="T3775" s="10">
        <f t="shared" si="469"/>
        <v>42689.088888888888</v>
      </c>
      <c r="U3775" t="str">
        <f t="shared" si="470"/>
        <v>Oct</v>
      </c>
      <c r="V3775">
        <f t="shared" si="471"/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464"/>
        <v>1</v>
      </c>
      <c r="P3776" s="9">
        <f t="shared" si="465"/>
        <v>100</v>
      </c>
      <c r="Q3776" t="str">
        <f t="shared" si="466"/>
        <v>theater</v>
      </c>
      <c r="R3776" t="str">
        <f t="shared" si="467"/>
        <v>musical</v>
      </c>
      <c r="S3776" s="10">
        <f t="shared" si="468"/>
        <v>42087.792303240742</v>
      </c>
      <c r="T3776" s="10">
        <f t="shared" si="469"/>
        <v>42103.792303240742</v>
      </c>
      <c r="U3776" t="str">
        <f t="shared" si="470"/>
        <v>Mar</v>
      </c>
      <c r="V3776">
        <f t="shared" si="471"/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464"/>
        <v>1.0024999999999999</v>
      </c>
      <c r="P3777" s="9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0">
        <f t="shared" si="468"/>
        <v>42075.942627314813</v>
      </c>
      <c r="T3777" s="10">
        <f t="shared" si="469"/>
        <v>42103.166666666672</v>
      </c>
      <c r="U3777" t="str">
        <f t="shared" si="470"/>
        <v>Mar</v>
      </c>
      <c r="V3777">
        <f t="shared" si="471"/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464"/>
        <v>1.0671250000000001</v>
      </c>
      <c r="P3778" s="9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0">
        <f t="shared" si="468"/>
        <v>41814.367800925924</v>
      </c>
      <c r="T3778" s="10">
        <f t="shared" si="469"/>
        <v>41852.041666666664</v>
      </c>
      <c r="U3778" t="str">
        <f t="shared" si="470"/>
        <v>Jun</v>
      </c>
      <c r="V3778">
        <f t="shared" si="471"/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472">E3779/D3779</f>
        <v>1.4319999999999999</v>
      </c>
      <c r="P3779" s="9">
        <f t="shared" ref="P3779:P3842" si="473">E3779/L3779</f>
        <v>48.542372881355931</v>
      </c>
      <c r="Q3779" t="str">
        <f t="shared" ref="Q3779:Q3842" si="474">LEFT(N3779,SEARCH( "/",N3779,1)-1)</f>
        <v>theater</v>
      </c>
      <c r="R3779" t="str">
        <f t="shared" ref="R3779:R3842" si="475">RIGHT(N3779,LEN(N3779)-SEARCH("/",N3779,1))</f>
        <v>musical</v>
      </c>
      <c r="S3779" s="10">
        <f t="shared" ref="S3779:S3842" si="476">(((J3779/60)/60)/24)+DATE(1970,1,1)</f>
        <v>41887.111354166671</v>
      </c>
      <c r="T3779" s="10">
        <f t="shared" ref="T3779:T3842" si="477">(((I3779/60)/60)/24)+DATE(1970,1,1)</f>
        <v>41909.166666666664</v>
      </c>
      <c r="U3779" t="str">
        <f t="shared" ref="U3779:U3842" si="478">TEXT(MONTH(S3779)*29,"mmm")</f>
        <v>Sep</v>
      </c>
      <c r="V3779">
        <f t="shared" ref="V3779:V3842" si="479">YEAR(S3779)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472"/>
        <v>1.0504166666666668</v>
      </c>
      <c r="P3780" s="9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0">
        <f t="shared" si="476"/>
        <v>41989.819212962961</v>
      </c>
      <c r="T3780" s="10">
        <f t="shared" si="477"/>
        <v>42049.819212962961</v>
      </c>
      <c r="U3780" t="str">
        <f t="shared" si="478"/>
        <v>Dec</v>
      </c>
      <c r="V3780">
        <f t="shared" si="479"/>
        <v>2014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472"/>
        <v>1.0398000000000001</v>
      </c>
      <c r="P3781" s="9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0">
        <f t="shared" si="476"/>
        <v>42425.735416666663</v>
      </c>
      <c r="T3781" s="10">
        <f t="shared" si="477"/>
        <v>42455.693750000006</v>
      </c>
      <c r="U3781" t="str">
        <f t="shared" si="478"/>
        <v>Feb</v>
      </c>
      <c r="V3781">
        <f t="shared" si="479"/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472"/>
        <v>1.2</v>
      </c>
      <c r="P3782" s="9">
        <f t="shared" si="473"/>
        <v>100</v>
      </c>
      <c r="Q3782" t="str">
        <f t="shared" si="474"/>
        <v>theater</v>
      </c>
      <c r="R3782" t="str">
        <f t="shared" si="475"/>
        <v>musical</v>
      </c>
      <c r="S3782" s="10">
        <f t="shared" si="476"/>
        <v>42166.219733796301</v>
      </c>
      <c r="T3782" s="10">
        <f t="shared" si="477"/>
        <v>42198.837499999994</v>
      </c>
      <c r="U3782" t="str">
        <f t="shared" si="478"/>
        <v>Jun</v>
      </c>
      <c r="V3782">
        <f t="shared" si="479"/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472"/>
        <v>1.0966666666666667</v>
      </c>
      <c r="P3783" s="9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0">
        <f t="shared" si="476"/>
        <v>41865.882928240739</v>
      </c>
      <c r="T3783" s="10">
        <f t="shared" si="477"/>
        <v>41890.882928240739</v>
      </c>
      <c r="U3783" t="str">
        <f t="shared" si="478"/>
        <v>Aug</v>
      </c>
      <c r="V3783">
        <f t="shared" si="479"/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472"/>
        <v>1.0175000000000001</v>
      </c>
      <c r="P3784" s="9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0">
        <f t="shared" si="476"/>
        <v>42546.862233796302</v>
      </c>
      <c r="T3784" s="10">
        <f t="shared" si="477"/>
        <v>42575.958333333328</v>
      </c>
      <c r="U3784" t="str">
        <f t="shared" si="478"/>
        <v>Jun</v>
      </c>
      <c r="V3784">
        <f t="shared" si="479"/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472"/>
        <v>1.2891666666666666</v>
      </c>
      <c r="P3785" s="9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0">
        <f t="shared" si="476"/>
        <v>42420.140277777777</v>
      </c>
      <c r="T3785" s="10">
        <f t="shared" si="477"/>
        <v>42444.666666666672</v>
      </c>
      <c r="U3785" t="str">
        <f t="shared" si="478"/>
        <v>Feb</v>
      </c>
      <c r="V3785">
        <f t="shared" si="479"/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472"/>
        <v>1.1499999999999999</v>
      </c>
      <c r="P3786" s="9">
        <f t="shared" si="473"/>
        <v>115</v>
      </c>
      <c r="Q3786" t="str">
        <f t="shared" si="474"/>
        <v>theater</v>
      </c>
      <c r="R3786" t="str">
        <f t="shared" si="475"/>
        <v>musical</v>
      </c>
      <c r="S3786" s="10">
        <f t="shared" si="476"/>
        <v>42531.980694444443</v>
      </c>
      <c r="T3786" s="10">
        <f t="shared" si="477"/>
        <v>42561.980694444443</v>
      </c>
      <c r="U3786" t="str">
        <f t="shared" si="478"/>
        <v>Jun</v>
      </c>
      <c r="V3786">
        <f t="shared" si="479"/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472"/>
        <v>1.5075000000000001</v>
      </c>
      <c r="P3787" s="9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0">
        <f t="shared" si="476"/>
        <v>42548.63853009259</v>
      </c>
      <c r="T3787" s="10">
        <f t="shared" si="477"/>
        <v>42584.418749999997</v>
      </c>
      <c r="U3787" t="str">
        <f t="shared" si="478"/>
        <v>Jun</v>
      </c>
      <c r="V3787">
        <f t="shared" si="479"/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472"/>
        <v>1.1096666666666666</v>
      </c>
      <c r="P3788" s="9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0">
        <f t="shared" si="476"/>
        <v>42487.037905092591</v>
      </c>
      <c r="T3788" s="10">
        <f t="shared" si="477"/>
        <v>42517.037905092591</v>
      </c>
      <c r="U3788" t="str">
        <f t="shared" si="478"/>
        <v>Apr</v>
      </c>
      <c r="V3788">
        <f t="shared" si="479"/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472"/>
        <v>1.0028571428571429</v>
      </c>
      <c r="P3789" s="9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0">
        <f t="shared" si="476"/>
        <v>42167.534791666665</v>
      </c>
      <c r="T3789" s="10">
        <f t="shared" si="477"/>
        <v>42196.165972222225</v>
      </c>
      <c r="U3789" t="str">
        <f t="shared" si="478"/>
        <v>Jun</v>
      </c>
      <c r="V3789">
        <f t="shared" si="479"/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472"/>
        <v>6.6666666666666671E-3</v>
      </c>
      <c r="P3790" s="9">
        <f t="shared" si="473"/>
        <v>500</v>
      </c>
      <c r="Q3790" t="str">
        <f t="shared" si="474"/>
        <v>theater</v>
      </c>
      <c r="R3790" t="str">
        <f t="shared" si="475"/>
        <v>musical</v>
      </c>
      <c r="S3790" s="10">
        <f t="shared" si="476"/>
        <v>42333.695821759262</v>
      </c>
      <c r="T3790" s="10">
        <f t="shared" si="477"/>
        <v>42361.679166666669</v>
      </c>
      <c r="U3790" t="str">
        <f t="shared" si="478"/>
        <v>Nov</v>
      </c>
      <c r="V3790">
        <f t="shared" si="479"/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472"/>
        <v>3.267605633802817E-2</v>
      </c>
      <c r="P3791" s="9">
        <f t="shared" si="473"/>
        <v>29</v>
      </c>
      <c r="Q3791" t="str">
        <f t="shared" si="474"/>
        <v>theater</v>
      </c>
      <c r="R3791" t="str">
        <f t="shared" si="475"/>
        <v>musical</v>
      </c>
      <c r="S3791" s="10">
        <f t="shared" si="476"/>
        <v>42138.798819444448</v>
      </c>
      <c r="T3791" s="10">
        <f t="shared" si="477"/>
        <v>42170.798819444448</v>
      </c>
      <c r="U3791" t="str">
        <f t="shared" si="478"/>
        <v>May</v>
      </c>
      <c r="V3791">
        <f t="shared" si="479"/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472"/>
        <v>0</v>
      </c>
      <c r="P3792" s="9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0">
        <f t="shared" si="476"/>
        <v>42666.666932870372</v>
      </c>
      <c r="T3792" s="10">
        <f t="shared" si="477"/>
        <v>42696.708599537036</v>
      </c>
      <c r="U3792" t="str">
        <f t="shared" si="478"/>
        <v>Oct</v>
      </c>
      <c r="V3792">
        <f t="shared" si="479"/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472"/>
        <v>0</v>
      </c>
      <c r="P3793" s="9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0">
        <f t="shared" si="476"/>
        <v>41766.692037037035</v>
      </c>
      <c r="T3793" s="10">
        <f t="shared" si="477"/>
        <v>41826.692037037035</v>
      </c>
      <c r="U3793" t="str">
        <f t="shared" si="478"/>
        <v>May</v>
      </c>
      <c r="V3793">
        <f t="shared" si="479"/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472"/>
        <v>2.8E-3</v>
      </c>
      <c r="P3794" s="9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0">
        <f t="shared" si="476"/>
        <v>42170.447013888886</v>
      </c>
      <c r="T3794" s="10">
        <f t="shared" si="477"/>
        <v>42200.447013888886</v>
      </c>
      <c r="U3794" t="str">
        <f t="shared" si="478"/>
        <v>Jun</v>
      </c>
      <c r="V3794">
        <f t="shared" si="479"/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472"/>
        <v>0.59657142857142853</v>
      </c>
      <c r="P3795" s="9">
        <f t="shared" si="473"/>
        <v>174</v>
      </c>
      <c r="Q3795" t="str">
        <f t="shared" si="474"/>
        <v>theater</v>
      </c>
      <c r="R3795" t="str">
        <f t="shared" si="475"/>
        <v>musical</v>
      </c>
      <c r="S3795" s="10">
        <f t="shared" si="476"/>
        <v>41968.938993055555</v>
      </c>
      <c r="T3795" s="10">
        <f t="shared" si="477"/>
        <v>41989.938993055555</v>
      </c>
      <c r="U3795" t="str">
        <f t="shared" si="478"/>
        <v>Nov</v>
      </c>
      <c r="V3795">
        <f t="shared" si="479"/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472"/>
        <v>0.01</v>
      </c>
      <c r="P3796" s="9">
        <f t="shared" si="473"/>
        <v>50</v>
      </c>
      <c r="Q3796" t="str">
        <f t="shared" si="474"/>
        <v>theater</v>
      </c>
      <c r="R3796" t="str">
        <f t="shared" si="475"/>
        <v>musical</v>
      </c>
      <c r="S3796" s="10">
        <f t="shared" si="476"/>
        <v>42132.58048611111</v>
      </c>
      <c r="T3796" s="10">
        <f t="shared" si="477"/>
        <v>42162.58048611111</v>
      </c>
      <c r="U3796" t="str">
        <f t="shared" si="478"/>
        <v>May</v>
      </c>
      <c r="V3796">
        <f t="shared" si="479"/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472"/>
        <v>1.6666666666666666E-2</v>
      </c>
      <c r="P3797" s="9">
        <f t="shared" si="473"/>
        <v>5</v>
      </c>
      <c r="Q3797" t="str">
        <f t="shared" si="474"/>
        <v>theater</v>
      </c>
      <c r="R3797" t="str">
        <f t="shared" si="475"/>
        <v>musical</v>
      </c>
      <c r="S3797" s="10">
        <f t="shared" si="476"/>
        <v>42201.436226851853</v>
      </c>
      <c r="T3797" s="10">
        <f t="shared" si="477"/>
        <v>42244.9375</v>
      </c>
      <c r="U3797" t="str">
        <f t="shared" si="478"/>
        <v>Jul</v>
      </c>
      <c r="V3797">
        <f t="shared" si="479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472"/>
        <v>4.4444444444444447E-5</v>
      </c>
      <c r="P3798" s="9">
        <f t="shared" si="473"/>
        <v>1</v>
      </c>
      <c r="Q3798" t="str">
        <f t="shared" si="474"/>
        <v>theater</v>
      </c>
      <c r="R3798" t="str">
        <f t="shared" si="475"/>
        <v>musical</v>
      </c>
      <c r="S3798" s="10">
        <f t="shared" si="476"/>
        <v>42689.029583333337</v>
      </c>
      <c r="T3798" s="10">
        <f t="shared" si="477"/>
        <v>42749.029583333337</v>
      </c>
      <c r="U3798" t="str">
        <f t="shared" si="478"/>
        <v>Nov</v>
      </c>
      <c r="V3798">
        <f t="shared" si="479"/>
        <v>2016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472"/>
        <v>0.89666666666666661</v>
      </c>
      <c r="P3799" s="9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0">
        <f t="shared" si="476"/>
        <v>42084.881539351853</v>
      </c>
      <c r="T3799" s="10">
        <f t="shared" si="477"/>
        <v>42114.881539351853</v>
      </c>
      <c r="U3799" t="str">
        <f t="shared" si="478"/>
        <v>Mar</v>
      </c>
      <c r="V3799">
        <f t="shared" si="479"/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472"/>
        <v>1.4642857142857143E-2</v>
      </c>
      <c r="P3800" s="9">
        <f t="shared" si="473"/>
        <v>205</v>
      </c>
      <c r="Q3800" t="str">
        <f t="shared" si="474"/>
        <v>theater</v>
      </c>
      <c r="R3800" t="str">
        <f t="shared" si="475"/>
        <v>musical</v>
      </c>
      <c r="S3800" s="10">
        <f t="shared" si="476"/>
        <v>41831.722777777781</v>
      </c>
      <c r="T3800" s="10">
        <f t="shared" si="477"/>
        <v>41861.722777777781</v>
      </c>
      <c r="U3800" t="str">
        <f t="shared" si="478"/>
        <v>Jul</v>
      </c>
      <c r="V3800">
        <f t="shared" si="479"/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472"/>
        <v>4.02E-2</v>
      </c>
      <c r="P3801" s="9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0">
        <f t="shared" si="476"/>
        <v>42410.93105324074</v>
      </c>
      <c r="T3801" s="10">
        <f t="shared" si="477"/>
        <v>42440.93105324074</v>
      </c>
      <c r="U3801" t="str">
        <f t="shared" si="478"/>
        <v>Feb</v>
      </c>
      <c r="V3801">
        <f t="shared" si="479"/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472"/>
        <v>4.0045454545454544E-2</v>
      </c>
      <c r="P3802" s="9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0">
        <f t="shared" si="476"/>
        <v>41982.737071759257</v>
      </c>
      <c r="T3802" s="10">
        <f t="shared" si="477"/>
        <v>42015.207638888889</v>
      </c>
      <c r="U3802" t="str">
        <f t="shared" si="478"/>
        <v>Dec</v>
      </c>
      <c r="V3802">
        <f t="shared" si="479"/>
        <v>2014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472"/>
        <v>8.5199999999999998E-2</v>
      </c>
      <c r="P3803" s="9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0">
        <f t="shared" si="476"/>
        <v>41975.676111111112</v>
      </c>
      <c r="T3803" s="10">
        <f t="shared" si="477"/>
        <v>42006.676111111112</v>
      </c>
      <c r="U3803" t="str">
        <f t="shared" si="478"/>
        <v>Dec</v>
      </c>
      <c r="V3803">
        <f t="shared" si="479"/>
        <v>2014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472"/>
        <v>0</v>
      </c>
      <c r="P3804" s="9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0">
        <f t="shared" si="476"/>
        <v>42269.126226851848</v>
      </c>
      <c r="T3804" s="10">
        <f t="shared" si="477"/>
        <v>42299.126226851848</v>
      </c>
      <c r="U3804" t="str">
        <f t="shared" si="478"/>
        <v>Sep</v>
      </c>
      <c r="V3804">
        <f t="shared" si="479"/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472"/>
        <v>0.19650000000000001</v>
      </c>
      <c r="P3805" s="9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0">
        <f t="shared" si="476"/>
        <v>42403.971851851849</v>
      </c>
      <c r="T3805" s="10">
        <f t="shared" si="477"/>
        <v>42433.971851851849</v>
      </c>
      <c r="U3805" t="str">
        <f t="shared" si="478"/>
        <v>Feb</v>
      </c>
      <c r="V3805">
        <f t="shared" si="479"/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472"/>
        <v>0</v>
      </c>
      <c r="P3806" s="9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0">
        <f t="shared" si="476"/>
        <v>42527.00953703704</v>
      </c>
      <c r="T3806" s="10">
        <f t="shared" si="477"/>
        <v>42582.291666666672</v>
      </c>
      <c r="U3806" t="str">
        <f t="shared" si="478"/>
        <v>Jun</v>
      </c>
      <c r="V3806">
        <f t="shared" si="479"/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472"/>
        <v>2.0000000000000002E-5</v>
      </c>
      <c r="P3807" s="9">
        <f t="shared" si="473"/>
        <v>1.5</v>
      </c>
      <c r="Q3807" t="str">
        <f t="shared" si="474"/>
        <v>theater</v>
      </c>
      <c r="R3807" t="str">
        <f t="shared" si="475"/>
        <v>musical</v>
      </c>
      <c r="S3807" s="10">
        <f t="shared" si="476"/>
        <v>41849.887037037035</v>
      </c>
      <c r="T3807" s="10">
        <f t="shared" si="477"/>
        <v>41909.887037037035</v>
      </c>
      <c r="U3807" t="str">
        <f t="shared" si="478"/>
        <v>Jul</v>
      </c>
      <c r="V3807">
        <f t="shared" si="479"/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472"/>
        <v>6.6666666666666664E-4</v>
      </c>
      <c r="P3808" s="9">
        <f t="shared" si="473"/>
        <v>5</v>
      </c>
      <c r="Q3808" t="str">
        <f t="shared" si="474"/>
        <v>theater</v>
      </c>
      <c r="R3808" t="str">
        <f t="shared" si="475"/>
        <v>musical</v>
      </c>
      <c r="S3808" s="10">
        <f t="shared" si="476"/>
        <v>41799.259039351848</v>
      </c>
      <c r="T3808" s="10">
        <f t="shared" si="477"/>
        <v>41819.259039351848</v>
      </c>
      <c r="U3808" t="str">
        <f t="shared" si="478"/>
        <v>Jun</v>
      </c>
      <c r="V3808">
        <f t="shared" si="479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472"/>
        <v>0.30333333333333334</v>
      </c>
      <c r="P3809" s="9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0">
        <f t="shared" si="476"/>
        <v>42090.909016203703</v>
      </c>
      <c r="T3809" s="10">
        <f t="shared" si="477"/>
        <v>42097.909016203703</v>
      </c>
      <c r="U3809" t="str">
        <f t="shared" si="478"/>
        <v>Mar</v>
      </c>
      <c r="V3809">
        <f t="shared" si="479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472"/>
        <v>1</v>
      </c>
      <c r="P3810" s="9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0">
        <f t="shared" si="476"/>
        <v>42059.453923611116</v>
      </c>
      <c r="T3810" s="10">
        <f t="shared" si="477"/>
        <v>42119.412256944444</v>
      </c>
      <c r="U3810" t="str">
        <f t="shared" si="478"/>
        <v>Feb</v>
      </c>
      <c r="V3810">
        <f t="shared" si="47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472"/>
        <v>1.0125</v>
      </c>
      <c r="P3811" s="9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0">
        <f t="shared" si="476"/>
        <v>41800.526701388888</v>
      </c>
      <c r="T3811" s="10">
        <f t="shared" si="477"/>
        <v>41850.958333333336</v>
      </c>
      <c r="U3811" t="str">
        <f t="shared" si="478"/>
        <v>Jun</v>
      </c>
      <c r="V3811">
        <f t="shared" si="47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472"/>
        <v>1.2173333333333334</v>
      </c>
      <c r="P3812" s="9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0">
        <f t="shared" si="476"/>
        <v>42054.849050925928</v>
      </c>
      <c r="T3812" s="10">
        <f t="shared" si="477"/>
        <v>42084.807384259257</v>
      </c>
      <c r="U3812" t="str">
        <f t="shared" si="478"/>
        <v>Feb</v>
      </c>
      <c r="V3812">
        <f t="shared" si="47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472"/>
        <v>3.3</v>
      </c>
      <c r="P3813" s="9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0">
        <f t="shared" si="476"/>
        <v>42487.62700231481</v>
      </c>
      <c r="T3813" s="10">
        <f t="shared" si="477"/>
        <v>42521.458333333328</v>
      </c>
      <c r="U3813" t="str">
        <f t="shared" si="478"/>
        <v>Apr</v>
      </c>
      <c r="V3813">
        <f t="shared" si="47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472"/>
        <v>1.0954999999999999</v>
      </c>
      <c r="P3814" s="9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0">
        <f t="shared" si="476"/>
        <v>42109.751250000001</v>
      </c>
      <c r="T3814" s="10">
        <f t="shared" si="477"/>
        <v>42156.165972222225</v>
      </c>
      <c r="U3814" t="str">
        <f t="shared" si="478"/>
        <v>Apr</v>
      </c>
      <c r="V3814">
        <f t="shared" si="47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472"/>
        <v>1.0095190476190474</v>
      </c>
      <c r="P3815" s="9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0">
        <f t="shared" si="476"/>
        <v>42497.275706018518</v>
      </c>
      <c r="T3815" s="10">
        <f t="shared" si="477"/>
        <v>42535.904861111107</v>
      </c>
      <c r="U3815" t="str">
        <f t="shared" si="478"/>
        <v>May</v>
      </c>
      <c r="V3815">
        <f t="shared" si="47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472"/>
        <v>1.4013333333333333</v>
      </c>
      <c r="P3816" s="9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0">
        <f t="shared" si="476"/>
        <v>42058.904074074075</v>
      </c>
      <c r="T3816" s="10">
        <f t="shared" si="477"/>
        <v>42095.165972222225</v>
      </c>
      <c r="U3816" t="str">
        <f t="shared" si="478"/>
        <v>Feb</v>
      </c>
      <c r="V3816">
        <f t="shared" si="47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472"/>
        <v>1.0000100000000001</v>
      </c>
      <c r="P3817" s="9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0">
        <f t="shared" si="476"/>
        <v>42207.259918981479</v>
      </c>
      <c r="T3817" s="10">
        <f t="shared" si="477"/>
        <v>42236.958333333328</v>
      </c>
      <c r="U3817" t="str">
        <f t="shared" si="478"/>
        <v>Jul</v>
      </c>
      <c r="V3817">
        <f t="shared" si="47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472"/>
        <v>1.19238</v>
      </c>
      <c r="P3818" s="9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0">
        <f t="shared" si="476"/>
        <v>41807.690081018518</v>
      </c>
      <c r="T3818" s="10">
        <f t="shared" si="477"/>
        <v>41837.690081018518</v>
      </c>
      <c r="U3818" t="str">
        <f t="shared" si="478"/>
        <v>Jun</v>
      </c>
      <c r="V3818">
        <f t="shared" si="47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472"/>
        <v>1.0725</v>
      </c>
      <c r="P3819" s="9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0">
        <f t="shared" si="476"/>
        <v>42284.69694444444</v>
      </c>
      <c r="T3819" s="10">
        <f t="shared" si="477"/>
        <v>42301.165972222225</v>
      </c>
      <c r="U3819" t="str">
        <f t="shared" si="478"/>
        <v>Oct</v>
      </c>
      <c r="V3819">
        <f t="shared" si="47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472"/>
        <v>2.2799999999999998</v>
      </c>
      <c r="P3820" s="9">
        <f t="shared" si="473"/>
        <v>57</v>
      </c>
      <c r="Q3820" t="str">
        <f t="shared" si="474"/>
        <v>theater</v>
      </c>
      <c r="R3820" t="str">
        <f t="shared" si="475"/>
        <v>plays</v>
      </c>
      <c r="S3820" s="10">
        <f t="shared" si="476"/>
        <v>42045.84238425926</v>
      </c>
      <c r="T3820" s="10">
        <f t="shared" si="477"/>
        <v>42075.800717592589</v>
      </c>
      <c r="U3820" t="str">
        <f t="shared" si="478"/>
        <v>Feb</v>
      </c>
      <c r="V3820">
        <f t="shared" si="47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472"/>
        <v>1.0640000000000001</v>
      </c>
      <c r="P3821" s="9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0">
        <f t="shared" si="476"/>
        <v>42184.209537037037</v>
      </c>
      <c r="T3821" s="10">
        <f t="shared" si="477"/>
        <v>42202.876388888893</v>
      </c>
      <c r="U3821" t="str">
        <f t="shared" si="478"/>
        <v>Jun</v>
      </c>
      <c r="V3821">
        <f t="shared" si="47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472"/>
        <v>1.4333333333333333</v>
      </c>
      <c r="P3822" s="9">
        <f t="shared" si="473"/>
        <v>21.5</v>
      </c>
      <c r="Q3822" t="str">
        <f t="shared" si="474"/>
        <v>theater</v>
      </c>
      <c r="R3822" t="str">
        <f t="shared" si="475"/>
        <v>plays</v>
      </c>
      <c r="S3822" s="10">
        <f t="shared" si="476"/>
        <v>42160.651817129634</v>
      </c>
      <c r="T3822" s="10">
        <f t="shared" si="477"/>
        <v>42190.651817129634</v>
      </c>
      <c r="U3822" t="str">
        <f t="shared" si="478"/>
        <v>Jun</v>
      </c>
      <c r="V3822">
        <f t="shared" si="47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472"/>
        <v>1.0454285714285714</v>
      </c>
      <c r="P3823" s="9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0">
        <f t="shared" si="476"/>
        <v>42341.180636574078</v>
      </c>
      <c r="T3823" s="10">
        <f t="shared" si="477"/>
        <v>42373.180636574078</v>
      </c>
      <c r="U3823" t="str">
        <f t="shared" si="478"/>
        <v>Dec</v>
      </c>
      <c r="V3823">
        <f t="shared" si="47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472"/>
        <v>1.1002000000000001</v>
      </c>
      <c r="P3824" s="9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0">
        <f t="shared" si="476"/>
        <v>42329.838159722218</v>
      </c>
      <c r="T3824" s="10">
        <f t="shared" si="477"/>
        <v>42388.957638888889</v>
      </c>
      <c r="U3824" t="str">
        <f t="shared" si="478"/>
        <v>Nov</v>
      </c>
      <c r="V3824">
        <f t="shared" si="479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472"/>
        <v>1.06</v>
      </c>
      <c r="P3825" s="9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0">
        <f t="shared" si="476"/>
        <v>42170.910231481481</v>
      </c>
      <c r="T3825" s="10">
        <f t="shared" si="477"/>
        <v>42205.165972222225</v>
      </c>
      <c r="U3825" t="str">
        <f t="shared" si="478"/>
        <v>Jun</v>
      </c>
      <c r="V3825">
        <f t="shared" si="479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472"/>
        <v>1.08</v>
      </c>
      <c r="P3826" s="9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0">
        <f t="shared" si="476"/>
        <v>42571.626192129625</v>
      </c>
      <c r="T3826" s="10">
        <f t="shared" si="477"/>
        <v>42583.570138888885</v>
      </c>
      <c r="U3826" t="str">
        <f t="shared" si="478"/>
        <v>Jul</v>
      </c>
      <c r="V3826">
        <f t="shared" si="479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472"/>
        <v>1.0542</v>
      </c>
      <c r="P3827" s="9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0">
        <f t="shared" si="476"/>
        <v>42151.069606481484</v>
      </c>
      <c r="T3827" s="10">
        <f t="shared" si="477"/>
        <v>42172.069606481484</v>
      </c>
      <c r="U3827" t="str">
        <f t="shared" si="478"/>
        <v>May</v>
      </c>
      <c r="V3827">
        <f t="shared" si="479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472"/>
        <v>1.1916666666666667</v>
      </c>
      <c r="P3828" s="9">
        <f t="shared" si="473"/>
        <v>27.5</v>
      </c>
      <c r="Q3828" t="str">
        <f t="shared" si="474"/>
        <v>theater</v>
      </c>
      <c r="R3828" t="str">
        <f t="shared" si="475"/>
        <v>plays</v>
      </c>
      <c r="S3828" s="10">
        <f t="shared" si="476"/>
        <v>42101.423541666663</v>
      </c>
      <c r="T3828" s="10">
        <f t="shared" si="477"/>
        <v>42131.423541666663</v>
      </c>
      <c r="U3828" t="str">
        <f t="shared" si="478"/>
        <v>Apr</v>
      </c>
      <c r="V3828">
        <f t="shared" si="479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472"/>
        <v>1.5266666666666666</v>
      </c>
      <c r="P3829" s="9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0">
        <f t="shared" si="476"/>
        <v>42034.928252314814</v>
      </c>
      <c r="T3829" s="10">
        <f t="shared" si="477"/>
        <v>42090</v>
      </c>
      <c r="U3829" t="str">
        <f t="shared" si="478"/>
        <v>Jan</v>
      </c>
      <c r="V3829">
        <f t="shared" si="479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472"/>
        <v>1</v>
      </c>
      <c r="P3830" s="9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0">
        <f t="shared" si="476"/>
        <v>41944.527627314819</v>
      </c>
      <c r="T3830" s="10">
        <f t="shared" si="477"/>
        <v>42004.569293981483</v>
      </c>
      <c r="U3830" t="str">
        <f t="shared" si="478"/>
        <v>Nov</v>
      </c>
      <c r="V3830">
        <f t="shared" si="479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472"/>
        <v>1.002</v>
      </c>
      <c r="P3831" s="9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0">
        <f t="shared" si="476"/>
        <v>42593.865405092598</v>
      </c>
      <c r="T3831" s="10">
        <f t="shared" si="477"/>
        <v>42613.865405092598</v>
      </c>
      <c r="U3831" t="str">
        <f t="shared" si="478"/>
        <v>Aug</v>
      </c>
      <c r="V3831">
        <f t="shared" si="479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472"/>
        <v>2.25</v>
      </c>
      <c r="P3832" s="9">
        <f t="shared" si="473"/>
        <v>75</v>
      </c>
      <c r="Q3832" t="str">
        <f t="shared" si="474"/>
        <v>theater</v>
      </c>
      <c r="R3832" t="str">
        <f t="shared" si="475"/>
        <v>plays</v>
      </c>
      <c r="S3832" s="10">
        <f t="shared" si="476"/>
        <v>42503.740868055553</v>
      </c>
      <c r="T3832" s="10">
        <f t="shared" si="477"/>
        <v>42517.740868055553</v>
      </c>
      <c r="U3832" t="str">
        <f t="shared" si="478"/>
        <v>May</v>
      </c>
      <c r="V3832">
        <f t="shared" si="479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472"/>
        <v>1.0602199999999999</v>
      </c>
      <c r="P3833" s="9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0">
        <f t="shared" si="476"/>
        <v>41927.848900462966</v>
      </c>
      <c r="T3833" s="10">
        <f t="shared" si="477"/>
        <v>41948.890567129631</v>
      </c>
      <c r="U3833" t="str">
        <f t="shared" si="478"/>
        <v>Oct</v>
      </c>
      <c r="V3833">
        <f t="shared" si="479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472"/>
        <v>1.0466666666666666</v>
      </c>
      <c r="P3834" s="9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0">
        <f t="shared" si="476"/>
        <v>42375.114988425921</v>
      </c>
      <c r="T3834" s="10">
        <f t="shared" si="477"/>
        <v>42420.114988425921</v>
      </c>
      <c r="U3834" t="str">
        <f t="shared" si="478"/>
        <v>Jan</v>
      </c>
      <c r="V3834">
        <f t="shared" si="479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472"/>
        <v>1.1666666666666667</v>
      </c>
      <c r="P3835" s="9">
        <f t="shared" si="473"/>
        <v>70</v>
      </c>
      <c r="Q3835" t="str">
        <f t="shared" si="474"/>
        <v>theater</v>
      </c>
      <c r="R3835" t="str">
        <f t="shared" si="475"/>
        <v>plays</v>
      </c>
      <c r="S3835" s="10">
        <f t="shared" si="476"/>
        <v>41963.872361111105</v>
      </c>
      <c r="T3835" s="10">
        <f t="shared" si="477"/>
        <v>41974.797916666663</v>
      </c>
      <c r="U3835" t="str">
        <f t="shared" si="478"/>
        <v>Nov</v>
      </c>
      <c r="V3835">
        <f t="shared" si="479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472"/>
        <v>1.0903333333333334</v>
      </c>
      <c r="P3836" s="9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0">
        <f t="shared" si="476"/>
        <v>42143.445219907408</v>
      </c>
      <c r="T3836" s="10">
        <f t="shared" si="477"/>
        <v>42173.445219907408</v>
      </c>
      <c r="U3836" t="str">
        <f t="shared" si="478"/>
        <v>May</v>
      </c>
      <c r="V3836">
        <f t="shared" si="479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472"/>
        <v>1.6</v>
      </c>
      <c r="P3837" s="9">
        <f t="shared" si="473"/>
        <v>40</v>
      </c>
      <c r="Q3837" t="str">
        <f t="shared" si="474"/>
        <v>theater</v>
      </c>
      <c r="R3837" t="str">
        <f t="shared" si="475"/>
        <v>plays</v>
      </c>
      <c r="S3837" s="10">
        <f t="shared" si="476"/>
        <v>42460.94222222222</v>
      </c>
      <c r="T3837" s="10">
        <f t="shared" si="477"/>
        <v>42481.94222222222</v>
      </c>
      <c r="U3837" t="str">
        <f t="shared" si="478"/>
        <v>Mar</v>
      </c>
      <c r="V3837">
        <f t="shared" si="479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472"/>
        <v>1.125</v>
      </c>
      <c r="P3838" s="9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0">
        <f t="shared" si="476"/>
        <v>42553.926527777774</v>
      </c>
      <c r="T3838" s="10">
        <f t="shared" si="477"/>
        <v>42585.172916666663</v>
      </c>
      <c r="U3838" t="str">
        <f t="shared" si="478"/>
        <v>Jul</v>
      </c>
      <c r="V3838">
        <f t="shared" si="479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472"/>
        <v>1.0209999999999999</v>
      </c>
      <c r="P3839" s="9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0">
        <f t="shared" si="476"/>
        <v>42152.765717592592</v>
      </c>
      <c r="T3839" s="10">
        <f t="shared" si="477"/>
        <v>42188.765717592592</v>
      </c>
      <c r="U3839" t="str">
        <f t="shared" si="478"/>
        <v>May</v>
      </c>
      <c r="V3839">
        <f t="shared" si="479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472"/>
        <v>1.00824</v>
      </c>
      <c r="P3840" s="9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0">
        <f t="shared" si="476"/>
        <v>42116.710752314815</v>
      </c>
      <c r="T3840" s="10">
        <f t="shared" si="477"/>
        <v>42146.710752314815</v>
      </c>
      <c r="U3840" t="str">
        <f t="shared" si="478"/>
        <v>Apr</v>
      </c>
      <c r="V3840">
        <f t="shared" si="479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472"/>
        <v>1.0125</v>
      </c>
      <c r="P3841" s="9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0">
        <f t="shared" si="476"/>
        <v>42155.142638888887</v>
      </c>
      <c r="T3841" s="10">
        <f t="shared" si="477"/>
        <v>42215.142638888887</v>
      </c>
      <c r="U3841" t="str">
        <f t="shared" si="478"/>
        <v>May</v>
      </c>
      <c r="V3841">
        <f t="shared" si="479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472"/>
        <v>65</v>
      </c>
      <c r="P3842" s="9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0">
        <f t="shared" si="476"/>
        <v>42432.701724537037</v>
      </c>
      <c r="T3842" s="10">
        <f t="shared" si="477"/>
        <v>42457.660057870366</v>
      </c>
      <c r="U3842" t="str">
        <f t="shared" si="478"/>
        <v>Mar</v>
      </c>
      <c r="V3842">
        <f t="shared" si="479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480">E3843/D3843</f>
        <v>8.72E-2</v>
      </c>
      <c r="P3843" s="9">
        <f t="shared" ref="P3843:P3906" si="481">E3843/L3843</f>
        <v>25.647058823529413</v>
      </c>
      <c r="Q3843" t="str">
        <f t="shared" ref="Q3843:Q3906" si="482">LEFT(N3843,SEARCH( "/",N3843,1)-1)</f>
        <v>theater</v>
      </c>
      <c r="R3843" t="str">
        <f t="shared" ref="R3843:R3906" si="483">RIGHT(N3843,LEN(N3843)-SEARCH("/",N3843,1))</f>
        <v>plays</v>
      </c>
      <c r="S3843" s="10">
        <f t="shared" ref="S3843:S3906" si="484">(((J3843/60)/60)/24)+DATE(1970,1,1)</f>
        <v>41780.785729166666</v>
      </c>
      <c r="T3843" s="10">
        <f t="shared" ref="T3843:T3906" si="485">(((I3843/60)/60)/24)+DATE(1970,1,1)</f>
        <v>41840.785729166666</v>
      </c>
      <c r="U3843" t="str">
        <f t="shared" ref="U3843:U3906" si="486">TEXT(MONTH(S3843)*29,"mmm")</f>
        <v>May</v>
      </c>
      <c r="V3843">
        <f t="shared" ref="V3843:V3906" si="487">YEAR(S3843)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480"/>
        <v>0.21940000000000001</v>
      </c>
      <c r="P3844" s="9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0">
        <f t="shared" si="484"/>
        <v>41740.493657407409</v>
      </c>
      <c r="T3844" s="10">
        <f t="shared" si="485"/>
        <v>41770.493657407409</v>
      </c>
      <c r="U3844" t="str">
        <f t="shared" si="486"/>
        <v>Apr</v>
      </c>
      <c r="V3844">
        <f t="shared" si="487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480"/>
        <v>0.21299999999999999</v>
      </c>
      <c r="P3845" s="9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0">
        <f t="shared" si="484"/>
        <v>41766.072500000002</v>
      </c>
      <c r="T3845" s="10">
        <f t="shared" si="485"/>
        <v>41791.072500000002</v>
      </c>
      <c r="U3845" t="str">
        <f t="shared" si="486"/>
        <v>May</v>
      </c>
      <c r="V3845">
        <f t="shared" si="487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480"/>
        <v>0.41489795918367345</v>
      </c>
      <c r="P3846" s="9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0">
        <f t="shared" si="484"/>
        <v>41766.617291666669</v>
      </c>
      <c r="T3846" s="10">
        <f t="shared" si="485"/>
        <v>41793.290972222225</v>
      </c>
      <c r="U3846" t="str">
        <f t="shared" si="486"/>
        <v>May</v>
      </c>
      <c r="V3846">
        <f t="shared" si="487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480"/>
        <v>2.1049999999999999E-2</v>
      </c>
      <c r="P3847" s="9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0">
        <f t="shared" si="484"/>
        <v>42248.627013888887</v>
      </c>
      <c r="T3847" s="10">
        <f t="shared" si="485"/>
        <v>42278.627013888887</v>
      </c>
      <c r="U3847" t="str">
        <f t="shared" si="486"/>
        <v>Sep</v>
      </c>
      <c r="V3847">
        <f t="shared" si="487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480"/>
        <v>2.7E-2</v>
      </c>
      <c r="P3848" s="9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0">
        <f t="shared" si="484"/>
        <v>41885.221550925926</v>
      </c>
      <c r="T3848" s="10">
        <f t="shared" si="485"/>
        <v>41916.290972222225</v>
      </c>
      <c r="U3848" t="str">
        <f t="shared" si="486"/>
        <v>Sep</v>
      </c>
      <c r="V3848">
        <f t="shared" si="487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480"/>
        <v>0.16161904761904761</v>
      </c>
      <c r="P3849" s="9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0">
        <f t="shared" si="484"/>
        <v>42159.224432870367</v>
      </c>
      <c r="T3849" s="10">
        <f t="shared" si="485"/>
        <v>42204.224432870367</v>
      </c>
      <c r="U3849" t="str">
        <f t="shared" si="486"/>
        <v>Jun</v>
      </c>
      <c r="V3849">
        <f t="shared" si="487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480"/>
        <v>0.16376923076923078</v>
      </c>
      <c r="P3850" s="9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0">
        <f t="shared" si="484"/>
        <v>42265.817002314812</v>
      </c>
      <c r="T3850" s="10">
        <f t="shared" si="485"/>
        <v>42295.817002314812</v>
      </c>
      <c r="U3850" t="str">
        <f t="shared" si="486"/>
        <v>Sep</v>
      </c>
      <c r="V3850">
        <f t="shared" si="487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480"/>
        <v>7.0433333333333334E-2</v>
      </c>
      <c r="P3851" s="9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0">
        <f t="shared" si="484"/>
        <v>42136.767175925925</v>
      </c>
      <c r="T3851" s="10">
        <f t="shared" si="485"/>
        <v>42166.767175925925</v>
      </c>
      <c r="U3851" t="str">
        <f t="shared" si="486"/>
        <v>May</v>
      </c>
      <c r="V3851">
        <f t="shared" si="487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480"/>
        <v>3.7999999999999999E-2</v>
      </c>
      <c r="P3852" s="9">
        <f t="shared" si="481"/>
        <v>9.5</v>
      </c>
      <c r="Q3852" t="str">
        <f t="shared" si="482"/>
        <v>theater</v>
      </c>
      <c r="R3852" t="str">
        <f t="shared" si="483"/>
        <v>plays</v>
      </c>
      <c r="S3852" s="10">
        <f t="shared" si="484"/>
        <v>41975.124340277776</v>
      </c>
      <c r="T3852" s="10">
        <f t="shared" si="485"/>
        <v>42005.124340277776</v>
      </c>
      <c r="U3852" t="str">
        <f t="shared" si="486"/>
        <v>Dec</v>
      </c>
      <c r="V3852">
        <f t="shared" si="487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480"/>
        <v>0.34079999999999999</v>
      </c>
      <c r="P3853" s="9">
        <f t="shared" si="481"/>
        <v>35.5</v>
      </c>
      <c r="Q3853" t="str">
        <f t="shared" si="482"/>
        <v>theater</v>
      </c>
      <c r="R3853" t="str">
        <f t="shared" si="483"/>
        <v>plays</v>
      </c>
      <c r="S3853" s="10">
        <f t="shared" si="484"/>
        <v>42172.439571759256</v>
      </c>
      <c r="T3853" s="10">
        <f t="shared" si="485"/>
        <v>42202.439571759256</v>
      </c>
      <c r="U3853" t="str">
        <f t="shared" si="486"/>
        <v>Jun</v>
      </c>
      <c r="V3853">
        <f t="shared" si="487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480"/>
        <v>2E-3</v>
      </c>
      <c r="P3854" s="9">
        <f t="shared" si="481"/>
        <v>10</v>
      </c>
      <c r="Q3854" t="str">
        <f t="shared" si="482"/>
        <v>theater</v>
      </c>
      <c r="R3854" t="str">
        <f t="shared" si="483"/>
        <v>plays</v>
      </c>
      <c r="S3854" s="10">
        <f t="shared" si="484"/>
        <v>42065.190694444449</v>
      </c>
      <c r="T3854" s="10">
        <f t="shared" si="485"/>
        <v>42090.149027777778</v>
      </c>
      <c r="U3854" t="str">
        <f t="shared" si="486"/>
        <v>Mar</v>
      </c>
      <c r="V3854">
        <f t="shared" si="487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480"/>
        <v>2.5999999999999998E-4</v>
      </c>
      <c r="P3855" s="9">
        <f t="shared" si="481"/>
        <v>13</v>
      </c>
      <c r="Q3855" t="str">
        <f t="shared" si="482"/>
        <v>theater</v>
      </c>
      <c r="R3855" t="str">
        <f t="shared" si="483"/>
        <v>plays</v>
      </c>
      <c r="S3855" s="10">
        <f t="shared" si="484"/>
        <v>41848.84002314815</v>
      </c>
      <c r="T3855" s="10">
        <f t="shared" si="485"/>
        <v>41883.84002314815</v>
      </c>
      <c r="U3855" t="str">
        <f t="shared" si="486"/>
        <v>Jul</v>
      </c>
      <c r="V3855">
        <f t="shared" si="487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480"/>
        <v>0.16254545454545455</v>
      </c>
      <c r="P3856" s="9">
        <f t="shared" si="481"/>
        <v>89.4</v>
      </c>
      <c r="Q3856" t="str">
        <f t="shared" si="482"/>
        <v>theater</v>
      </c>
      <c r="R3856" t="str">
        <f t="shared" si="483"/>
        <v>plays</v>
      </c>
      <c r="S3856" s="10">
        <f t="shared" si="484"/>
        <v>42103.884930555556</v>
      </c>
      <c r="T3856" s="10">
        <f t="shared" si="485"/>
        <v>42133.884930555556</v>
      </c>
      <c r="U3856" t="str">
        <f t="shared" si="486"/>
        <v>Apr</v>
      </c>
      <c r="V3856">
        <f t="shared" si="487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480"/>
        <v>2.5000000000000001E-2</v>
      </c>
      <c r="P3857" s="9">
        <f t="shared" si="481"/>
        <v>25</v>
      </c>
      <c r="Q3857" t="str">
        <f t="shared" si="482"/>
        <v>theater</v>
      </c>
      <c r="R3857" t="str">
        <f t="shared" si="483"/>
        <v>plays</v>
      </c>
      <c r="S3857" s="10">
        <f t="shared" si="484"/>
        <v>42059.970729166671</v>
      </c>
      <c r="T3857" s="10">
        <f t="shared" si="485"/>
        <v>42089.929062499999</v>
      </c>
      <c r="U3857" t="str">
        <f t="shared" si="486"/>
        <v>Feb</v>
      </c>
      <c r="V3857">
        <f t="shared" si="487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480"/>
        <v>2.0000000000000001E-4</v>
      </c>
      <c r="P3858" s="9">
        <f t="shared" si="481"/>
        <v>1</v>
      </c>
      <c r="Q3858" t="str">
        <f t="shared" si="482"/>
        <v>theater</v>
      </c>
      <c r="R3858" t="str">
        <f t="shared" si="483"/>
        <v>plays</v>
      </c>
      <c r="S3858" s="10">
        <f t="shared" si="484"/>
        <v>42041.743090277778</v>
      </c>
      <c r="T3858" s="10">
        <f t="shared" si="485"/>
        <v>42071.701423611114</v>
      </c>
      <c r="U3858" t="str">
        <f t="shared" si="486"/>
        <v>Feb</v>
      </c>
      <c r="V3858">
        <f t="shared" si="487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480"/>
        <v>5.1999999999999998E-2</v>
      </c>
      <c r="P3859" s="9">
        <f t="shared" si="481"/>
        <v>65</v>
      </c>
      <c r="Q3859" t="str">
        <f t="shared" si="482"/>
        <v>theater</v>
      </c>
      <c r="R3859" t="str">
        <f t="shared" si="483"/>
        <v>plays</v>
      </c>
      <c r="S3859" s="10">
        <f t="shared" si="484"/>
        <v>41829.73715277778</v>
      </c>
      <c r="T3859" s="10">
        <f t="shared" si="485"/>
        <v>41852.716666666667</v>
      </c>
      <c r="U3859" t="str">
        <f t="shared" si="486"/>
        <v>Jul</v>
      </c>
      <c r="V3859">
        <f t="shared" si="487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480"/>
        <v>0.02</v>
      </c>
      <c r="P3860" s="9">
        <f t="shared" si="481"/>
        <v>10</v>
      </c>
      <c r="Q3860" t="str">
        <f t="shared" si="482"/>
        <v>theater</v>
      </c>
      <c r="R3860" t="str">
        <f t="shared" si="483"/>
        <v>plays</v>
      </c>
      <c r="S3860" s="10">
        <f t="shared" si="484"/>
        <v>42128.431064814817</v>
      </c>
      <c r="T3860" s="10">
        <f t="shared" si="485"/>
        <v>42146.875</v>
      </c>
      <c r="U3860" t="str">
        <f t="shared" si="486"/>
        <v>May</v>
      </c>
      <c r="V3860">
        <f t="shared" si="487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480"/>
        <v>4.0000000000000002E-4</v>
      </c>
      <c r="P3861" s="9">
        <f t="shared" si="481"/>
        <v>1</v>
      </c>
      <c r="Q3861" t="str">
        <f t="shared" si="482"/>
        <v>theater</v>
      </c>
      <c r="R3861" t="str">
        <f t="shared" si="483"/>
        <v>plays</v>
      </c>
      <c r="S3861" s="10">
        <f t="shared" si="484"/>
        <v>41789.893599537041</v>
      </c>
      <c r="T3861" s="10">
        <f t="shared" si="485"/>
        <v>41815.875</v>
      </c>
      <c r="U3861" t="str">
        <f t="shared" si="486"/>
        <v>May</v>
      </c>
      <c r="V3861">
        <f t="shared" si="487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480"/>
        <v>0.17666666666666667</v>
      </c>
      <c r="P3862" s="9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0">
        <f t="shared" si="484"/>
        <v>41833.660995370366</v>
      </c>
      <c r="T3862" s="10">
        <f t="shared" si="485"/>
        <v>41863.660995370366</v>
      </c>
      <c r="U3862" t="str">
        <f t="shared" si="486"/>
        <v>Jul</v>
      </c>
      <c r="V3862">
        <f t="shared" si="487"/>
        <v>2014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480"/>
        <v>0.05</v>
      </c>
      <c r="P3863" s="9">
        <f t="shared" si="481"/>
        <v>100</v>
      </c>
      <c r="Q3863" t="str">
        <f t="shared" si="482"/>
        <v>theater</v>
      </c>
      <c r="R3863" t="str">
        <f t="shared" si="483"/>
        <v>plays</v>
      </c>
      <c r="S3863" s="10">
        <f t="shared" si="484"/>
        <v>41914.590011574073</v>
      </c>
      <c r="T3863" s="10">
        <f t="shared" si="485"/>
        <v>41955.907638888893</v>
      </c>
      <c r="U3863" t="str">
        <f t="shared" si="486"/>
        <v>Oct</v>
      </c>
      <c r="V3863">
        <f t="shared" si="487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480"/>
        <v>1.3333333333333334E-4</v>
      </c>
      <c r="P3864" s="9">
        <f t="shared" si="481"/>
        <v>1</v>
      </c>
      <c r="Q3864" t="str">
        <f t="shared" si="482"/>
        <v>theater</v>
      </c>
      <c r="R3864" t="str">
        <f t="shared" si="483"/>
        <v>plays</v>
      </c>
      <c r="S3864" s="10">
        <f t="shared" si="484"/>
        <v>42611.261064814811</v>
      </c>
      <c r="T3864" s="10">
        <f t="shared" si="485"/>
        <v>42625.707638888889</v>
      </c>
      <c r="U3864" t="str">
        <f t="shared" si="486"/>
        <v>Aug</v>
      </c>
      <c r="V3864">
        <f t="shared" si="487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480"/>
        <v>0</v>
      </c>
      <c r="P3865" s="9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0">
        <f t="shared" si="484"/>
        <v>42253.633159722223</v>
      </c>
      <c r="T3865" s="10">
        <f t="shared" si="485"/>
        <v>42313.674826388888</v>
      </c>
      <c r="U3865" t="str">
        <f t="shared" si="486"/>
        <v>Sep</v>
      </c>
      <c r="V3865">
        <f t="shared" si="487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480"/>
        <v>1.2E-2</v>
      </c>
      <c r="P3866" s="9">
        <f t="shared" si="481"/>
        <v>20</v>
      </c>
      <c r="Q3866" t="str">
        <f t="shared" si="482"/>
        <v>theater</v>
      </c>
      <c r="R3866" t="str">
        <f t="shared" si="483"/>
        <v>plays</v>
      </c>
      <c r="S3866" s="10">
        <f t="shared" si="484"/>
        <v>42295.891828703709</v>
      </c>
      <c r="T3866" s="10">
        <f t="shared" si="485"/>
        <v>42325.933495370366</v>
      </c>
      <c r="U3866" t="str">
        <f t="shared" si="486"/>
        <v>Oct</v>
      </c>
      <c r="V3866">
        <f t="shared" si="487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480"/>
        <v>0.26937422295897223</v>
      </c>
      <c r="P3867" s="9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0">
        <f t="shared" si="484"/>
        <v>41841.651597222226</v>
      </c>
      <c r="T3867" s="10">
        <f t="shared" si="485"/>
        <v>41881.229166666664</v>
      </c>
      <c r="U3867" t="str">
        <f t="shared" si="486"/>
        <v>Jul</v>
      </c>
      <c r="V3867">
        <f t="shared" si="487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480"/>
        <v>5.4999999999999997E-3</v>
      </c>
      <c r="P3868" s="9">
        <f t="shared" si="481"/>
        <v>5.5</v>
      </c>
      <c r="Q3868" t="str">
        <f t="shared" si="482"/>
        <v>theater</v>
      </c>
      <c r="R3868" t="str">
        <f t="shared" si="483"/>
        <v>plays</v>
      </c>
      <c r="S3868" s="10">
        <f t="shared" si="484"/>
        <v>42402.947002314817</v>
      </c>
      <c r="T3868" s="10">
        <f t="shared" si="485"/>
        <v>42452.145138888889</v>
      </c>
      <c r="U3868" t="str">
        <f t="shared" si="486"/>
        <v>Feb</v>
      </c>
      <c r="V3868">
        <f t="shared" si="487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480"/>
        <v>0.1255</v>
      </c>
      <c r="P3869" s="9">
        <f t="shared" si="481"/>
        <v>50.2</v>
      </c>
      <c r="Q3869" t="str">
        <f t="shared" si="482"/>
        <v>theater</v>
      </c>
      <c r="R3869" t="str">
        <f t="shared" si="483"/>
        <v>plays</v>
      </c>
      <c r="S3869" s="10">
        <f t="shared" si="484"/>
        <v>42509.814108796301</v>
      </c>
      <c r="T3869" s="10">
        <f t="shared" si="485"/>
        <v>42539.814108796301</v>
      </c>
      <c r="U3869" t="str">
        <f t="shared" si="486"/>
        <v>May</v>
      </c>
      <c r="V3869">
        <f t="shared" si="487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480"/>
        <v>2E-3</v>
      </c>
      <c r="P3870" s="9">
        <f t="shared" si="481"/>
        <v>10</v>
      </c>
      <c r="Q3870" t="str">
        <f t="shared" si="482"/>
        <v>theater</v>
      </c>
      <c r="R3870" t="str">
        <f t="shared" si="483"/>
        <v>musical</v>
      </c>
      <c r="S3870" s="10">
        <f t="shared" si="484"/>
        <v>41865.659780092588</v>
      </c>
      <c r="T3870" s="10">
        <f t="shared" si="485"/>
        <v>41890.659780092588</v>
      </c>
      <c r="U3870" t="str">
        <f t="shared" si="486"/>
        <v>Aug</v>
      </c>
      <c r="V3870">
        <f t="shared" si="487"/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480"/>
        <v>3.44748684310884E-2</v>
      </c>
      <c r="P3871" s="9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0">
        <f t="shared" si="484"/>
        <v>42047.724444444444</v>
      </c>
      <c r="T3871" s="10">
        <f t="shared" si="485"/>
        <v>42077.132638888885</v>
      </c>
      <c r="U3871" t="str">
        <f t="shared" si="486"/>
        <v>Feb</v>
      </c>
      <c r="V3871">
        <f t="shared" si="487"/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480"/>
        <v>0.15</v>
      </c>
      <c r="P3872" s="9">
        <f t="shared" si="481"/>
        <v>150</v>
      </c>
      <c r="Q3872" t="str">
        <f t="shared" si="482"/>
        <v>theater</v>
      </c>
      <c r="R3872" t="str">
        <f t="shared" si="483"/>
        <v>musical</v>
      </c>
      <c r="S3872" s="10">
        <f t="shared" si="484"/>
        <v>41793.17219907407</v>
      </c>
      <c r="T3872" s="10">
        <f t="shared" si="485"/>
        <v>41823.17219907407</v>
      </c>
      <c r="U3872" t="str">
        <f t="shared" si="486"/>
        <v>Jun</v>
      </c>
      <c r="V3872">
        <f t="shared" si="487"/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480"/>
        <v>2.6666666666666668E-2</v>
      </c>
      <c r="P3873" s="9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0">
        <f t="shared" si="484"/>
        <v>42763.780671296292</v>
      </c>
      <c r="T3873" s="10">
        <f t="shared" si="485"/>
        <v>42823.739004629635</v>
      </c>
      <c r="U3873" t="str">
        <f t="shared" si="486"/>
        <v>Jan</v>
      </c>
      <c r="V3873">
        <f t="shared" si="487"/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480"/>
        <v>0</v>
      </c>
      <c r="P3874" s="9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0">
        <f t="shared" si="484"/>
        <v>42180.145787037036</v>
      </c>
      <c r="T3874" s="10">
        <f t="shared" si="485"/>
        <v>42230.145787037036</v>
      </c>
      <c r="U3874" t="str">
        <f t="shared" si="486"/>
        <v>Jun</v>
      </c>
      <c r="V3874">
        <f t="shared" si="487"/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480"/>
        <v>0</v>
      </c>
      <c r="P3875" s="9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0">
        <f t="shared" si="484"/>
        <v>42255.696006944447</v>
      </c>
      <c r="T3875" s="10">
        <f t="shared" si="485"/>
        <v>42285.696006944447</v>
      </c>
      <c r="U3875" t="str">
        <f t="shared" si="486"/>
        <v>Sep</v>
      </c>
      <c r="V3875">
        <f t="shared" si="487"/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480"/>
        <v>0</v>
      </c>
      <c r="P3876" s="9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0">
        <f t="shared" si="484"/>
        <v>42007.016458333332</v>
      </c>
      <c r="T3876" s="10">
        <f t="shared" si="485"/>
        <v>42028.041666666672</v>
      </c>
      <c r="U3876" t="str">
        <f t="shared" si="486"/>
        <v>Jan</v>
      </c>
      <c r="V3876">
        <f t="shared" si="487"/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480"/>
        <v>0</v>
      </c>
      <c r="P3877" s="9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0">
        <f t="shared" si="484"/>
        <v>42615.346817129626</v>
      </c>
      <c r="T3877" s="10">
        <f t="shared" si="485"/>
        <v>42616.416666666672</v>
      </c>
      <c r="U3877" t="str">
        <f t="shared" si="486"/>
        <v>Sep</v>
      </c>
      <c r="V3877">
        <f t="shared" si="487"/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480"/>
        <v>0.52794871794871789</v>
      </c>
      <c r="P3878" s="9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0">
        <f t="shared" si="484"/>
        <v>42372.624166666668</v>
      </c>
      <c r="T3878" s="10">
        <f t="shared" si="485"/>
        <v>42402.624166666668</v>
      </c>
      <c r="U3878" t="str">
        <f t="shared" si="486"/>
        <v>Jan</v>
      </c>
      <c r="V3878">
        <f t="shared" si="487"/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480"/>
        <v>4.9639999999999997E-2</v>
      </c>
      <c r="P3879" s="9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0">
        <f t="shared" si="484"/>
        <v>42682.67768518519</v>
      </c>
      <c r="T3879" s="10">
        <f t="shared" si="485"/>
        <v>42712.67768518519</v>
      </c>
      <c r="U3879" t="str">
        <f t="shared" si="486"/>
        <v>Nov</v>
      </c>
      <c r="V3879">
        <f t="shared" si="487"/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480"/>
        <v>5.5555555555555556E-4</v>
      </c>
      <c r="P3880" s="9">
        <f t="shared" si="481"/>
        <v>10</v>
      </c>
      <c r="Q3880" t="str">
        <f t="shared" si="482"/>
        <v>theater</v>
      </c>
      <c r="R3880" t="str">
        <f t="shared" si="483"/>
        <v>musical</v>
      </c>
      <c r="S3880" s="10">
        <f t="shared" si="484"/>
        <v>42154.818819444445</v>
      </c>
      <c r="T3880" s="10">
        <f t="shared" si="485"/>
        <v>42185.165972222225</v>
      </c>
      <c r="U3880" t="str">
        <f t="shared" si="486"/>
        <v>May</v>
      </c>
      <c r="V3880">
        <f t="shared" si="487"/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480"/>
        <v>0</v>
      </c>
      <c r="P3881" s="9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0">
        <f t="shared" si="484"/>
        <v>41999.861064814817</v>
      </c>
      <c r="T3881" s="10">
        <f t="shared" si="485"/>
        <v>42029.861064814817</v>
      </c>
      <c r="U3881" t="str">
        <f t="shared" si="486"/>
        <v>Dec</v>
      </c>
      <c r="V3881">
        <f t="shared" si="487"/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480"/>
        <v>0.13066666666666665</v>
      </c>
      <c r="P3882" s="9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0">
        <f t="shared" si="484"/>
        <v>41815.815046296295</v>
      </c>
      <c r="T3882" s="10">
        <f t="shared" si="485"/>
        <v>41850.958333333336</v>
      </c>
      <c r="U3882" t="str">
        <f t="shared" si="486"/>
        <v>Jun</v>
      </c>
      <c r="V3882">
        <f t="shared" si="487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480"/>
        <v>0.05</v>
      </c>
      <c r="P3883" s="9">
        <f t="shared" si="481"/>
        <v>25</v>
      </c>
      <c r="Q3883" t="str">
        <f t="shared" si="482"/>
        <v>theater</v>
      </c>
      <c r="R3883" t="str">
        <f t="shared" si="483"/>
        <v>musical</v>
      </c>
      <c r="S3883" s="10">
        <f t="shared" si="484"/>
        <v>42756.018506944441</v>
      </c>
      <c r="T3883" s="10">
        <f t="shared" si="485"/>
        <v>42786.018506944441</v>
      </c>
      <c r="U3883" t="str">
        <f t="shared" si="486"/>
        <v>Jan</v>
      </c>
      <c r="V3883">
        <f t="shared" si="487"/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480"/>
        <v>0</v>
      </c>
      <c r="P3884" s="9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0">
        <f t="shared" si="484"/>
        <v>42373.983449074076</v>
      </c>
      <c r="T3884" s="10">
        <f t="shared" si="485"/>
        <v>42400.960416666669</v>
      </c>
      <c r="U3884" t="str">
        <f t="shared" si="486"/>
        <v>Jan</v>
      </c>
      <c r="V3884">
        <f t="shared" si="487"/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480"/>
        <v>0</v>
      </c>
      <c r="P3885" s="9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0">
        <f t="shared" si="484"/>
        <v>41854.602650462963</v>
      </c>
      <c r="T3885" s="10">
        <f t="shared" si="485"/>
        <v>41884.602650462963</v>
      </c>
      <c r="U3885" t="str">
        <f t="shared" si="486"/>
        <v>Aug</v>
      </c>
      <c r="V3885">
        <f t="shared" si="487"/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480"/>
        <v>0</v>
      </c>
      <c r="P3886" s="9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0">
        <f t="shared" si="484"/>
        <v>42065.791574074072</v>
      </c>
      <c r="T3886" s="10">
        <f t="shared" si="485"/>
        <v>42090.749907407408</v>
      </c>
      <c r="U3886" t="str">
        <f t="shared" si="486"/>
        <v>Mar</v>
      </c>
      <c r="V3886">
        <f t="shared" si="487"/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480"/>
        <v>0</v>
      </c>
      <c r="P3887" s="9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0">
        <f t="shared" si="484"/>
        <v>42469.951284722221</v>
      </c>
      <c r="T3887" s="10">
        <f t="shared" si="485"/>
        <v>42499.951284722221</v>
      </c>
      <c r="U3887" t="str">
        <f t="shared" si="486"/>
        <v>Apr</v>
      </c>
      <c r="V3887">
        <f t="shared" si="487"/>
        <v>2016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480"/>
        <v>0</v>
      </c>
      <c r="P3888" s="9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0">
        <f t="shared" si="484"/>
        <v>41954.228032407409</v>
      </c>
      <c r="T3888" s="10">
        <f t="shared" si="485"/>
        <v>41984.228032407409</v>
      </c>
      <c r="U3888" t="str">
        <f t="shared" si="486"/>
        <v>Nov</v>
      </c>
      <c r="V3888">
        <f t="shared" si="487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480"/>
        <v>1.7500000000000002E-2</v>
      </c>
      <c r="P3889" s="9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0">
        <f t="shared" si="484"/>
        <v>42079.857974537037</v>
      </c>
      <c r="T3889" s="10">
        <f t="shared" si="485"/>
        <v>42125.916666666672</v>
      </c>
      <c r="U3889" t="str">
        <f t="shared" si="486"/>
        <v>Mar</v>
      </c>
      <c r="V3889">
        <f t="shared" si="487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480"/>
        <v>0.27100000000000002</v>
      </c>
      <c r="P3890" s="9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0">
        <f t="shared" si="484"/>
        <v>42762.545810185184</v>
      </c>
      <c r="T3890" s="10">
        <f t="shared" si="485"/>
        <v>42792.545810185184</v>
      </c>
      <c r="U3890" t="str">
        <f t="shared" si="486"/>
        <v>Jan</v>
      </c>
      <c r="V3890">
        <f t="shared" si="487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480"/>
        <v>1.4749999999999999E-2</v>
      </c>
      <c r="P3891" s="9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0">
        <f t="shared" si="484"/>
        <v>41977.004976851851</v>
      </c>
      <c r="T3891" s="10">
        <f t="shared" si="485"/>
        <v>42008.976388888885</v>
      </c>
      <c r="U3891" t="str">
        <f t="shared" si="486"/>
        <v>Dec</v>
      </c>
      <c r="V3891">
        <f t="shared" si="487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480"/>
        <v>0.16826666666666668</v>
      </c>
      <c r="P3892" s="9">
        <f t="shared" si="481"/>
        <v>315.5</v>
      </c>
      <c r="Q3892" t="str">
        <f t="shared" si="482"/>
        <v>theater</v>
      </c>
      <c r="R3892" t="str">
        <f t="shared" si="483"/>
        <v>plays</v>
      </c>
      <c r="S3892" s="10">
        <f t="shared" si="484"/>
        <v>42171.758611111116</v>
      </c>
      <c r="T3892" s="10">
        <f t="shared" si="485"/>
        <v>42231.758611111116</v>
      </c>
      <c r="U3892" t="str">
        <f t="shared" si="486"/>
        <v>Jun</v>
      </c>
      <c r="V3892">
        <f t="shared" si="487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480"/>
        <v>0.32500000000000001</v>
      </c>
      <c r="P3893" s="9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0">
        <f t="shared" si="484"/>
        <v>42056.1324537037</v>
      </c>
      <c r="T3893" s="10">
        <f t="shared" si="485"/>
        <v>42086.207638888889</v>
      </c>
      <c r="U3893" t="str">
        <f t="shared" si="486"/>
        <v>Feb</v>
      </c>
      <c r="V3893">
        <f t="shared" si="487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480"/>
        <v>0</v>
      </c>
      <c r="P3894" s="9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0">
        <f t="shared" si="484"/>
        <v>41867.652280092596</v>
      </c>
      <c r="T3894" s="10">
        <f t="shared" si="485"/>
        <v>41875.291666666664</v>
      </c>
      <c r="U3894" t="str">
        <f t="shared" si="486"/>
        <v>Aug</v>
      </c>
      <c r="V3894">
        <f t="shared" si="487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480"/>
        <v>0.2155</v>
      </c>
      <c r="P3895" s="9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0">
        <f t="shared" si="484"/>
        <v>41779.657870370371</v>
      </c>
      <c r="T3895" s="10">
        <f t="shared" si="485"/>
        <v>41821.25</v>
      </c>
      <c r="U3895" t="str">
        <f t="shared" si="486"/>
        <v>May</v>
      </c>
      <c r="V3895">
        <f t="shared" si="487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480"/>
        <v>3.4666666666666665E-2</v>
      </c>
      <c r="P3896" s="9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0">
        <f t="shared" si="484"/>
        <v>42679.958472222221</v>
      </c>
      <c r="T3896" s="10">
        <f t="shared" si="485"/>
        <v>42710.207638888889</v>
      </c>
      <c r="U3896" t="str">
        <f t="shared" si="486"/>
        <v>Nov</v>
      </c>
      <c r="V3896">
        <f t="shared" si="487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480"/>
        <v>0.05</v>
      </c>
      <c r="P3897" s="9">
        <f t="shared" si="481"/>
        <v>50</v>
      </c>
      <c r="Q3897" t="str">
        <f t="shared" si="482"/>
        <v>theater</v>
      </c>
      <c r="R3897" t="str">
        <f t="shared" si="483"/>
        <v>plays</v>
      </c>
      <c r="S3897" s="10">
        <f t="shared" si="484"/>
        <v>42032.250208333338</v>
      </c>
      <c r="T3897" s="10">
        <f t="shared" si="485"/>
        <v>42063.250208333338</v>
      </c>
      <c r="U3897" t="str">
        <f t="shared" si="486"/>
        <v>Jan</v>
      </c>
      <c r="V3897">
        <f t="shared" si="487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480"/>
        <v>0.10625</v>
      </c>
      <c r="P3898" s="9">
        <f t="shared" si="481"/>
        <v>42.5</v>
      </c>
      <c r="Q3898" t="str">
        <f t="shared" si="482"/>
        <v>theater</v>
      </c>
      <c r="R3898" t="str">
        <f t="shared" si="483"/>
        <v>plays</v>
      </c>
      <c r="S3898" s="10">
        <f t="shared" si="484"/>
        <v>41793.191875000004</v>
      </c>
      <c r="T3898" s="10">
        <f t="shared" si="485"/>
        <v>41807.191875000004</v>
      </c>
      <c r="U3898" t="str">
        <f t="shared" si="486"/>
        <v>Jun</v>
      </c>
      <c r="V3898">
        <f t="shared" si="487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480"/>
        <v>0.17599999999999999</v>
      </c>
      <c r="P3899" s="9">
        <f t="shared" si="481"/>
        <v>44</v>
      </c>
      <c r="Q3899" t="str">
        <f t="shared" si="482"/>
        <v>theater</v>
      </c>
      <c r="R3899" t="str">
        <f t="shared" si="483"/>
        <v>plays</v>
      </c>
      <c r="S3899" s="10">
        <f t="shared" si="484"/>
        <v>41982.87364583333</v>
      </c>
      <c r="T3899" s="10">
        <f t="shared" si="485"/>
        <v>42012.87364583333</v>
      </c>
      <c r="U3899" t="str">
        <f t="shared" si="486"/>
        <v>Dec</v>
      </c>
      <c r="V3899">
        <f t="shared" si="487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480"/>
        <v>0.3256</v>
      </c>
      <c r="P3900" s="9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0">
        <f t="shared" si="484"/>
        <v>42193.482291666667</v>
      </c>
      <c r="T3900" s="10">
        <f t="shared" si="485"/>
        <v>42233.666666666672</v>
      </c>
      <c r="U3900" t="str">
        <f t="shared" si="486"/>
        <v>Jul</v>
      </c>
      <c r="V3900">
        <f t="shared" si="487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480"/>
        <v>1.2500000000000001E-2</v>
      </c>
      <c r="P3901" s="9">
        <f t="shared" si="481"/>
        <v>62.5</v>
      </c>
      <c r="Q3901" t="str">
        <f t="shared" si="482"/>
        <v>theater</v>
      </c>
      <c r="R3901" t="str">
        <f t="shared" si="483"/>
        <v>plays</v>
      </c>
      <c r="S3901" s="10">
        <f t="shared" si="484"/>
        <v>41843.775011574071</v>
      </c>
      <c r="T3901" s="10">
        <f t="shared" si="485"/>
        <v>41863.775011574071</v>
      </c>
      <c r="U3901" t="str">
        <f t="shared" si="486"/>
        <v>Jul</v>
      </c>
      <c r="V3901">
        <f t="shared" si="487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480"/>
        <v>5.3999999999999999E-2</v>
      </c>
      <c r="P3902" s="9">
        <f t="shared" si="481"/>
        <v>27</v>
      </c>
      <c r="Q3902" t="str">
        <f t="shared" si="482"/>
        <v>theater</v>
      </c>
      <c r="R3902" t="str">
        <f t="shared" si="483"/>
        <v>plays</v>
      </c>
      <c r="S3902" s="10">
        <f t="shared" si="484"/>
        <v>42136.092488425929</v>
      </c>
      <c r="T3902" s="10">
        <f t="shared" si="485"/>
        <v>42166.092488425929</v>
      </c>
      <c r="U3902" t="str">
        <f t="shared" si="486"/>
        <v>May</v>
      </c>
      <c r="V3902">
        <f t="shared" si="487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480"/>
        <v>8.3333333333333332E-3</v>
      </c>
      <c r="P3903" s="9">
        <f t="shared" si="481"/>
        <v>25</v>
      </c>
      <c r="Q3903" t="str">
        <f t="shared" si="482"/>
        <v>theater</v>
      </c>
      <c r="R3903" t="str">
        <f t="shared" si="483"/>
        <v>plays</v>
      </c>
      <c r="S3903" s="10">
        <f t="shared" si="484"/>
        <v>42317.826377314821</v>
      </c>
      <c r="T3903" s="10">
        <f t="shared" si="485"/>
        <v>42357.826377314821</v>
      </c>
      <c r="U3903" t="str">
        <f t="shared" si="486"/>
        <v>Nov</v>
      </c>
      <c r="V3903">
        <f t="shared" si="487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480"/>
        <v>0.48833333333333334</v>
      </c>
      <c r="P3904" s="9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0">
        <f t="shared" si="484"/>
        <v>42663.468078703707</v>
      </c>
      <c r="T3904" s="10">
        <f t="shared" si="485"/>
        <v>42688.509745370371</v>
      </c>
      <c r="U3904" t="str">
        <f t="shared" si="486"/>
        <v>Oct</v>
      </c>
      <c r="V3904">
        <f t="shared" si="487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480"/>
        <v>0</v>
      </c>
      <c r="P3905" s="9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0">
        <f t="shared" si="484"/>
        <v>42186.01116898148</v>
      </c>
      <c r="T3905" s="10">
        <f t="shared" si="485"/>
        <v>42230.818055555559</v>
      </c>
      <c r="U3905" t="str">
        <f t="shared" si="486"/>
        <v>Jul</v>
      </c>
      <c r="V3905">
        <f t="shared" si="487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480"/>
        <v>2.9999999999999997E-4</v>
      </c>
      <c r="P3906" s="9">
        <f t="shared" si="481"/>
        <v>1.5</v>
      </c>
      <c r="Q3906" t="str">
        <f t="shared" si="482"/>
        <v>theater</v>
      </c>
      <c r="R3906" t="str">
        <f t="shared" si="483"/>
        <v>plays</v>
      </c>
      <c r="S3906" s="10">
        <f t="shared" si="484"/>
        <v>42095.229166666672</v>
      </c>
      <c r="T3906" s="10">
        <f t="shared" si="485"/>
        <v>42109.211111111115</v>
      </c>
      <c r="U3906" t="str">
        <f t="shared" si="486"/>
        <v>Apr</v>
      </c>
      <c r="V3906">
        <f t="shared" si="487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488">E3907/D3907</f>
        <v>0.11533333333333333</v>
      </c>
      <c r="P3907" s="9">
        <f t="shared" ref="P3907:P3970" si="489">E3907/L3907</f>
        <v>24.714285714285715</v>
      </c>
      <c r="Q3907" t="str">
        <f t="shared" ref="Q3907:Q3970" si="490">LEFT(N3907,SEARCH( "/",N3907,1)-1)</f>
        <v>theater</v>
      </c>
      <c r="R3907" t="str">
        <f t="shared" ref="R3907:R3970" si="491">RIGHT(N3907,LEN(N3907)-SEARCH("/",N3907,1))</f>
        <v>plays</v>
      </c>
      <c r="S3907" s="10">
        <f t="shared" ref="S3907:S3970" si="492">(((J3907/60)/60)/24)+DATE(1970,1,1)</f>
        <v>42124.623877314814</v>
      </c>
      <c r="T3907" s="10">
        <f t="shared" ref="T3907:T3970" si="493">(((I3907/60)/60)/24)+DATE(1970,1,1)</f>
        <v>42166.958333333328</v>
      </c>
      <c r="U3907" t="str">
        <f t="shared" ref="U3907:U3970" si="494">TEXT(MONTH(S3907)*29,"mmm")</f>
        <v>Apr</v>
      </c>
      <c r="V3907">
        <f t="shared" ref="V3907:V3970" si="495">YEAR(S3907)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488"/>
        <v>0.67333333333333334</v>
      </c>
      <c r="P3908" s="9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0">
        <f t="shared" si="492"/>
        <v>42143.917743055557</v>
      </c>
      <c r="T3908" s="10">
        <f t="shared" si="493"/>
        <v>42181.559027777781</v>
      </c>
      <c r="U3908" t="str">
        <f t="shared" si="494"/>
        <v>May</v>
      </c>
      <c r="V3908">
        <f t="shared" si="495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488"/>
        <v>0.153</v>
      </c>
      <c r="P3909" s="9">
        <f t="shared" si="489"/>
        <v>38.25</v>
      </c>
      <c r="Q3909" t="str">
        <f t="shared" si="490"/>
        <v>theater</v>
      </c>
      <c r="R3909" t="str">
        <f t="shared" si="491"/>
        <v>plays</v>
      </c>
      <c r="S3909" s="10">
        <f t="shared" si="492"/>
        <v>41906.819513888891</v>
      </c>
      <c r="T3909" s="10">
        <f t="shared" si="493"/>
        <v>41938.838888888888</v>
      </c>
      <c r="U3909" t="str">
        <f t="shared" si="494"/>
        <v>Sep</v>
      </c>
      <c r="V3909">
        <f t="shared" si="495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488"/>
        <v>8.666666666666667E-2</v>
      </c>
      <c r="P3910" s="9">
        <f t="shared" si="489"/>
        <v>16.25</v>
      </c>
      <c r="Q3910" t="str">
        <f t="shared" si="490"/>
        <v>theater</v>
      </c>
      <c r="R3910" t="str">
        <f t="shared" si="491"/>
        <v>plays</v>
      </c>
      <c r="S3910" s="10">
        <f t="shared" si="492"/>
        <v>41834.135370370372</v>
      </c>
      <c r="T3910" s="10">
        <f t="shared" si="493"/>
        <v>41849.135370370372</v>
      </c>
      <c r="U3910" t="str">
        <f t="shared" si="494"/>
        <v>Jul</v>
      </c>
      <c r="V3910">
        <f t="shared" si="495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488"/>
        <v>2.2499999999999998E-3</v>
      </c>
      <c r="P3911" s="9">
        <f t="shared" si="489"/>
        <v>33.75</v>
      </c>
      <c r="Q3911" t="str">
        <f t="shared" si="490"/>
        <v>theater</v>
      </c>
      <c r="R3911" t="str">
        <f t="shared" si="491"/>
        <v>plays</v>
      </c>
      <c r="S3911" s="10">
        <f t="shared" si="492"/>
        <v>41863.359282407408</v>
      </c>
      <c r="T3911" s="10">
        <f t="shared" si="493"/>
        <v>41893.359282407408</v>
      </c>
      <c r="U3911" t="str">
        <f t="shared" si="494"/>
        <v>Aug</v>
      </c>
      <c r="V3911">
        <f t="shared" si="495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488"/>
        <v>3.0833333333333334E-2</v>
      </c>
      <c r="P3912" s="9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0">
        <f t="shared" si="492"/>
        <v>42224.756909722222</v>
      </c>
      <c r="T3912" s="10">
        <f t="shared" si="493"/>
        <v>42254.756909722222</v>
      </c>
      <c r="U3912" t="str">
        <f t="shared" si="494"/>
        <v>Aug</v>
      </c>
      <c r="V3912">
        <f t="shared" si="495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488"/>
        <v>0.37412499999999999</v>
      </c>
      <c r="P3913" s="9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0">
        <f t="shared" si="492"/>
        <v>41939.8122337963</v>
      </c>
      <c r="T3913" s="10">
        <f t="shared" si="493"/>
        <v>41969.853900462964</v>
      </c>
      <c r="U3913" t="str">
        <f t="shared" si="494"/>
        <v>Oct</v>
      </c>
      <c r="V3913">
        <f t="shared" si="495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488"/>
        <v>6.666666666666667E-5</v>
      </c>
      <c r="P3914" s="9">
        <f t="shared" si="489"/>
        <v>1</v>
      </c>
      <c r="Q3914" t="str">
        <f t="shared" si="490"/>
        <v>theater</v>
      </c>
      <c r="R3914" t="str">
        <f t="shared" si="491"/>
        <v>plays</v>
      </c>
      <c r="S3914" s="10">
        <f t="shared" si="492"/>
        <v>42059.270023148143</v>
      </c>
      <c r="T3914" s="10">
        <f t="shared" si="493"/>
        <v>42119.190972222219</v>
      </c>
      <c r="U3914" t="str">
        <f t="shared" si="494"/>
        <v>Feb</v>
      </c>
      <c r="V3914">
        <f t="shared" si="495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488"/>
        <v>0.1</v>
      </c>
      <c r="P3915" s="9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0">
        <f t="shared" si="492"/>
        <v>42308.211215277777</v>
      </c>
      <c r="T3915" s="10">
        <f t="shared" si="493"/>
        <v>42338.252881944441</v>
      </c>
      <c r="U3915" t="str">
        <f t="shared" si="494"/>
        <v>Oct</v>
      </c>
      <c r="V3915">
        <f t="shared" si="495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488"/>
        <v>0.36359999999999998</v>
      </c>
      <c r="P3916" s="9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0">
        <f t="shared" si="492"/>
        <v>42114.818935185183</v>
      </c>
      <c r="T3916" s="10">
        <f t="shared" si="493"/>
        <v>42134.957638888889</v>
      </c>
      <c r="U3916" t="str">
        <f t="shared" si="494"/>
        <v>Apr</v>
      </c>
      <c r="V3916">
        <f t="shared" si="495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488"/>
        <v>3.3333333333333335E-3</v>
      </c>
      <c r="P3917" s="9">
        <f t="shared" si="489"/>
        <v>5</v>
      </c>
      <c r="Q3917" t="str">
        <f t="shared" si="490"/>
        <v>theater</v>
      </c>
      <c r="R3917" t="str">
        <f t="shared" si="491"/>
        <v>plays</v>
      </c>
      <c r="S3917" s="10">
        <f t="shared" si="492"/>
        <v>42492.98505787037</v>
      </c>
      <c r="T3917" s="10">
        <f t="shared" si="493"/>
        <v>42522.98505787037</v>
      </c>
      <c r="U3917" t="str">
        <f t="shared" si="494"/>
        <v>May</v>
      </c>
      <c r="V3917">
        <f t="shared" si="495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488"/>
        <v>0</v>
      </c>
      <c r="P3918" s="9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0">
        <f t="shared" si="492"/>
        <v>42494.471666666665</v>
      </c>
      <c r="T3918" s="10">
        <f t="shared" si="493"/>
        <v>42524.471666666665</v>
      </c>
      <c r="U3918" t="str">
        <f t="shared" si="494"/>
        <v>May</v>
      </c>
      <c r="V3918">
        <f t="shared" si="495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488"/>
        <v>2.8571428571428571E-3</v>
      </c>
      <c r="P3919" s="9">
        <f t="shared" si="489"/>
        <v>10</v>
      </c>
      <c r="Q3919" t="str">
        <f t="shared" si="490"/>
        <v>theater</v>
      </c>
      <c r="R3919" t="str">
        <f t="shared" si="491"/>
        <v>plays</v>
      </c>
      <c r="S3919" s="10">
        <f t="shared" si="492"/>
        <v>41863.527326388888</v>
      </c>
      <c r="T3919" s="10">
        <f t="shared" si="493"/>
        <v>41893.527326388888</v>
      </c>
      <c r="U3919" t="str">
        <f t="shared" si="494"/>
        <v>Aug</v>
      </c>
      <c r="V3919">
        <f t="shared" si="495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488"/>
        <v>2E-3</v>
      </c>
      <c r="P3920" s="9">
        <f t="shared" si="489"/>
        <v>40</v>
      </c>
      <c r="Q3920" t="str">
        <f t="shared" si="490"/>
        <v>theater</v>
      </c>
      <c r="R3920" t="str">
        <f t="shared" si="491"/>
        <v>plays</v>
      </c>
      <c r="S3920" s="10">
        <f t="shared" si="492"/>
        <v>41843.664618055554</v>
      </c>
      <c r="T3920" s="10">
        <f t="shared" si="493"/>
        <v>41855.666666666664</v>
      </c>
      <c r="U3920" t="str">
        <f t="shared" si="494"/>
        <v>Jul</v>
      </c>
      <c r="V3920">
        <f t="shared" si="495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488"/>
        <v>1.7999999999999999E-2</v>
      </c>
      <c r="P3921" s="9">
        <f t="shared" si="489"/>
        <v>30</v>
      </c>
      <c r="Q3921" t="str">
        <f t="shared" si="490"/>
        <v>theater</v>
      </c>
      <c r="R3921" t="str">
        <f t="shared" si="491"/>
        <v>plays</v>
      </c>
      <c r="S3921" s="10">
        <f t="shared" si="492"/>
        <v>42358.684872685189</v>
      </c>
      <c r="T3921" s="10">
        <f t="shared" si="493"/>
        <v>42387</v>
      </c>
      <c r="U3921" t="str">
        <f t="shared" si="494"/>
        <v>Dec</v>
      </c>
      <c r="V3921">
        <f t="shared" si="495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488"/>
        <v>5.3999999999999999E-2</v>
      </c>
      <c r="P3922" s="9">
        <f t="shared" si="489"/>
        <v>45</v>
      </c>
      <c r="Q3922" t="str">
        <f t="shared" si="490"/>
        <v>theater</v>
      </c>
      <c r="R3922" t="str">
        <f t="shared" si="491"/>
        <v>plays</v>
      </c>
      <c r="S3922" s="10">
        <f t="shared" si="492"/>
        <v>42657.38726851852</v>
      </c>
      <c r="T3922" s="10">
        <f t="shared" si="493"/>
        <v>42687.428935185191</v>
      </c>
      <c r="U3922" t="str">
        <f t="shared" si="494"/>
        <v>Oct</v>
      </c>
      <c r="V3922">
        <f t="shared" si="495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488"/>
        <v>0</v>
      </c>
      <c r="P3923" s="9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0">
        <f t="shared" si="492"/>
        <v>41926.542303240742</v>
      </c>
      <c r="T3923" s="10">
        <f t="shared" si="493"/>
        <v>41938.75</v>
      </c>
      <c r="U3923" t="str">
        <f t="shared" si="494"/>
        <v>Oct</v>
      </c>
      <c r="V3923">
        <f t="shared" si="495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488"/>
        <v>8.1333333333333327E-2</v>
      </c>
      <c r="P3924" s="9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0">
        <f t="shared" si="492"/>
        <v>42020.768634259264</v>
      </c>
      <c r="T3924" s="10">
        <f t="shared" si="493"/>
        <v>42065.958333333328</v>
      </c>
      <c r="U3924" t="str">
        <f t="shared" si="494"/>
        <v>Jan</v>
      </c>
      <c r="V3924">
        <f t="shared" si="495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488"/>
        <v>0.12034782608695652</v>
      </c>
      <c r="P3925" s="9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0">
        <f t="shared" si="492"/>
        <v>42075.979988425926</v>
      </c>
      <c r="T3925" s="10">
        <f t="shared" si="493"/>
        <v>42103.979988425926</v>
      </c>
      <c r="U3925" t="str">
        <f t="shared" si="494"/>
        <v>Mar</v>
      </c>
      <c r="V3925">
        <f t="shared" si="495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488"/>
        <v>0.15266666666666667</v>
      </c>
      <c r="P3926" s="9">
        <f t="shared" si="489"/>
        <v>57.25</v>
      </c>
      <c r="Q3926" t="str">
        <f t="shared" si="490"/>
        <v>theater</v>
      </c>
      <c r="R3926" t="str">
        <f t="shared" si="491"/>
        <v>plays</v>
      </c>
      <c r="S3926" s="10">
        <f t="shared" si="492"/>
        <v>41786.959745370368</v>
      </c>
      <c r="T3926" s="10">
        <f t="shared" si="493"/>
        <v>41816.959745370368</v>
      </c>
      <c r="U3926" t="str">
        <f t="shared" si="494"/>
        <v>May</v>
      </c>
      <c r="V3926">
        <f t="shared" si="495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488"/>
        <v>0.1</v>
      </c>
      <c r="P3927" s="9">
        <f t="shared" si="489"/>
        <v>5</v>
      </c>
      <c r="Q3927" t="str">
        <f t="shared" si="490"/>
        <v>theater</v>
      </c>
      <c r="R3927" t="str">
        <f t="shared" si="491"/>
        <v>plays</v>
      </c>
      <c r="S3927" s="10">
        <f t="shared" si="492"/>
        <v>41820.870821759258</v>
      </c>
      <c r="T3927" s="10">
        <f t="shared" si="493"/>
        <v>41850.870821759258</v>
      </c>
      <c r="U3927" t="str">
        <f t="shared" si="494"/>
        <v>Jun</v>
      </c>
      <c r="V3927">
        <f t="shared" si="495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488"/>
        <v>3.0000000000000001E-3</v>
      </c>
      <c r="P3928" s="9">
        <f t="shared" si="489"/>
        <v>15</v>
      </c>
      <c r="Q3928" t="str">
        <f t="shared" si="490"/>
        <v>theater</v>
      </c>
      <c r="R3928" t="str">
        <f t="shared" si="491"/>
        <v>plays</v>
      </c>
      <c r="S3928" s="10">
        <f t="shared" si="492"/>
        <v>41970.085046296299</v>
      </c>
      <c r="T3928" s="10">
        <f t="shared" si="493"/>
        <v>42000.085046296299</v>
      </c>
      <c r="U3928" t="str">
        <f t="shared" si="494"/>
        <v>Nov</v>
      </c>
      <c r="V3928">
        <f t="shared" si="495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488"/>
        <v>0.01</v>
      </c>
      <c r="P3929" s="9">
        <f t="shared" si="489"/>
        <v>12.5</v>
      </c>
      <c r="Q3929" t="str">
        <f t="shared" si="490"/>
        <v>theater</v>
      </c>
      <c r="R3929" t="str">
        <f t="shared" si="491"/>
        <v>plays</v>
      </c>
      <c r="S3929" s="10">
        <f t="shared" si="492"/>
        <v>41830.267407407409</v>
      </c>
      <c r="T3929" s="10">
        <f t="shared" si="493"/>
        <v>41860.267407407409</v>
      </c>
      <c r="U3929" t="str">
        <f t="shared" si="494"/>
        <v>Jul</v>
      </c>
      <c r="V3929">
        <f t="shared" si="495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488"/>
        <v>0.13020000000000001</v>
      </c>
      <c r="P3930" s="9">
        <f t="shared" si="489"/>
        <v>93</v>
      </c>
      <c r="Q3930" t="str">
        <f t="shared" si="490"/>
        <v>theater</v>
      </c>
      <c r="R3930" t="str">
        <f t="shared" si="491"/>
        <v>plays</v>
      </c>
      <c r="S3930" s="10">
        <f t="shared" si="492"/>
        <v>42265.683182870373</v>
      </c>
      <c r="T3930" s="10">
        <f t="shared" si="493"/>
        <v>42293.207638888889</v>
      </c>
      <c r="U3930" t="str">
        <f t="shared" si="494"/>
        <v>Sep</v>
      </c>
      <c r="V3930">
        <f t="shared" si="495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488"/>
        <v>2.265E-2</v>
      </c>
      <c r="P3931" s="9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0">
        <f t="shared" si="492"/>
        <v>42601.827141203699</v>
      </c>
      <c r="T3931" s="10">
        <f t="shared" si="493"/>
        <v>42631.827141203699</v>
      </c>
      <c r="U3931" t="str">
        <f t="shared" si="494"/>
        <v>Aug</v>
      </c>
      <c r="V3931">
        <f t="shared" si="495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488"/>
        <v>0</v>
      </c>
      <c r="P3932" s="9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0">
        <f t="shared" si="492"/>
        <v>42433.338749999995</v>
      </c>
      <c r="T3932" s="10">
        <f t="shared" si="493"/>
        <v>42461.25</v>
      </c>
      <c r="U3932" t="str">
        <f t="shared" si="494"/>
        <v>Mar</v>
      </c>
      <c r="V3932">
        <f t="shared" si="495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488"/>
        <v>0</v>
      </c>
      <c r="P3933" s="9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0">
        <f t="shared" si="492"/>
        <v>42228.151701388888</v>
      </c>
      <c r="T3933" s="10">
        <f t="shared" si="493"/>
        <v>42253.151701388888</v>
      </c>
      <c r="U3933" t="str">
        <f t="shared" si="494"/>
        <v>Aug</v>
      </c>
      <c r="V3933">
        <f t="shared" si="495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488"/>
        <v>8.3333333333333331E-5</v>
      </c>
      <c r="P3934" s="9">
        <f t="shared" si="489"/>
        <v>1</v>
      </c>
      <c r="Q3934" t="str">
        <f t="shared" si="490"/>
        <v>theater</v>
      </c>
      <c r="R3934" t="str">
        <f t="shared" si="491"/>
        <v>plays</v>
      </c>
      <c r="S3934" s="10">
        <f t="shared" si="492"/>
        <v>42415.168564814812</v>
      </c>
      <c r="T3934" s="10">
        <f t="shared" si="493"/>
        <v>42445.126898148148</v>
      </c>
      <c r="U3934" t="str">
        <f t="shared" si="494"/>
        <v>Feb</v>
      </c>
      <c r="V3934">
        <f t="shared" si="495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488"/>
        <v>0.15742857142857142</v>
      </c>
      <c r="P3935" s="9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0">
        <f t="shared" si="492"/>
        <v>42538.968310185184</v>
      </c>
      <c r="T3935" s="10">
        <f t="shared" si="493"/>
        <v>42568.029861111107</v>
      </c>
      <c r="U3935" t="str">
        <f t="shared" si="494"/>
        <v>Jun</v>
      </c>
      <c r="V3935">
        <f t="shared" si="495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488"/>
        <v>0.11</v>
      </c>
      <c r="P3936" s="9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0">
        <f t="shared" si="492"/>
        <v>42233.671747685185</v>
      </c>
      <c r="T3936" s="10">
        <f t="shared" si="493"/>
        <v>42278.541666666672</v>
      </c>
      <c r="U3936" t="str">
        <f t="shared" si="494"/>
        <v>Aug</v>
      </c>
      <c r="V3936">
        <f t="shared" si="495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488"/>
        <v>0.43833333333333335</v>
      </c>
      <c r="P3937" s="9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0">
        <f t="shared" si="492"/>
        <v>42221.656782407401</v>
      </c>
      <c r="T3937" s="10">
        <f t="shared" si="493"/>
        <v>42281.656782407401</v>
      </c>
      <c r="U3937" t="str">
        <f t="shared" si="494"/>
        <v>Aug</v>
      </c>
      <c r="V3937">
        <f t="shared" si="495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488"/>
        <v>0</v>
      </c>
      <c r="P3938" s="9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0">
        <f t="shared" si="492"/>
        <v>42675.262962962966</v>
      </c>
      <c r="T3938" s="10">
        <f t="shared" si="493"/>
        <v>42705.304629629631</v>
      </c>
      <c r="U3938" t="str">
        <f t="shared" si="494"/>
        <v>Nov</v>
      </c>
      <c r="V3938">
        <f t="shared" si="495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488"/>
        <v>0.86135181975736563</v>
      </c>
      <c r="P3939" s="9">
        <f t="shared" si="489"/>
        <v>248.5</v>
      </c>
      <c r="Q3939" t="str">
        <f t="shared" si="490"/>
        <v>theater</v>
      </c>
      <c r="R3939" t="str">
        <f t="shared" si="491"/>
        <v>plays</v>
      </c>
      <c r="S3939" s="10">
        <f t="shared" si="492"/>
        <v>42534.631481481483</v>
      </c>
      <c r="T3939" s="10">
        <f t="shared" si="493"/>
        <v>42562.631481481483</v>
      </c>
      <c r="U3939" t="str">
        <f t="shared" si="494"/>
        <v>Jun</v>
      </c>
      <c r="V3939">
        <f t="shared" si="495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488"/>
        <v>0.12196620583717357</v>
      </c>
      <c r="P3940" s="9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0">
        <f t="shared" si="492"/>
        <v>42151.905717592599</v>
      </c>
      <c r="T3940" s="10">
        <f t="shared" si="493"/>
        <v>42182.905717592599</v>
      </c>
      <c r="U3940" t="str">
        <f t="shared" si="494"/>
        <v>May</v>
      </c>
      <c r="V3940">
        <f t="shared" si="495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488"/>
        <v>1E-3</v>
      </c>
      <c r="P3941" s="9">
        <f t="shared" si="489"/>
        <v>5</v>
      </c>
      <c r="Q3941" t="str">
        <f t="shared" si="490"/>
        <v>theater</v>
      </c>
      <c r="R3941" t="str">
        <f t="shared" si="491"/>
        <v>plays</v>
      </c>
      <c r="S3941" s="10">
        <f t="shared" si="492"/>
        <v>41915.400219907409</v>
      </c>
      <c r="T3941" s="10">
        <f t="shared" si="493"/>
        <v>41919.1875</v>
      </c>
      <c r="U3941" t="str">
        <f t="shared" si="494"/>
        <v>Oct</v>
      </c>
      <c r="V3941">
        <f t="shared" si="495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488"/>
        <v>2.2000000000000001E-3</v>
      </c>
      <c r="P3942" s="9">
        <f t="shared" si="489"/>
        <v>5.5</v>
      </c>
      <c r="Q3942" t="str">
        <f t="shared" si="490"/>
        <v>theater</v>
      </c>
      <c r="R3942" t="str">
        <f t="shared" si="491"/>
        <v>plays</v>
      </c>
      <c r="S3942" s="10">
        <f t="shared" si="492"/>
        <v>41961.492488425924</v>
      </c>
      <c r="T3942" s="10">
        <f t="shared" si="493"/>
        <v>42006.492488425924</v>
      </c>
      <c r="U3942" t="str">
        <f t="shared" si="494"/>
        <v>Nov</v>
      </c>
      <c r="V3942">
        <f t="shared" si="495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488"/>
        <v>9.0909090909090905E-3</v>
      </c>
      <c r="P3943" s="9">
        <f t="shared" si="489"/>
        <v>25</v>
      </c>
      <c r="Q3943" t="str">
        <f t="shared" si="490"/>
        <v>theater</v>
      </c>
      <c r="R3943" t="str">
        <f t="shared" si="491"/>
        <v>plays</v>
      </c>
      <c r="S3943" s="10">
        <f t="shared" si="492"/>
        <v>41940.587233796294</v>
      </c>
      <c r="T3943" s="10">
        <f t="shared" si="493"/>
        <v>41968.041666666672</v>
      </c>
      <c r="U3943" t="str">
        <f t="shared" si="494"/>
        <v>Oct</v>
      </c>
      <c r="V3943">
        <f t="shared" si="495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488"/>
        <v>0</v>
      </c>
      <c r="P3944" s="9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0">
        <f t="shared" si="492"/>
        <v>42111.904097222221</v>
      </c>
      <c r="T3944" s="10">
        <f t="shared" si="493"/>
        <v>42171.904097222221</v>
      </c>
      <c r="U3944" t="str">
        <f t="shared" si="494"/>
        <v>Apr</v>
      </c>
      <c r="V3944">
        <f t="shared" si="495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488"/>
        <v>0.35639999999999999</v>
      </c>
      <c r="P3945" s="9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0">
        <f t="shared" si="492"/>
        <v>42279.778564814813</v>
      </c>
      <c r="T3945" s="10">
        <f t="shared" si="493"/>
        <v>42310.701388888891</v>
      </c>
      <c r="U3945" t="str">
        <f t="shared" si="494"/>
        <v>Oct</v>
      </c>
      <c r="V3945">
        <f t="shared" si="495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488"/>
        <v>0</v>
      </c>
      <c r="P3946" s="9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0">
        <f t="shared" si="492"/>
        <v>42213.662905092591</v>
      </c>
      <c r="T3946" s="10">
        <f t="shared" si="493"/>
        <v>42243.662905092591</v>
      </c>
      <c r="U3946" t="str">
        <f t="shared" si="494"/>
        <v>Jul</v>
      </c>
      <c r="V3946">
        <f t="shared" si="495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488"/>
        <v>2.5000000000000001E-3</v>
      </c>
      <c r="P3947" s="9">
        <f t="shared" si="489"/>
        <v>5</v>
      </c>
      <c r="Q3947" t="str">
        <f t="shared" si="490"/>
        <v>theater</v>
      </c>
      <c r="R3947" t="str">
        <f t="shared" si="491"/>
        <v>plays</v>
      </c>
      <c r="S3947" s="10">
        <f t="shared" si="492"/>
        <v>42109.801712962959</v>
      </c>
      <c r="T3947" s="10">
        <f t="shared" si="493"/>
        <v>42139.801712962959</v>
      </c>
      <c r="U3947" t="str">
        <f t="shared" si="494"/>
        <v>Apr</v>
      </c>
      <c r="V3947">
        <f t="shared" si="495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488"/>
        <v>3.2500000000000001E-2</v>
      </c>
      <c r="P3948" s="9">
        <f t="shared" si="489"/>
        <v>39</v>
      </c>
      <c r="Q3948" t="str">
        <f t="shared" si="490"/>
        <v>theater</v>
      </c>
      <c r="R3948" t="str">
        <f t="shared" si="491"/>
        <v>plays</v>
      </c>
      <c r="S3948" s="10">
        <f t="shared" si="492"/>
        <v>42031.833587962959</v>
      </c>
      <c r="T3948" s="10">
        <f t="shared" si="493"/>
        <v>42063.333333333328</v>
      </c>
      <c r="U3948" t="str">
        <f t="shared" si="494"/>
        <v>Jan</v>
      </c>
      <c r="V3948">
        <f t="shared" si="495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488"/>
        <v>3.3666666666666664E-2</v>
      </c>
      <c r="P3949" s="9">
        <f t="shared" si="489"/>
        <v>50.5</v>
      </c>
      <c r="Q3949" t="str">
        <f t="shared" si="490"/>
        <v>theater</v>
      </c>
      <c r="R3949" t="str">
        <f t="shared" si="491"/>
        <v>plays</v>
      </c>
      <c r="S3949" s="10">
        <f t="shared" si="492"/>
        <v>42615.142870370371</v>
      </c>
      <c r="T3949" s="10">
        <f t="shared" si="493"/>
        <v>42645.142870370371</v>
      </c>
      <c r="U3949" t="str">
        <f t="shared" si="494"/>
        <v>Sep</v>
      </c>
      <c r="V3949">
        <f t="shared" si="495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488"/>
        <v>0</v>
      </c>
      <c r="P3950" s="9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0">
        <f t="shared" si="492"/>
        <v>41829.325497685182</v>
      </c>
      <c r="T3950" s="10">
        <f t="shared" si="493"/>
        <v>41889.325497685182</v>
      </c>
      <c r="U3950" t="str">
        <f t="shared" si="494"/>
        <v>Jul</v>
      </c>
      <c r="V3950">
        <f t="shared" si="495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488"/>
        <v>0.15770000000000001</v>
      </c>
      <c r="P3951" s="9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0">
        <f t="shared" si="492"/>
        <v>42016.120613425926</v>
      </c>
      <c r="T3951" s="10">
        <f t="shared" si="493"/>
        <v>42046.120613425926</v>
      </c>
      <c r="U3951" t="str">
        <f t="shared" si="494"/>
        <v>Jan</v>
      </c>
      <c r="V3951">
        <f t="shared" si="495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488"/>
        <v>6.2500000000000003E-3</v>
      </c>
      <c r="P3952" s="9">
        <f t="shared" si="489"/>
        <v>25</v>
      </c>
      <c r="Q3952" t="str">
        <f t="shared" si="490"/>
        <v>theater</v>
      </c>
      <c r="R3952" t="str">
        <f t="shared" si="491"/>
        <v>plays</v>
      </c>
      <c r="S3952" s="10">
        <f t="shared" si="492"/>
        <v>42439.702314814815</v>
      </c>
      <c r="T3952" s="10">
        <f t="shared" si="493"/>
        <v>42468.774305555555</v>
      </c>
      <c r="U3952" t="str">
        <f t="shared" si="494"/>
        <v>Mar</v>
      </c>
      <c r="V3952">
        <f t="shared" si="495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488"/>
        <v>5.0000000000000004E-6</v>
      </c>
      <c r="P3953" s="9">
        <f t="shared" si="489"/>
        <v>1</v>
      </c>
      <c r="Q3953" t="str">
        <f t="shared" si="490"/>
        <v>theater</v>
      </c>
      <c r="R3953" t="str">
        <f t="shared" si="491"/>
        <v>plays</v>
      </c>
      <c r="S3953" s="10">
        <f t="shared" si="492"/>
        <v>42433.825717592597</v>
      </c>
      <c r="T3953" s="10">
        <f t="shared" si="493"/>
        <v>42493.784050925926</v>
      </c>
      <c r="U3953" t="str">
        <f t="shared" si="494"/>
        <v>Mar</v>
      </c>
      <c r="V3953">
        <f t="shared" si="495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488"/>
        <v>9.6153846153846159E-4</v>
      </c>
      <c r="P3954" s="9">
        <f t="shared" si="489"/>
        <v>25</v>
      </c>
      <c r="Q3954" t="str">
        <f t="shared" si="490"/>
        <v>theater</v>
      </c>
      <c r="R3954" t="str">
        <f t="shared" si="491"/>
        <v>plays</v>
      </c>
      <c r="S3954" s="10">
        <f t="shared" si="492"/>
        <v>42243.790393518517</v>
      </c>
      <c r="T3954" s="10">
        <f t="shared" si="493"/>
        <v>42303.790393518517</v>
      </c>
      <c r="U3954" t="str">
        <f t="shared" si="494"/>
        <v>Aug</v>
      </c>
      <c r="V3954">
        <f t="shared" si="495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488"/>
        <v>0</v>
      </c>
      <c r="P3955" s="9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0">
        <f t="shared" si="492"/>
        <v>42550.048449074078</v>
      </c>
      <c r="T3955" s="10">
        <f t="shared" si="493"/>
        <v>42580.978472222225</v>
      </c>
      <c r="U3955" t="str">
        <f t="shared" si="494"/>
        <v>Jun</v>
      </c>
      <c r="V3955">
        <f t="shared" si="495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488"/>
        <v>0</v>
      </c>
      <c r="P3956" s="9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0">
        <f t="shared" si="492"/>
        <v>41774.651203703703</v>
      </c>
      <c r="T3956" s="10">
        <f t="shared" si="493"/>
        <v>41834.651203703703</v>
      </c>
      <c r="U3956" t="str">
        <f t="shared" si="494"/>
        <v>May</v>
      </c>
      <c r="V3956">
        <f t="shared" si="495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488"/>
        <v>0.24285714285714285</v>
      </c>
      <c r="P3957" s="9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0">
        <f t="shared" si="492"/>
        <v>42306.848854166667</v>
      </c>
      <c r="T3957" s="10">
        <f t="shared" si="493"/>
        <v>42336.890520833331</v>
      </c>
      <c r="U3957" t="str">
        <f t="shared" si="494"/>
        <v>Oct</v>
      </c>
      <c r="V3957">
        <f t="shared" si="495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488"/>
        <v>0</v>
      </c>
      <c r="P3958" s="9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0">
        <f t="shared" si="492"/>
        <v>42457.932025462964</v>
      </c>
      <c r="T3958" s="10">
        <f t="shared" si="493"/>
        <v>42485.013888888891</v>
      </c>
      <c r="U3958" t="str">
        <f t="shared" si="494"/>
        <v>Mar</v>
      </c>
      <c r="V3958">
        <f t="shared" si="495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488"/>
        <v>2.5000000000000001E-4</v>
      </c>
      <c r="P3959" s="9">
        <f t="shared" si="489"/>
        <v>7</v>
      </c>
      <c r="Q3959" t="str">
        <f t="shared" si="490"/>
        <v>theater</v>
      </c>
      <c r="R3959" t="str">
        <f t="shared" si="491"/>
        <v>plays</v>
      </c>
      <c r="S3959" s="10">
        <f t="shared" si="492"/>
        <v>42513.976319444439</v>
      </c>
      <c r="T3959" s="10">
        <f t="shared" si="493"/>
        <v>42559.976319444439</v>
      </c>
      <c r="U3959" t="str">
        <f t="shared" si="494"/>
        <v>May</v>
      </c>
      <c r="V3959">
        <f t="shared" si="495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488"/>
        <v>0.32050000000000001</v>
      </c>
      <c r="P3960" s="9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0">
        <f t="shared" si="492"/>
        <v>41816.950370370374</v>
      </c>
      <c r="T3960" s="10">
        <f t="shared" si="493"/>
        <v>41853.583333333336</v>
      </c>
      <c r="U3960" t="str">
        <f t="shared" si="494"/>
        <v>Jun</v>
      </c>
      <c r="V3960">
        <f t="shared" si="495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488"/>
        <v>0.24333333333333335</v>
      </c>
      <c r="P3961" s="9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0">
        <f t="shared" si="492"/>
        <v>41880.788842592592</v>
      </c>
      <c r="T3961" s="10">
        <f t="shared" si="493"/>
        <v>41910.788842592592</v>
      </c>
      <c r="U3961" t="str">
        <f t="shared" si="494"/>
        <v>Aug</v>
      </c>
      <c r="V3961">
        <f t="shared" si="495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488"/>
        <v>1.4999999999999999E-2</v>
      </c>
      <c r="P3962" s="9">
        <f t="shared" si="489"/>
        <v>11.25</v>
      </c>
      <c r="Q3962" t="str">
        <f t="shared" si="490"/>
        <v>theater</v>
      </c>
      <c r="R3962" t="str">
        <f t="shared" si="491"/>
        <v>plays</v>
      </c>
      <c r="S3962" s="10">
        <f t="shared" si="492"/>
        <v>42342.845555555556</v>
      </c>
      <c r="T3962" s="10">
        <f t="shared" si="493"/>
        <v>42372.845555555556</v>
      </c>
      <c r="U3962" t="str">
        <f t="shared" si="494"/>
        <v>Dec</v>
      </c>
      <c r="V3962">
        <f t="shared" si="495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488"/>
        <v>4.1999999999999997E-3</v>
      </c>
      <c r="P3963" s="9">
        <f t="shared" si="489"/>
        <v>10.5</v>
      </c>
      <c r="Q3963" t="str">
        <f t="shared" si="490"/>
        <v>theater</v>
      </c>
      <c r="R3963" t="str">
        <f t="shared" si="491"/>
        <v>plays</v>
      </c>
      <c r="S3963" s="10">
        <f t="shared" si="492"/>
        <v>41745.891319444447</v>
      </c>
      <c r="T3963" s="10">
        <f t="shared" si="493"/>
        <v>41767.891319444447</v>
      </c>
      <c r="U3963" t="str">
        <f t="shared" si="494"/>
        <v>Apr</v>
      </c>
      <c r="V3963">
        <f t="shared" si="495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488"/>
        <v>3.214285714285714E-2</v>
      </c>
      <c r="P3964" s="9">
        <f t="shared" si="489"/>
        <v>15</v>
      </c>
      <c r="Q3964" t="str">
        <f t="shared" si="490"/>
        <v>theater</v>
      </c>
      <c r="R3964" t="str">
        <f t="shared" si="491"/>
        <v>plays</v>
      </c>
      <c r="S3964" s="10">
        <f t="shared" si="492"/>
        <v>42311.621458333335</v>
      </c>
      <c r="T3964" s="10">
        <f t="shared" si="493"/>
        <v>42336.621458333335</v>
      </c>
      <c r="U3964" t="str">
        <f t="shared" si="494"/>
        <v>Nov</v>
      </c>
      <c r="V3964">
        <f t="shared" si="495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488"/>
        <v>0</v>
      </c>
      <c r="P3965" s="9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0">
        <f t="shared" si="492"/>
        <v>42296.154131944444</v>
      </c>
      <c r="T3965" s="10">
        <f t="shared" si="493"/>
        <v>42326.195798611108</v>
      </c>
      <c r="U3965" t="str">
        <f t="shared" si="494"/>
        <v>Oct</v>
      </c>
      <c r="V3965">
        <f t="shared" si="495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488"/>
        <v>6.3E-2</v>
      </c>
      <c r="P3966" s="9">
        <f t="shared" si="489"/>
        <v>42</v>
      </c>
      <c r="Q3966" t="str">
        <f t="shared" si="490"/>
        <v>theater</v>
      </c>
      <c r="R3966" t="str">
        <f t="shared" si="491"/>
        <v>plays</v>
      </c>
      <c r="S3966" s="10">
        <f t="shared" si="492"/>
        <v>42053.722060185188</v>
      </c>
      <c r="T3966" s="10">
        <f t="shared" si="493"/>
        <v>42113.680393518516</v>
      </c>
      <c r="U3966" t="str">
        <f t="shared" si="494"/>
        <v>Feb</v>
      </c>
      <c r="V3966">
        <f t="shared" si="495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488"/>
        <v>0.14249999999999999</v>
      </c>
      <c r="P3967" s="9">
        <f t="shared" si="489"/>
        <v>71.25</v>
      </c>
      <c r="Q3967" t="str">
        <f t="shared" si="490"/>
        <v>theater</v>
      </c>
      <c r="R3967" t="str">
        <f t="shared" si="491"/>
        <v>plays</v>
      </c>
      <c r="S3967" s="10">
        <f t="shared" si="492"/>
        <v>42414.235879629632</v>
      </c>
      <c r="T3967" s="10">
        <f t="shared" si="493"/>
        <v>42474.194212962961</v>
      </c>
      <c r="U3967" t="str">
        <f t="shared" si="494"/>
        <v>Feb</v>
      </c>
      <c r="V3967">
        <f t="shared" si="495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488"/>
        <v>6.0000000000000001E-3</v>
      </c>
      <c r="P3968" s="9">
        <f t="shared" si="489"/>
        <v>22.5</v>
      </c>
      <c r="Q3968" t="str">
        <f t="shared" si="490"/>
        <v>theater</v>
      </c>
      <c r="R3968" t="str">
        <f t="shared" si="491"/>
        <v>plays</v>
      </c>
      <c r="S3968" s="10">
        <f t="shared" si="492"/>
        <v>41801.711550925924</v>
      </c>
      <c r="T3968" s="10">
        <f t="shared" si="493"/>
        <v>41844.124305555553</v>
      </c>
      <c r="U3968" t="str">
        <f t="shared" si="494"/>
        <v>Jun</v>
      </c>
      <c r="V3968">
        <f t="shared" si="495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488"/>
        <v>0.2411764705882353</v>
      </c>
      <c r="P3969" s="9">
        <f t="shared" si="489"/>
        <v>41</v>
      </c>
      <c r="Q3969" t="str">
        <f t="shared" si="490"/>
        <v>theater</v>
      </c>
      <c r="R3969" t="str">
        <f t="shared" si="491"/>
        <v>plays</v>
      </c>
      <c r="S3969" s="10">
        <f t="shared" si="492"/>
        <v>42770.290590277778</v>
      </c>
      <c r="T3969" s="10">
        <f t="shared" si="493"/>
        <v>42800.290590277778</v>
      </c>
      <c r="U3969" t="str">
        <f t="shared" si="494"/>
        <v>Feb</v>
      </c>
      <c r="V3969">
        <f t="shared" si="495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488"/>
        <v>0.10539999999999999</v>
      </c>
      <c r="P3970" s="9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0">
        <f t="shared" si="492"/>
        <v>42452.815659722226</v>
      </c>
      <c r="T3970" s="10">
        <f t="shared" si="493"/>
        <v>42512.815659722226</v>
      </c>
      <c r="U3970" t="str">
        <f t="shared" si="494"/>
        <v>Mar</v>
      </c>
      <c r="V3970">
        <f t="shared" si="495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496">E3971/D3971</f>
        <v>7.4690265486725665E-2</v>
      </c>
      <c r="P3971" s="9">
        <f t="shared" ref="P3971:P4034" si="497">E3971/L3971</f>
        <v>35.166666666666664</v>
      </c>
      <c r="Q3971" t="str">
        <f t="shared" ref="Q3971:Q4034" si="498">LEFT(N3971,SEARCH( "/",N3971,1)-1)</f>
        <v>theater</v>
      </c>
      <c r="R3971" t="str">
        <f t="shared" ref="R3971:R4034" si="499">RIGHT(N3971,LEN(N3971)-SEARCH("/",N3971,1))</f>
        <v>plays</v>
      </c>
      <c r="S3971" s="10">
        <f t="shared" ref="S3971:S4034" si="500">(((J3971/60)/60)/24)+DATE(1970,1,1)</f>
        <v>42601.854699074072</v>
      </c>
      <c r="T3971" s="10">
        <f t="shared" ref="T3971:T4034" si="501">(((I3971/60)/60)/24)+DATE(1970,1,1)</f>
        <v>42611.163194444445</v>
      </c>
      <c r="U3971" t="str">
        <f t="shared" ref="U3971:U4034" si="502">TEXT(MONTH(S3971)*29,"mmm")</f>
        <v>Aug</v>
      </c>
      <c r="V3971">
        <f t="shared" ref="V3971:V4034" si="503">YEAR(S3971)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496"/>
        <v>7.3333333333333334E-4</v>
      </c>
      <c r="P3972" s="9">
        <f t="shared" si="497"/>
        <v>5.5</v>
      </c>
      <c r="Q3972" t="str">
        <f t="shared" si="498"/>
        <v>theater</v>
      </c>
      <c r="R3972" t="str">
        <f t="shared" si="499"/>
        <v>plays</v>
      </c>
      <c r="S3972" s="10">
        <f t="shared" si="500"/>
        <v>42447.863553240735</v>
      </c>
      <c r="T3972" s="10">
        <f t="shared" si="501"/>
        <v>42477.863553240735</v>
      </c>
      <c r="U3972" t="str">
        <f t="shared" si="502"/>
        <v>Mar</v>
      </c>
      <c r="V3972">
        <f t="shared" si="503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496"/>
        <v>9.7142857142857135E-3</v>
      </c>
      <c r="P3973" s="9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0">
        <f t="shared" si="500"/>
        <v>41811.536180555559</v>
      </c>
      <c r="T3973" s="10">
        <f t="shared" si="501"/>
        <v>41841.536180555559</v>
      </c>
      <c r="U3973" t="str">
        <f t="shared" si="502"/>
        <v>Jun</v>
      </c>
      <c r="V3973">
        <f t="shared" si="503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496"/>
        <v>0.21099999999999999</v>
      </c>
      <c r="P3974" s="9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0">
        <f t="shared" si="500"/>
        <v>41981.067523148144</v>
      </c>
      <c r="T3974" s="10">
        <f t="shared" si="501"/>
        <v>42041.067523148144</v>
      </c>
      <c r="U3974" t="str">
        <f t="shared" si="502"/>
        <v>Dec</v>
      </c>
      <c r="V3974">
        <f t="shared" si="503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496"/>
        <v>0.78100000000000003</v>
      </c>
      <c r="P3975" s="9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0">
        <f t="shared" si="500"/>
        <v>42469.68414351852</v>
      </c>
      <c r="T3975" s="10">
        <f t="shared" si="501"/>
        <v>42499.166666666672</v>
      </c>
      <c r="U3975" t="str">
        <f t="shared" si="502"/>
        <v>Apr</v>
      </c>
      <c r="V3975">
        <f t="shared" si="503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496"/>
        <v>0.32</v>
      </c>
      <c r="P3976" s="9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0">
        <f t="shared" si="500"/>
        <v>42493.546851851846</v>
      </c>
      <c r="T3976" s="10">
        <f t="shared" si="501"/>
        <v>42523.546851851846</v>
      </c>
      <c r="U3976" t="str">
        <f t="shared" si="502"/>
        <v>May</v>
      </c>
      <c r="V3976">
        <f t="shared" si="503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496"/>
        <v>0</v>
      </c>
      <c r="P3977" s="9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0">
        <f t="shared" si="500"/>
        <v>42534.866875</v>
      </c>
      <c r="T3977" s="10">
        <f t="shared" si="501"/>
        <v>42564.866875</v>
      </c>
      <c r="U3977" t="str">
        <f t="shared" si="502"/>
        <v>Jun</v>
      </c>
      <c r="V3977">
        <f t="shared" si="503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496"/>
        <v>0.47692307692307695</v>
      </c>
      <c r="P3978" s="9">
        <f t="shared" si="497"/>
        <v>62</v>
      </c>
      <c r="Q3978" t="str">
        <f t="shared" si="498"/>
        <v>theater</v>
      </c>
      <c r="R3978" t="str">
        <f t="shared" si="499"/>
        <v>plays</v>
      </c>
      <c r="S3978" s="10">
        <f t="shared" si="500"/>
        <v>41830.858344907407</v>
      </c>
      <c r="T3978" s="10">
        <f t="shared" si="501"/>
        <v>41852.291666666664</v>
      </c>
      <c r="U3978" t="str">
        <f t="shared" si="502"/>
        <v>Jul</v>
      </c>
      <c r="V3978">
        <f t="shared" si="503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496"/>
        <v>1.4500000000000001E-2</v>
      </c>
      <c r="P3979" s="9">
        <f t="shared" si="497"/>
        <v>217.5</v>
      </c>
      <c r="Q3979" t="str">
        <f t="shared" si="498"/>
        <v>theater</v>
      </c>
      <c r="R3979" t="str">
        <f t="shared" si="499"/>
        <v>plays</v>
      </c>
      <c r="S3979" s="10">
        <f t="shared" si="500"/>
        <v>42543.788564814815</v>
      </c>
      <c r="T3979" s="10">
        <f t="shared" si="501"/>
        <v>42573.788564814815</v>
      </c>
      <c r="U3979" t="str">
        <f t="shared" si="502"/>
        <v>Jun</v>
      </c>
      <c r="V3979">
        <f t="shared" si="503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496"/>
        <v>0.107</v>
      </c>
      <c r="P3980" s="9">
        <f t="shared" si="497"/>
        <v>26.75</v>
      </c>
      <c r="Q3980" t="str">
        <f t="shared" si="498"/>
        <v>theater</v>
      </c>
      <c r="R3980" t="str">
        <f t="shared" si="499"/>
        <v>plays</v>
      </c>
      <c r="S3980" s="10">
        <f t="shared" si="500"/>
        <v>41975.642974537041</v>
      </c>
      <c r="T3980" s="10">
        <f t="shared" si="501"/>
        <v>42035.642974537041</v>
      </c>
      <c r="U3980" t="str">
        <f t="shared" si="502"/>
        <v>Dec</v>
      </c>
      <c r="V3980">
        <f t="shared" si="503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496"/>
        <v>1.8333333333333333E-2</v>
      </c>
      <c r="P3981" s="9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0">
        <f t="shared" si="500"/>
        <v>42069.903437500005</v>
      </c>
      <c r="T3981" s="10">
        <f t="shared" si="501"/>
        <v>42092.833333333328</v>
      </c>
      <c r="U3981" t="str">
        <f t="shared" si="502"/>
        <v>Mar</v>
      </c>
      <c r="V3981">
        <f t="shared" si="503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496"/>
        <v>0.18</v>
      </c>
      <c r="P3982" s="9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0">
        <f t="shared" si="500"/>
        <v>41795.598923611113</v>
      </c>
      <c r="T3982" s="10">
        <f t="shared" si="501"/>
        <v>41825.598923611113</v>
      </c>
      <c r="U3982" t="str">
        <f t="shared" si="502"/>
        <v>Jun</v>
      </c>
      <c r="V3982">
        <f t="shared" si="503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496"/>
        <v>4.0833333333333333E-2</v>
      </c>
      <c r="P3983" s="9">
        <f t="shared" si="497"/>
        <v>175</v>
      </c>
      <c r="Q3983" t="str">
        <f t="shared" si="498"/>
        <v>theater</v>
      </c>
      <c r="R3983" t="str">
        <f t="shared" si="499"/>
        <v>plays</v>
      </c>
      <c r="S3983" s="10">
        <f t="shared" si="500"/>
        <v>42508.179965277777</v>
      </c>
      <c r="T3983" s="10">
        <f t="shared" si="501"/>
        <v>42568.179965277777</v>
      </c>
      <c r="U3983" t="str">
        <f t="shared" si="502"/>
        <v>May</v>
      </c>
      <c r="V3983">
        <f t="shared" si="503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496"/>
        <v>0.2</v>
      </c>
      <c r="P3984" s="9">
        <f t="shared" si="497"/>
        <v>34</v>
      </c>
      <c r="Q3984" t="str">
        <f t="shared" si="498"/>
        <v>theater</v>
      </c>
      <c r="R3984" t="str">
        <f t="shared" si="499"/>
        <v>plays</v>
      </c>
      <c r="S3984" s="10">
        <f t="shared" si="500"/>
        <v>42132.809953703705</v>
      </c>
      <c r="T3984" s="10">
        <f t="shared" si="501"/>
        <v>42192.809953703705</v>
      </c>
      <c r="U3984" t="str">
        <f t="shared" si="502"/>
        <v>May</v>
      </c>
      <c r="V3984">
        <f t="shared" si="503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496"/>
        <v>0.34802513464991025</v>
      </c>
      <c r="P3985" s="9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0">
        <f t="shared" si="500"/>
        <v>41747.86986111111</v>
      </c>
      <c r="T3985" s="10">
        <f t="shared" si="501"/>
        <v>41779.290972222225</v>
      </c>
      <c r="U3985" t="str">
        <f t="shared" si="502"/>
        <v>Apr</v>
      </c>
      <c r="V3985">
        <f t="shared" si="503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496"/>
        <v>6.3333333333333339E-2</v>
      </c>
      <c r="P3986" s="9">
        <f t="shared" si="497"/>
        <v>9.5</v>
      </c>
      <c r="Q3986" t="str">
        <f t="shared" si="498"/>
        <v>theater</v>
      </c>
      <c r="R3986" t="str">
        <f t="shared" si="499"/>
        <v>plays</v>
      </c>
      <c r="S3986" s="10">
        <f t="shared" si="500"/>
        <v>41920.963472222218</v>
      </c>
      <c r="T3986" s="10">
        <f t="shared" si="501"/>
        <v>41951</v>
      </c>
      <c r="U3986" t="str">
        <f t="shared" si="502"/>
        <v>Oct</v>
      </c>
      <c r="V3986">
        <f t="shared" si="503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496"/>
        <v>0.32050000000000001</v>
      </c>
      <c r="P3987" s="9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0">
        <f t="shared" si="500"/>
        <v>42399.707407407404</v>
      </c>
      <c r="T3987" s="10">
        <f t="shared" si="501"/>
        <v>42420.878472222219</v>
      </c>
      <c r="U3987" t="str">
        <f t="shared" si="502"/>
        <v>Jan</v>
      </c>
      <c r="V3987">
        <f t="shared" si="503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496"/>
        <v>9.7600000000000006E-2</v>
      </c>
      <c r="P3988" s="9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0">
        <f t="shared" si="500"/>
        <v>42467.548541666663</v>
      </c>
      <c r="T3988" s="10">
        <f t="shared" si="501"/>
        <v>42496.544444444444</v>
      </c>
      <c r="U3988" t="str">
        <f t="shared" si="502"/>
        <v>Apr</v>
      </c>
      <c r="V3988">
        <f t="shared" si="503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496"/>
        <v>0.3775</v>
      </c>
      <c r="P3989" s="9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0">
        <f t="shared" si="500"/>
        <v>41765.92465277778</v>
      </c>
      <c r="T3989" s="10">
        <f t="shared" si="501"/>
        <v>41775.92465277778</v>
      </c>
      <c r="U3989" t="str">
        <f t="shared" si="502"/>
        <v>May</v>
      </c>
      <c r="V3989">
        <f t="shared" si="503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496"/>
        <v>2.1333333333333333E-2</v>
      </c>
      <c r="P3990" s="9">
        <f t="shared" si="497"/>
        <v>8</v>
      </c>
      <c r="Q3990" t="str">
        <f t="shared" si="498"/>
        <v>theater</v>
      </c>
      <c r="R3990" t="str">
        <f t="shared" si="499"/>
        <v>plays</v>
      </c>
      <c r="S3990" s="10">
        <f t="shared" si="500"/>
        <v>42230.08116898148</v>
      </c>
      <c r="T3990" s="10">
        <f t="shared" si="501"/>
        <v>42245.08116898148</v>
      </c>
      <c r="U3990" t="str">
        <f t="shared" si="502"/>
        <v>Aug</v>
      </c>
      <c r="V3990">
        <f t="shared" si="503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496"/>
        <v>0</v>
      </c>
      <c r="P3991" s="9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0">
        <f t="shared" si="500"/>
        <v>42286.749780092592</v>
      </c>
      <c r="T3991" s="10">
        <f t="shared" si="501"/>
        <v>42316.791446759264</v>
      </c>
      <c r="U3991" t="str">
        <f t="shared" si="502"/>
        <v>Oct</v>
      </c>
      <c r="V3991">
        <f t="shared" si="503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496"/>
        <v>4.1818181818181817E-2</v>
      </c>
      <c r="P3992" s="9">
        <f t="shared" si="497"/>
        <v>23</v>
      </c>
      <c r="Q3992" t="str">
        <f t="shared" si="498"/>
        <v>theater</v>
      </c>
      <c r="R3992" t="str">
        <f t="shared" si="499"/>
        <v>plays</v>
      </c>
      <c r="S3992" s="10">
        <f t="shared" si="500"/>
        <v>42401.672372685185</v>
      </c>
      <c r="T3992" s="10">
        <f t="shared" si="501"/>
        <v>42431.672372685185</v>
      </c>
      <c r="U3992" t="str">
        <f t="shared" si="502"/>
        <v>Feb</v>
      </c>
      <c r="V3992">
        <f t="shared" si="503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496"/>
        <v>0.2</v>
      </c>
      <c r="P3993" s="9">
        <f t="shared" si="497"/>
        <v>100</v>
      </c>
      <c r="Q3993" t="str">
        <f t="shared" si="498"/>
        <v>theater</v>
      </c>
      <c r="R3993" t="str">
        <f t="shared" si="499"/>
        <v>plays</v>
      </c>
      <c r="S3993" s="10">
        <f t="shared" si="500"/>
        <v>42125.644467592589</v>
      </c>
      <c r="T3993" s="10">
        <f t="shared" si="501"/>
        <v>42155.644467592589</v>
      </c>
      <c r="U3993" t="str">
        <f t="shared" si="502"/>
        <v>May</v>
      </c>
      <c r="V3993">
        <f t="shared" si="503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496"/>
        <v>5.4100000000000002E-2</v>
      </c>
      <c r="P3994" s="9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0">
        <f t="shared" si="500"/>
        <v>42289.94049768518</v>
      </c>
      <c r="T3994" s="10">
        <f t="shared" si="501"/>
        <v>42349.982164351852</v>
      </c>
      <c r="U3994" t="str">
        <f t="shared" si="502"/>
        <v>Oct</v>
      </c>
      <c r="V3994">
        <f t="shared" si="503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496"/>
        <v>6.0000000000000002E-5</v>
      </c>
      <c r="P3995" s="9">
        <f t="shared" si="497"/>
        <v>3</v>
      </c>
      <c r="Q3995" t="str">
        <f t="shared" si="498"/>
        <v>theater</v>
      </c>
      <c r="R3995" t="str">
        <f t="shared" si="499"/>
        <v>plays</v>
      </c>
      <c r="S3995" s="10">
        <f t="shared" si="500"/>
        <v>42107.864722222221</v>
      </c>
      <c r="T3995" s="10">
        <f t="shared" si="501"/>
        <v>42137.864722222221</v>
      </c>
      <c r="U3995" t="str">
        <f t="shared" si="502"/>
        <v>Apr</v>
      </c>
      <c r="V3995">
        <f t="shared" si="503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496"/>
        <v>2.5000000000000001E-3</v>
      </c>
      <c r="P3996" s="9">
        <f t="shared" si="497"/>
        <v>5</v>
      </c>
      <c r="Q3996" t="str">
        <f t="shared" si="498"/>
        <v>theater</v>
      </c>
      <c r="R3996" t="str">
        <f t="shared" si="499"/>
        <v>plays</v>
      </c>
      <c r="S3996" s="10">
        <f t="shared" si="500"/>
        <v>41809.389930555553</v>
      </c>
      <c r="T3996" s="10">
        <f t="shared" si="501"/>
        <v>41839.389930555553</v>
      </c>
      <c r="U3996" t="str">
        <f t="shared" si="502"/>
        <v>Jun</v>
      </c>
      <c r="V3996">
        <f t="shared" si="503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496"/>
        <v>0.35</v>
      </c>
      <c r="P3997" s="9">
        <f t="shared" si="497"/>
        <v>17.5</v>
      </c>
      <c r="Q3997" t="str">
        <f t="shared" si="498"/>
        <v>theater</v>
      </c>
      <c r="R3997" t="str">
        <f t="shared" si="499"/>
        <v>plays</v>
      </c>
      <c r="S3997" s="10">
        <f t="shared" si="500"/>
        <v>42019.683761574073</v>
      </c>
      <c r="T3997" s="10">
        <f t="shared" si="501"/>
        <v>42049.477083333331</v>
      </c>
      <c r="U3997" t="str">
        <f t="shared" si="502"/>
        <v>Jan</v>
      </c>
      <c r="V3997">
        <f t="shared" si="503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496"/>
        <v>0.16566666666666666</v>
      </c>
      <c r="P3998" s="9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0">
        <f t="shared" si="500"/>
        <v>41950.26694444444</v>
      </c>
      <c r="T3998" s="10">
        <f t="shared" si="501"/>
        <v>41963.669444444444</v>
      </c>
      <c r="U3998" t="str">
        <f t="shared" si="502"/>
        <v>Nov</v>
      </c>
      <c r="V3998">
        <f t="shared" si="503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496"/>
        <v>0</v>
      </c>
      <c r="P3999" s="9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0">
        <f t="shared" si="500"/>
        <v>42069.391446759255</v>
      </c>
      <c r="T3999" s="10">
        <f t="shared" si="501"/>
        <v>42099.349780092598</v>
      </c>
      <c r="U3999" t="str">
        <f t="shared" si="502"/>
        <v>Mar</v>
      </c>
      <c r="V3999">
        <f t="shared" si="503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496"/>
        <v>0.57199999999999995</v>
      </c>
      <c r="P4000" s="9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0">
        <f t="shared" si="500"/>
        <v>42061.963263888887</v>
      </c>
      <c r="T4000" s="10">
        <f t="shared" si="501"/>
        <v>42091.921597222223</v>
      </c>
      <c r="U4000" t="str">
        <f t="shared" si="502"/>
        <v>Feb</v>
      </c>
      <c r="V4000">
        <f t="shared" si="503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496"/>
        <v>0.16514285714285715</v>
      </c>
      <c r="P4001" s="9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0">
        <f t="shared" si="500"/>
        <v>41842.828680555554</v>
      </c>
      <c r="T4001" s="10">
        <f t="shared" si="501"/>
        <v>41882.827650462961</v>
      </c>
      <c r="U4001" t="str">
        <f t="shared" si="502"/>
        <v>Jul</v>
      </c>
      <c r="V4001">
        <f t="shared" si="503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496"/>
        <v>1.25E-3</v>
      </c>
      <c r="P4002" s="9">
        <f t="shared" si="497"/>
        <v>10</v>
      </c>
      <c r="Q4002" t="str">
        <f t="shared" si="498"/>
        <v>theater</v>
      </c>
      <c r="R4002" t="str">
        <f t="shared" si="499"/>
        <v>plays</v>
      </c>
      <c r="S4002" s="10">
        <f t="shared" si="500"/>
        <v>42437.64534722222</v>
      </c>
      <c r="T4002" s="10">
        <f t="shared" si="501"/>
        <v>42497.603680555556</v>
      </c>
      <c r="U4002" t="str">
        <f t="shared" si="502"/>
        <v>Mar</v>
      </c>
      <c r="V4002">
        <f t="shared" si="503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496"/>
        <v>0.3775</v>
      </c>
      <c r="P4003" s="9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0">
        <f t="shared" si="500"/>
        <v>42775.964212962965</v>
      </c>
      <c r="T4003" s="10">
        <f t="shared" si="501"/>
        <v>42795.791666666672</v>
      </c>
      <c r="U4003" t="str">
        <f t="shared" si="502"/>
        <v>Feb</v>
      </c>
      <c r="V4003">
        <f t="shared" si="503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496"/>
        <v>1.84E-2</v>
      </c>
      <c r="P4004" s="9">
        <f t="shared" si="497"/>
        <v>5.75</v>
      </c>
      <c r="Q4004" t="str">
        <f t="shared" si="498"/>
        <v>theater</v>
      </c>
      <c r="R4004" t="str">
        <f t="shared" si="499"/>
        <v>plays</v>
      </c>
      <c r="S4004" s="10">
        <f t="shared" si="500"/>
        <v>41879.043530092589</v>
      </c>
      <c r="T4004" s="10">
        <f t="shared" si="501"/>
        <v>41909.043530092589</v>
      </c>
      <c r="U4004" t="str">
        <f t="shared" si="502"/>
        <v>Aug</v>
      </c>
      <c r="V4004">
        <f t="shared" si="503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496"/>
        <v>0.10050000000000001</v>
      </c>
      <c r="P4005" s="9">
        <f t="shared" si="497"/>
        <v>100.5</v>
      </c>
      <c r="Q4005" t="str">
        <f t="shared" si="498"/>
        <v>theater</v>
      </c>
      <c r="R4005" t="str">
        <f t="shared" si="499"/>
        <v>plays</v>
      </c>
      <c r="S4005" s="10">
        <f t="shared" si="500"/>
        <v>42020.587349537032</v>
      </c>
      <c r="T4005" s="10">
        <f t="shared" si="501"/>
        <v>42050.587349537032</v>
      </c>
      <c r="U4005" t="str">
        <f t="shared" si="502"/>
        <v>Jan</v>
      </c>
      <c r="V4005">
        <f t="shared" si="503"/>
        <v>2015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496"/>
        <v>2E-3</v>
      </c>
      <c r="P4006" s="9">
        <f t="shared" si="497"/>
        <v>1</v>
      </c>
      <c r="Q4006" t="str">
        <f t="shared" si="498"/>
        <v>theater</v>
      </c>
      <c r="R4006" t="str">
        <f t="shared" si="499"/>
        <v>plays</v>
      </c>
      <c r="S4006" s="10">
        <f t="shared" si="500"/>
        <v>41890.16269675926</v>
      </c>
      <c r="T4006" s="10">
        <f t="shared" si="501"/>
        <v>41920.16269675926</v>
      </c>
      <c r="U4006" t="str">
        <f t="shared" si="502"/>
        <v>Sep</v>
      </c>
      <c r="V4006">
        <f t="shared" si="503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496"/>
        <v>1.3333333333333334E-2</v>
      </c>
      <c r="P4007" s="9">
        <f t="shared" si="497"/>
        <v>20</v>
      </c>
      <c r="Q4007" t="str">
        <f t="shared" si="498"/>
        <v>theater</v>
      </c>
      <c r="R4007" t="str">
        <f t="shared" si="499"/>
        <v>plays</v>
      </c>
      <c r="S4007" s="10">
        <f t="shared" si="500"/>
        <v>41872.807696759257</v>
      </c>
      <c r="T4007" s="10">
        <f t="shared" si="501"/>
        <v>41932.807696759257</v>
      </c>
      <c r="U4007" t="str">
        <f t="shared" si="502"/>
        <v>Aug</v>
      </c>
      <c r="V4007">
        <f t="shared" si="503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496"/>
        <v>6.666666666666667E-5</v>
      </c>
      <c r="P4008" s="9">
        <f t="shared" si="497"/>
        <v>2</v>
      </c>
      <c r="Q4008" t="str">
        <f t="shared" si="498"/>
        <v>theater</v>
      </c>
      <c r="R4008" t="str">
        <f t="shared" si="499"/>
        <v>plays</v>
      </c>
      <c r="S4008" s="10">
        <f t="shared" si="500"/>
        <v>42391.772997685184</v>
      </c>
      <c r="T4008" s="10">
        <f t="shared" si="501"/>
        <v>42416.772997685184</v>
      </c>
      <c r="U4008" t="str">
        <f t="shared" si="502"/>
        <v>Jan</v>
      </c>
      <c r="V4008">
        <f t="shared" si="503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496"/>
        <v>2.5000000000000001E-3</v>
      </c>
      <c r="P4009" s="9">
        <f t="shared" si="497"/>
        <v>5</v>
      </c>
      <c r="Q4009" t="str">
        <f t="shared" si="498"/>
        <v>theater</v>
      </c>
      <c r="R4009" t="str">
        <f t="shared" si="499"/>
        <v>plays</v>
      </c>
      <c r="S4009" s="10">
        <f t="shared" si="500"/>
        <v>41848.772928240738</v>
      </c>
      <c r="T4009" s="10">
        <f t="shared" si="501"/>
        <v>41877.686111111114</v>
      </c>
      <c r="U4009" t="str">
        <f t="shared" si="502"/>
        <v>Jul</v>
      </c>
      <c r="V4009">
        <f t="shared" si="503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496"/>
        <v>0.06</v>
      </c>
      <c r="P4010" s="9">
        <f t="shared" si="497"/>
        <v>15</v>
      </c>
      <c r="Q4010" t="str">
        <f t="shared" si="498"/>
        <v>theater</v>
      </c>
      <c r="R4010" t="str">
        <f t="shared" si="499"/>
        <v>plays</v>
      </c>
      <c r="S4010" s="10">
        <f t="shared" si="500"/>
        <v>42177.964201388888</v>
      </c>
      <c r="T4010" s="10">
        <f t="shared" si="501"/>
        <v>42207.964201388888</v>
      </c>
      <c r="U4010" t="str">
        <f t="shared" si="502"/>
        <v>Jun</v>
      </c>
      <c r="V4010">
        <f t="shared" si="503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496"/>
        <v>3.8860103626943004E-2</v>
      </c>
      <c r="P4011" s="9">
        <f t="shared" si="497"/>
        <v>25</v>
      </c>
      <c r="Q4011" t="str">
        <f t="shared" si="498"/>
        <v>theater</v>
      </c>
      <c r="R4011" t="str">
        <f t="shared" si="499"/>
        <v>plays</v>
      </c>
      <c r="S4011" s="10">
        <f t="shared" si="500"/>
        <v>41851.700925925928</v>
      </c>
      <c r="T4011" s="10">
        <f t="shared" si="501"/>
        <v>41891.700925925928</v>
      </c>
      <c r="U4011" t="str">
        <f t="shared" si="502"/>
        <v>Jul</v>
      </c>
      <c r="V4011">
        <f t="shared" si="503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496"/>
        <v>0.24194444444444443</v>
      </c>
      <c r="P4012" s="9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0">
        <f t="shared" si="500"/>
        <v>41921.770439814813</v>
      </c>
      <c r="T4012" s="10">
        <f t="shared" si="501"/>
        <v>41938.770439814813</v>
      </c>
      <c r="U4012" t="str">
        <f t="shared" si="502"/>
        <v>Oct</v>
      </c>
      <c r="V4012">
        <f t="shared" si="503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496"/>
        <v>7.5999999999999998E-2</v>
      </c>
      <c r="P4013" s="9">
        <f t="shared" si="497"/>
        <v>4.75</v>
      </c>
      <c r="Q4013" t="str">
        <f t="shared" si="498"/>
        <v>theater</v>
      </c>
      <c r="R4013" t="str">
        <f t="shared" si="499"/>
        <v>plays</v>
      </c>
      <c r="S4013" s="10">
        <f t="shared" si="500"/>
        <v>42002.54488425926</v>
      </c>
      <c r="T4013" s="10">
        <f t="shared" si="501"/>
        <v>42032.54488425926</v>
      </c>
      <c r="U4013" t="str">
        <f t="shared" si="502"/>
        <v>Dec</v>
      </c>
      <c r="V4013">
        <f t="shared" si="503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496"/>
        <v>0</v>
      </c>
      <c r="P4014" s="9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0">
        <f t="shared" si="500"/>
        <v>42096.544548611113</v>
      </c>
      <c r="T4014" s="10">
        <f t="shared" si="501"/>
        <v>42126.544548611113</v>
      </c>
      <c r="U4014" t="str">
        <f t="shared" si="502"/>
        <v>Apr</v>
      </c>
      <c r="V4014">
        <f t="shared" si="503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496"/>
        <v>1.2999999999999999E-2</v>
      </c>
      <c r="P4015" s="9">
        <f t="shared" si="497"/>
        <v>13</v>
      </c>
      <c r="Q4015" t="str">
        <f t="shared" si="498"/>
        <v>theater</v>
      </c>
      <c r="R4015" t="str">
        <f t="shared" si="499"/>
        <v>plays</v>
      </c>
      <c r="S4015" s="10">
        <f t="shared" si="500"/>
        <v>42021.301192129627</v>
      </c>
      <c r="T4015" s="10">
        <f t="shared" si="501"/>
        <v>42051.301192129627</v>
      </c>
      <c r="U4015" t="str">
        <f t="shared" si="502"/>
        <v>Jan</v>
      </c>
      <c r="V4015">
        <f t="shared" si="503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496"/>
        <v>0</v>
      </c>
      <c r="P4016" s="9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0">
        <f t="shared" si="500"/>
        <v>42419.246168981481</v>
      </c>
      <c r="T4016" s="10">
        <f t="shared" si="501"/>
        <v>42434.246168981481</v>
      </c>
      <c r="U4016" t="str">
        <f t="shared" si="502"/>
        <v>Feb</v>
      </c>
      <c r="V4016">
        <f t="shared" si="503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496"/>
        <v>1.4285714285714287E-4</v>
      </c>
      <c r="P4017" s="9">
        <f t="shared" si="497"/>
        <v>1</v>
      </c>
      <c r="Q4017" t="str">
        <f t="shared" si="498"/>
        <v>theater</v>
      </c>
      <c r="R4017" t="str">
        <f t="shared" si="499"/>
        <v>plays</v>
      </c>
      <c r="S4017" s="10">
        <f t="shared" si="500"/>
        <v>42174.780821759254</v>
      </c>
      <c r="T4017" s="10">
        <f t="shared" si="501"/>
        <v>42204.780821759254</v>
      </c>
      <c r="U4017" t="str">
        <f t="shared" si="502"/>
        <v>Jun</v>
      </c>
      <c r="V4017">
        <f t="shared" si="503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496"/>
        <v>0.14000000000000001</v>
      </c>
      <c r="P4018" s="9">
        <f t="shared" si="497"/>
        <v>10</v>
      </c>
      <c r="Q4018" t="str">
        <f t="shared" si="498"/>
        <v>theater</v>
      </c>
      <c r="R4018" t="str">
        <f t="shared" si="499"/>
        <v>plays</v>
      </c>
      <c r="S4018" s="10">
        <f t="shared" si="500"/>
        <v>41869.872685185182</v>
      </c>
      <c r="T4018" s="10">
        <f t="shared" si="501"/>
        <v>41899.872685185182</v>
      </c>
      <c r="U4018" t="str">
        <f t="shared" si="502"/>
        <v>Aug</v>
      </c>
      <c r="V4018">
        <f t="shared" si="503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496"/>
        <v>1.0500000000000001E-2</v>
      </c>
      <c r="P4019" s="9">
        <f t="shared" si="497"/>
        <v>52.5</v>
      </c>
      <c r="Q4019" t="str">
        <f t="shared" si="498"/>
        <v>theater</v>
      </c>
      <c r="R4019" t="str">
        <f t="shared" si="499"/>
        <v>plays</v>
      </c>
      <c r="S4019" s="10">
        <f t="shared" si="500"/>
        <v>41856.672152777777</v>
      </c>
      <c r="T4019" s="10">
        <f t="shared" si="501"/>
        <v>41886.672152777777</v>
      </c>
      <c r="U4019" t="str">
        <f t="shared" si="502"/>
        <v>Aug</v>
      </c>
      <c r="V4019">
        <f t="shared" si="503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496"/>
        <v>8.666666666666667E-2</v>
      </c>
      <c r="P4020" s="9">
        <f t="shared" si="497"/>
        <v>32.5</v>
      </c>
      <c r="Q4020" t="str">
        <f t="shared" si="498"/>
        <v>theater</v>
      </c>
      <c r="R4020" t="str">
        <f t="shared" si="499"/>
        <v>plays</v>
      </c>
      <c r="S4020" s="10">
        <f t="shared" si="500"/>
        <v>42620.91097222222</v>
      </c>
      <c r="T4020" s="10">
        <f t="shared" si="501"/>
        <v>42650.91097222222</v>
      </c>
      <c r="U4020" t="str">
        <f t="shared" si="502"/>
        <v>Sep</v>
      </c>
      <c r="V4020">
        <f t="shared" si="503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496"/>
        <v>8.2857142857142851E-3</v>
      </c>
      <c r="P4021" s="9">
        <f t="shared" si="497"/>
        <v>7.25</v>
      </c>
      <c r="Q4021" t="str">
        <f t="shared" si="498"/>
        <v>theater</v>
      </c>
      <c r="R4021" t="str">
        <f t="shared" si="499"/>
        <v>plays</v>
      </c>
      <c r="S4021" s="10">
        <f t="shared" si="500"/>
        <v>42417.675879629634</v>
      </c>
      <c r="T4021" s="10">
        <f t="shared" si="501"/>
        <v>42475.686111111107</v>
      </c>
      <c r="U4021" t="str">
        <f t="shared" si="502"/>
        <v>Feb</v>
      </c>
      <c r="V4021">
        <f t="shared" si="503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496"/>
        <v>0.16666666666666666</v>
      </c>
      <c r="P4022" s="9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0">
        <f t="shared" si="500"/>
        <v>42057.190960648149</v>
      </c>
      <c r="T4022" s="10">
        <f t="shared" si="501"/>
        <v>42087.149293981478</v>
      </c>
      <c r="U4022" t="str">
        <f t="shared" si="502"/>
        <v>Feb</v>
      </c>
      <c r="V4022">
        <f t="shared" si="503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496"/>
        <v>8.3333333333333332E-3</v>
      </c>
      <c r="P4023" s="9">
        <f t="shared" si="497"/>
        <v>62.5</v>
      </c>
      <c r="Q4023" t="str">
        <f t="shared" si="498"/>
        <v>theater</v>
      </c>
      <c r="R4023" t="str">
        <f t="shared" si="499"/>
        <v>plays</v>
      </c>
      <c r="S4023" s="10">
        <f t="shared" si="500"/>
        <v>41878.911550925928</v>
      </c>
      <c r="T4023" s="10">
        <f t="shared" si="501"/>
        <v>41938.911550925928</v>
      </c>
      <c r="U4023" t="str">
        <f t="shared" si="502"/>
        <v>Aug</v>
      </c>
      <c r="V4023">
        <f t="shared" si="503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496"/>
        <v>0.69561111111111107</v>
      </c>
      <c r="P4024" s="9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0">
        <f t="shared" si="500"/>
        <v>41990.584108796291</v>
      </c>
      <c r="T4024" s="10">
        <f t="shared" si="501"/>
        <v>42036.120833333334</v>
      </c>
      <c r="U4024" t="str">
        <f t="shared" si="502"/>
        <v>Dec</v>
      </c>
      <c r="V4024">
        <f t="shared" si="503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496"/>
        <v>0</v>
      </c>
      <c r="P4025" s="9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0">
        <f t="shared" si="500"/>
        <v>42408.999571759254</v>
      </c>
      <c r="T4025" s="10">
        <f t="shared" si="501"/>
        <v>42453.957905092597</v>
      </c>
      <c r="U4025" t="str">
        <f t="shared" si="502"/>
        <v>Feb</v>
      </c>
      <c r="V4025">
        <f t="shared" si="503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496"/>
        <v>1.2500000000000001E-2</v>
      </c>
      <c r="P4026" s="9">
        <f t="shared" si="497"/>
        <v>10</v>
      </c>
      <c r="Q4026" t="str">
        <f t="shared" si="498"/>
        <v>theater</v>
      </c>
      <c r="R4026" t="str">
        <f t="shared" si="499"/>
        <v>plays</v>
      </c>
      <c r="S4026" s="10">
        <f t="shared" si="500"/>
        <v>42217.670104166667</v>
      </c>
      <c r="T4026" s="10">
        <f t="shared" si="501"/>
        <v>42247.670104166667</v>
      </c>
      <c r="U4026" t="str">
        <f t="shared" si="502"/>
        <v>Aug</v>
      </c>
      <c r="V4026">
        <f t="shared" si="503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496"/>
        <v>0.05</v>
      </c>
      <c r="P4027" s="9">
        <f t="shared" si="497"/>
        <v>62.5</v>
      </c>
      <c r="Q4027" t="str">
        <f t="shared" si="498"/>
        <v>theater</v>
      </c>
      <c r="R4027" t="str">
        <f t="shared" si="499"/>
        <v>plays</v>
      </c>
      <c r="S4027" s="10">
        <f t="shared" si="500"/>
        <v>42151.237685185188</v>
      </c>
      <c r="T4027" s="10">
        <f t="shared" si="501"/>
        <v>42211.237685185188</v>
      </c>
      <c r="U4027" t="str">
        <f t="shared" si="502"/>
        <v>May</v>
      </c>
      <c r="V4027">
        <f t="shared" si="503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496"/>
        <v>0</v>
      </c>
      <c r="P4028" s="9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0">
        <f t="shared" si="500"/>
        <v>42282.655543981484</v>
      </c>
      <c r="T4028" s="10">
        <f t="shared" si="501"/>
        <v>42342.697210648148</v>
      </c>
      <c r="U4028" t="str">
        <f t="shared" si="502"/>
        <v>Oct</v>
      </c>
      <c r="V4028">
        <f t="shared" si="503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496"/>
        <v>7.166666666666667E-2</v>
      </c>
      <c r="P4029" s="9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0">
        <f t="shared" si="500"/>
        <v>42768.97084490741</v>
      </c>
      <c r="T4029" s="10">
        <f t="shared" si="501"/>
        <v>42789.041666666672</v>
      </c>
      <c r="U4029" t="str">
        <f t="shared" si="502"/>
        <v>Feb</v>
      </c>
      <c r="V4029">
        <f t="shared" si="503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496"/>
        <v>0.28050000000000003</v>
      </c>
      <c r="P4030" s="9">
        <f t="shared" si="497"/>
        <v>51</v>
      </c>
      <c r="Q4030" t="str">
        <f t="shared" si="498"/>
        <v>theater</v>
      </c>
      <c r="R4030" t="str">
        <f t="shared" si="499"/>
        <v>plays</v>
      </c>
      <c r="S4030" s="10">
        <f t="shared" si="500"/>
        <v>41765.938657407409</v>
      </c>
      <c r="T4030" s="10">
        <f t="shared" si="501"/>
        <v>41795.938657407409</v>
      </c>
      <c r="U4030" t="str">
        <f t="shared" si="502"/>
        <v>May</v>
      </c>
      <c r="V4030">
        <f t="shared" si="503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496"/>
        <v>0</v>
      </c>
      <c r="P4031" s="9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0">
        <f t="shared" si="500"/>
        <v>42322.025115740747</v>
      </c>
      <c r="T4031" s="10">
        <f t="shared" si="501"/>
        <v>42352.025115740747</v>
      </c>
      <c r="U4031" t="str">
        <f t="shared" si="502"/>
        <v>Nov</v>
      </c>
      <c r="V4031">
        <f t="shared" si="503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496"/>
        <v>0.16</v>
      </c>
      <c r="P4032" s="9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0">
        <f t="shared" si="500"/>
        <v>42374.655081018514</v>
      </c>
      <c r="T4032" s="10">
        <f t="shared" si="501"/>
        <v>42403.784027777772</v>
      </c>
      <c r="U4032" t="str">
        <f t="shared" si="502"/>
        <v>Jan</v>
      </c>
      <c r="V4032">
        <f t="shared" si="503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496"/>
        <v>0</v>
      </c>
      <c r="P4033" s="9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0">
        <f t="shared" si="500"/>
        <v>41941.585231481484</v>
      </c>
      <c r="T4033" s="10">
        <f t="shared" si="501"/>
        <v>41991.626898148148</v>
      </c>
      <c r="U4033" t="str">
        <f t="shared" si="502"/>
        <v>Oct</v>
      </c>
      <c r="V4033">
        <f t="shared" si="503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496"/>
        <v>6.8287037037037035E-2</v>
      </c>
      <c r="P4034" s="9">
        <f t="shared" si="497"/>
        <v>59</v>
      </c>
      <c r="Q4034" t="str">
        <f t="shared" si="498"/>
        <v>theater</v>
      </c>
      <c r="R4034" t="str">
        <f t="shared" si="499"/>
        <v>plays</v>
      </c>
      <c r="S4034" s="10">
        <f t="shared" si="500"/>
        <v>42293.809212962966</v>
      </c>
      <c r="T4034" s="10">
        <f t="shared" si="501"/>
        <v>42353.85087962963</v>
      </c>
      <c r="U4034" t="str">
        <f t="shared" si="502"/>
        <v>Oct</v>
      </c>
      <c r="V4034">
        <f t="shared" si="503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504">E4035/D4035</f>
        <v>0.25698702928870293</v>
      </c>
      <c r="P4035" s="9">
        <f t="shared" ref="P4035:P4098" si="505">E4035/L4035</f>
        <v>65.340319148936175</v>
      </c>
      <c r="Q4035" t="str">
        <f t="shared" ref="Q4035:Q4098" si="506">LEFT(N4035,SEARCH( "/",N4035,1)-1)</f>
        <v>theater</v>
      </c>
      <c r="R4035" t="str">
        <f t="shared" ref="R4035:R4098" si="507">RIGHT(N4035,LEN(N4035)-SEARCH("/",N4035,1))</f>
        <v>plays</v>
      </c>
      <c r="S4035" s="10">
        <f t="shared" ref="S4035:S4098" si="508">(((J4035/60)/60)/24)+DATE(1970,1,1)</f>
        <v>42614.268796296295</v>
      </c>
      <c r="T4035" s="10">
        <f t="shared" ref="T4035:T4098" si="509">(((I4035/60)/60)/24)+DATE(1970,1,1)</f>
        <v>42645.375</v>
      </c>
      <c r="U4035" t="str">
        <f t="shared" ref="U4035:U4098" si="510">TEXT(MONTH(S4035)*29,"mmm")</f>
        <v>Sep</v>
      </c>
      <c r="V4035">
        <f t="shared" ref="V4035:V4098" si="511">YEAR(S4035)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504"/>
        <v>1.4814814814814815E-2</v>
      </c>
      <c r="P4036" s="9">
        <f t="shared" si="505"/>
        <v>100</v>
      </c>
      <c r="Q4036" t="str">
        <f t="shared" si="506"/>
        <v>theater</v>
      </c>
      <c r="R4036" t="str">
        <f t="shared" si="507"/>
        <v>plays</v>
      </c>
      <c r="S4036" s="10">
        <f t="shared" si="508"/>
        <v>42067.947337962964</v>
      </c>
      <c r="T4036" s="10">
        <f t="shared" si="509"/>
        <v>42097.905671296292</v>
      </c>
      <c r="U4036" t="str">
        <f t="shared" si="510"/>
        <v>Mar</v>
      </c>
      <c r="V4036">
        <f t="shared" si="511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504"/>
        <v>0.36849999999999999</v>
      </c>
      <c r="P4037" s="9">
        <f t="shared" si="505"/>
        <v>147.4</v>
      </c>
      <c r="Q4037" t="str">
        <f t="shared" si="506"/>
        <v>theater</v>
      </c>
      <c r="R4037" t="str">
        <f t="shared" si="507"/>
        <v>plays</v>
      </c>
      <c r="S4037" s="10">
        <f t="shared" si="508"/>
        <v>41903.882951388885</v>
      </c>
      <c r="T4037" s="10">
        <f t="shared" si="509"/>
        <v>41933.882951388885</v>
      </c>
      <c r="U4037" t="str">
        <f t="shared" si="510"/>
        <v>Sep</v>
      </c>
      <c r="V4037">
        <f t="shared" si="511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504"/>
        <v>0.47049999999999997</v>
      </c>
      <c r="P4038" s="9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0">
        <f t="shared" si="508"/>
        <v>41804.937083333331</v>
      </c>
      <c r="T4038" s="10">
        <f t="shared" si="509"/>
        <v>41821.9375</v>
      </c>
      <c r="U4038" t="str">
        <f t="shared" si="510"/>
        <v>Jun</v>
      </c>
      <c r="V4038">
        <f t="shared" si="511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504"/>
        <v>0.11428571428571428</v>
      </c>
      <c r="P4039" s="9">
        <f t="shared" si="505"/>
        <v>40</v>
      </c>
      <c r="Q4039" t="str">
        <f t="shared" si="506"/>
        <v>theater</v>
      </c>
      <c r="R4039" t="str">
        <f t="shared" si="507"/>
        <v>plays</v>
      </c>
      <c r="S4039" s="10">
        <f t="shared" si="508"/>
        <v>42497.070775462969</v>
      </c>
      <c r="T4039" s="10">
        <f t="shared" si="509"/>
        <v>42514.600694444445</v>
      </c>
      <c r="U4039" t="str">
        <f t="shared" si="510"/>
        <v>May</v>
      </c>
      <c r="V4039">
        <f t="shared" si="511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504"/>
        <v>0.12039999999999999</v>
      </c>
      <c r="P4040" s="9">
        <f t="shared" si="505"/>
        <v>75.25</v>
      </c>
      <c r="Q4040" t="str">
        <f t="shared" si="506"/>
        <v>theater</v>
      </c>
      <c r="R4040" t="str">
        <f t="shared" si="507"/>
        <v>plays</v>
      </c>
      <c r="S4040" s="10">
        <f t="shared" si="508"/>
        <v>41869.798726851855</v>
      </c>
      <c r="T4040" s="10">
        <f t="shared" si="509"/>
        <v>41929.798726851855</v>
      </c>
      <c r="U4040" t="str">
        <f t="shared" si="510"/>
        <v>Aug</v>
      </c>
      <c r="V4040">
        <f t="shared" si="511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504"/>
        <v>0.6</v>
      </c>
      <c r="P4041" s="9">
        <f t="shared" si="505"/>
        <v>60</v>
      </c>
      <c r="Q4041" t="str">
        <f t="shared" si="506"/>
        <v>theater</v>
      </c>
      <c r="R4041" t="str">
        <f t="shared" si="507"/>
        <v>plays</v>
      </c>
      <c r="S4041" s="10">
        <f t="shared" si="508"/>
        <v>42305.670914351853</v>
      </c>
      <c r="T4041" s="10">
        <f t="shared" si="509"/>
        <v>42339.249305555553</v>
      </c>
      <c r="U4041" t="str">
        <f t="shared" si="510"/>
        <v>Oct</v>
      </c>
      <c r="V4041">
        <f t="shared" si="511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504"/>
        <v>0.3125</v>
      </c>
      <c r="P4042" s="9">
        <f t="shared" si="505"/>
        <v>1250</v>
      </c>
      <c r="Q4042" t="str">
        <f t="shared" si="506"/>
        <v>theater</v>
      </c>
      <c r="R4042" t="str">
        <f t="shared" si="507"/>
        <v>plays</v>
      </c>
      <c r="S4042" s="10">
        <f t="shared" si="508"/>
        <v>42144.231527777782</v>
      </c>
      <c r="T4042" s="10">
        <f t="shared" si="509"/>
        <v>42203.125</v>
      </c>
      <c r="U4042" t="str">
        <f t="shared" si="510"/>
        <v>May</v>
      </c>
      <c r="V4042">
        <f t="shared" si="511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504"/>
        <v>4.1999999999999997E-3</v>
      </c>
      <c r="P4043" s="9">
        <f t="shared" si="505"/>
        <v>10.5</v>
      </c>
      <c r="Q4043" t="str">
        <f t="shared" si="506"/>
        <v>theater</v>
      </c>
      <c r="R4043" t="str">
        <f t="shared" si="507"/>
        <v>plays</v>
      </c>
      <c r="S4043" s="10">
        <f t="shared" si="508"/>
        <v>42559.474004629628</v>
      </c>
      <c r="T4043" s="10">
        <f t="shared" si="509"/>
        <v>42619.474004629628</v>
      </c>
      <c r="U4043" t="str">
        <f t="shared" si="510"/>
        <v>Jul</v>
      </c>
      <c r="V4043">
        <f t="shared" si="511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504"/>
        <v>2.0999999999999999E-3</v>
      </c>
      <c r="P4044" s="9">
        <f t="shared" si="505"/>
        <v>7</v>
      </c>
      <c r="Q4044" t="str">
        <f t="shared" si="506"/>
        <v>theater</v>
      </c>
      <c r="R4044" t="str">
        <f t="shared" si="507"/>
        <v>plays</v>
      </c>
      <c r="S4044" s="10">
        <f t="shared" si="508"/>
        <v>41995.084074074075</v>
      </c>
      <c r="T4044" s="10">
        <f t="shared" si="509"/>
        <v>42024.802777777775</v>
      </c>
      <c r="U4044" t="str">
        <f t="shared" si="510"/>
        <v>Dec</v>
      </c>
      <c r="V4044">
        <f t="shared" si="511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504"/>
        <v>0</v>
      </c>
      <c r="P4045" s="9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0">
        <f t="shared" si="508"/>
        <v>41948.957465277781</v>
      </c>
      <c r="T4045" s="10">
        <f t="shared" si="509"/>
        <v>41963.957465277781</v>
      </c>
      <c r="U4045" t="str">
        <f t="shared" si="510"/>
        <v>Nov</v>
      </c>
      <c r="V4045">
        <f t="shared" si="511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504"/>
        <v>0.375</v>
      </c>
      <c r="P4046" s="9">
        <f t="shared" si="505"/>
        <v>56.25</v>
      </c>
      <c r="Q4046" t="str">
        <f t="shared" si="506"/>
        <v>theater</v>
      </c>
      <c r="R4046" t="str">
        <f t="shared" si="507"/>
        <v>plays</v>
      </c>
      <c r="S4046" s="10">
        <f t="shared" si="508"/>
        <v>42074.219699074078</v>
      </c>
      <c r="T4046" s="10">
        <f t="shared" si="509"/>
        <v>42104.208333333328</v>
      </c>
      <c r="U4046" t="str">
        <f t="shared" si="510"/>
        <v>Mar</v>
      </c>
      <c r="V4046">
        <f t="shared" si="511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504"/>
        <v>2.0000000000000001E-4</v>
      </c>
      <c r="P4047" s="9">
        <f t="shared" si="505"/>
        <v>1</v>
      </c>
      <c r="Q4047" t="str">
        <f t="shared" si="506"/>
        <v>theater</v>
      </c>
      <c r="R4047" t="str">
        <f t="shared" si="507"/>
        <v>plays</v>
      </c>
      <c r="S4047" s="10">
        <f t="shared" si="508"/>
        <v>41842.201261574075</v>
      </c>
      <c r="T4047" s="10">
        <f t="shared" si="509"/>
        <v>41872.201261574075</v>
      </c>
      <c r="U4047" t="str">
        <f t="shared" si="510"/>
        <v>Jul</v>
      </c>
      <c r="V4047">
        <f t="shared" si="511"/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504"/>
        <v>8.2142857142857142E-2</v>
      </c>
      <c r="P4048" s="9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0">
        <f t="shared" si="508"/>
        <v>41904.650578703702</v>
      </c>
      <c r="T4048" s="10">
        <f t="shared" si="509"/>
        <v>41934.650578703702</v>
      </c>
      <c r="U4048" t="str">
        <f t="shared" si="510"/>
        <v>Sep</v>
      </c>
      <c r="V4048">
        <f t="shared" si="511"/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504"/>
        <v>2.1999999999999999E-2</v>
      </c>
      <c r="P4049" s="9">
        <f t="shared" si="505"/>
        <v>27.5</v>
      </c>
      <c r="Q4049" t="str">
        <f t="shared" si="506"/>
        <v>theater</v>
      </c>
      <c r="R4049" t="str">
        <f t="shared" si="507"/>
        <v>plays</v>
      </c>
      <c r="S4049" s="10">
        <f t="shared" si="508"/>
        <v>41991.022488425922</v>
      </c>
      <c r="T4049" s="10">
        <f t="shared" si="509"/>
        <v>42015.041666666672</v>
      </c>
      <c r="U4049" t="str">
        <f t="shared" si="510"/>
        <v>Dec</v>
      </c>
      <c r="V4049">
        <f t="shared" si="511"/>
        <v>2014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504"/>
        <v>0.17652941176470588</v>
      </c>
      <c r="P4050" s="9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0">
        <f t="shared" si="508"/>
        <v>42436.509108796294</v>
      </c>
      <c r="T4050" s="10">
        <f t="shared" si="509"/>
        <v>42471.467442129629</v>
      </c>
      <c r="U4050" t="str">
        <f t="shared" si="510"/>
        <v>Mar</v>
      </c>
      <c r="V4050">
        <f t="shared" si="511"/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504"/>
        <v>8.0000000000000004E-4</v>
      </c>
      <c r="P4051" s="9">
        <f t="shared" si="505"/>
        <v>16</v>
      </c>
      <c r="Q4051" t="str">
        <f t="shared" si="506"/>
        <v>theater</v>
      </c>
      <c r="R4051" t="str">
        <f t="shared" si="507"/>
        <v>plays</v>
      </c>
      <c r="S4051" s="10">
        <f t="shared" si="508"/>
        <v>42169.958506944444</v>
      </c>
      <c r="T4051" s="10">
        <f t="shared" si="509"/>
        <v>42199.958506944444</v>
      </c>
      <c r="U4051" t="str">
        <f t="shared" si="510"/>
        <v>Jun</v>
      </c>
      <c r="V4051">
        <f t="shared" si="511"/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504"/>
        <v>6.6666666666666664E-4</v>
      </c>
      <c r="P4052" s="9">
        <f t="shared" si="505"/>
        <v>1</v>
      </c>
      <c r="Q4052" t="str">
        <f t="shared" si="506"/>
        <v>theater</v>
      </c>
      <c r="R4052" t="str">
        <f t="shared" si="507"/>
        <v>plays</v>
      </c>
      <c r="S4052" s="10">
        <f t="shared" si="508"/>
        <v>41905.636469907404</v>
      </c>
      <c r="T4052" s="10">
        <f t="shared" si="509"/>
        <v>41935.636469907404</v>
      </c>
      <c r="U4052" t="str">
        <f t="shared" si="510"/>
        <v>Sep</v>
      </c>
      <c r="V4052">
        <f t="shared" si="511"/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504"/>
        <v>0</v>
      </c>
      <c r="P4053" s="9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0">
        <f t="shared" si="508"/>
        <v>41761.810150462967</v>
      </c>
      <c r="T4053" s="10">
        <f t="shared" si="509"/>
        <v>41768.286805555559</v>
      </c>
      <c r="U4053" t="str">
        <f t="shared" si="510"/>
        <v>May</v>
      </c>
      <c r="V4053">
        <f t="shared" si="511"/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504"/>
        <v>0.37533333333333335</v>
      </c>
      <c r="P4054" s="9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0">
        <f t="shared" si="508"/>
        <v>41865.878657407404</v>
      </c>
      <c r="T4054" s="10">
        <f t="shared" si="509"/>
        <v>41925.878657407404</v>
      </c>
      <c r="U4054" t="str">
        <f t="shared" si="510"/>
        <v>Aug</v>
      </c>
      <c r="V4054">
        <f t="shared" si="511"/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504"/>
        <v>0.22</v>
      </c>
      <c r="P4055" s="9">
        <f t="shared" si="505"/>
        <v>55</v>
      </c>
      <c r="Q4055" t="str">
        <f t="shared" si="506"/>
        <v>theater</v>
      </c>
      <c r="R4055" t="str">
        <f t="shared" si="507"/>
        <v>plays</v>
      </c>
      <c r="S4055" s="10">
        <f t="shared" si="508"/>
        <v>41928.690138888887</v>
      </c>
      <c r="T4055" s="10">
        <f t="shared" si="509"/>
        <v>41958.833333333328</v>
      </c>
      <c r="U4055" t="str">
        <f t="shared" si="510"/>
        <v>Oct</v>
      </c>
      <c r="V4055">
        <f t="shared" si="511"/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504"/>
        <v>0</v>
      </c>
      <c r="P4056" s="9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0">
        <f t="shared" si="508"/>
        <v>42613.841261574074</v>
      </c>
      <c r="T4056" s="10">
        <f t="shared" si="509"/>
        <v>42644.166666666672</v>
      </c>
      <c r="U4056" t="str">
        <f t="shared" si="510"/>
        <v>Aug</v>
      </c>
      <c r="V4056">
        <f t="shared" si="511"/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504"/>
        <v>0.1762</v>
      </c>
      <c r="P4057" s="9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0">
        <f t="shared" si="508"/>
        <v>41779.648506944446</v>
      </c>
      <c r="T4057" s="10">
        <f t="shared" si="509"/>
        <v>41809.648506944446</v>
      </c>
      <c r="U4057" t="str">
        <f t="shared" si="510"/>
        <v>May</v>
      </c>
      <c r="V4057">
        <f t="shared" si="511"/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504"/>
        <v>0.53</v>
      </c>
      <c r="P4058" s="9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0">
        <f t="shared" si="508"/>
        <v>42534.933321759265</v>
      </c>
      <c r="T4058" s="10">
        <f t="shared" si="509"/>
        <v>42554.832638888889</v>
      </c>
      <c r="U4058" t="str">
        <f t="shared" si="510"/>
        <v>Jun</v>
      </c>
      <c r="V4058">
        <f t="shared" si="511"/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504"/>
        <v>0.22142857142857142</v>
      </c>
      <c r="P4059" s="9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0">
        <f t="shared" si="508"/>
        <v>42310.968518518523</v>
      </c>
      <c r="T4059" s="10">
        <f t="shared" si="509"/>
        <v>42333.958333333328</v>
      </c>
      <c r="U4059" t="str">
        <f t="shared" si="510"/>
        <v>Nov</v>
      </c>
      <c r="V4059">
        <f t="shared" si="511"/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504"/>
        <v>2.5333333333333333E-2</v>
      </c>
      <c r="P4060" s="9">
        <f t="shared" si="505"/>
        <v>23.75</v>
      </c>
      <c r="Q4060" t="str">
        <f t="shared" si="506"/>
        <v>theater</v>
      </c>
      <c r="R4060" t="str">
        <f t="shared" si="507"/>
        <v>plays</v>
      </c>
      <c r="S4060" s="10">
        <f t="shared" si="508"/>
        <v>42446.060694444444</v>
      </c>
      <c r="T4060" s="10">
        <f t="shared" si="509"/>
        <v>42461.165972222225</v>
      </c>
      <c r="U4060" t="str">
        <f t="shared" si="510"/>
        <v>Mar</v>
      </c>
      <c r="V4060">
        <f t="shared" si="511"/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504"/>
        <v>2.5000000000000001E-2</v>
      </c>
      <c r="P4061" s="9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0">
        <f t="shared" si="508"/>
        <v>41866.640648148146</v>
      </c>
      <c r="T4061" s="10">
        <f t="shared" si="509"/>
        <v>41898.125</v>
      </c>
      <c r="U4061" t="str">
        <f t="shared" si="510"/>
        <v>Aug</v>
      </c>
      <c r="V4061">
        <f t="shared" si="511"/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504"/>
        <v>2.8500000000000001E-2</v>
      </c>
      <c r="P4062" s="9">
        <f t="shared" si="505"/>
        <v>57</v>
      </c>
      <c r="Q4062" t="str">
        <f t="shared" si="506"/>
        <v>theater</v>
      </c>
      <c r="R4062" t="str">
        <f t="shared" si="507"/>
        <v>plays</v>
      </c>
      <c r="S4062" s="10">
        <f t="shared" si="508"/>
        <v>41779.695092592592</v>
      </c>
      <c r="T4062" s="10">
        <f t="shared" si="509"/>
        <v>41813.666666666664</v>
      </c>
      <c r="U4062" t="str">
        <f t="shared" si="510"/>
        <v>May</v>
      </c>
      <c r="V4062">
        <f t="shared" si="511"/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504"/>
        <v>0</v>
      </c>
      <c r="P4063" s="9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0">
        <f t="shared" si="508"/>
        <v>42421.141469907408</v>
      </c>
      <c r="T4063" s="10">
        <f t="shared" si="509"/>
        <v>42481.099803240737</v>
      </c>
      <c r="U4063" t="str">
        <f t="shared" si="510"/>
        <v>Feb</v>
      </c>
      <c r="V4063">
        <f t="shared" si="511"/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504"/>
        <v>2.4500000000000001E-2</v>
      </c>
      <c r="P4064" s="9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0">
        <f t="shared" si="508"/>
        <v>42523.739212962959</v>
      </c>
      <c r="T4064" s="10">
        <f t="shared" si="509"/>
        <v>42553.739212962959</v>
      </c>
      <c r="U4064" t="str">
        <f t="shared" si="510"/>
        <v>Jun</v>
      </c>
      <c r="V4064">
        <f t="shared" si="511"/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504"/>
        <v>1.4210526315789474E-2</v>
      </c>
      <c r="P4065" s="9">
        <f t="shared" si="505"/>
        <v>15</v>
      </c>
      <c r="Q4065" t="str">
        <f t="shared" si="506"/>
        <v>theater</v>
      </c>
      <c r="R4065" t="str">
        <f t="shared" si="507"/>
        <v>plays</v>
      </c>
      <c r="S4065" s="10">
        <f t="shared" si="508"/>
        <v>41787.681527777779</v>
      </c>
      <c r="T4065" s="10">
        <f t="shared" si="509"/>
        <v>41817.681527777779</v>
      </c>
      <c r="U4065" t="str">
        <f t="shared" si="510"/>
        <v>May</v>
      </c>
      <c r="V4065">
        <f t="shared" si="511"/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504"/>
        <v>0.1925</v>
      </c>
      <c r="P4066" s="9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0">
        <f t="shared" si="508"/>
        <v>42093.588263888887</v>
      </c>
      <c r="T4066" s="10">
        <f t="shared" si="509"/>
        <v>42123.588263888887</v>
      </c>
      <c r="U4066" t="str">
        <f t="shared" si="510"/>
        <v>Mar</v>
      </c>
      <c r="V4066">
        <f t="shared" si="511"/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504"/>
        <v>6.7499999999999999E-3</v>
      </c>
      <c r="P4067" s="9">
        <f t="shared" si="505"/>
        <v>6.75</v>
      </c>
      <c r="Q4067" t="str">
        <f t="shared" si="506"/>
        <v>theater</v>
      </c>
      <c r="R4067" t="str">
        <f t="shared" si="507"/>
        <v>plays</v>
      </c>
      <c r="S4067" s="10">
        <f t="shared" si="508"/>
        <v>41833.951516203706</v>
      </c>
      <c r="T4067" s="10">
        <f t="shared" si="509"/>
        <v>41863.951516203706</v>
      </c>
      <c r="U4067" t="str">
        <f t="shared" si="510"/>
        <v>Jul</v>
      </c>
      <c r="V4067">
        <f t="shared" si="511"/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504"/>
        <v>1.6666666666666668E-3</v>
      </c>
      <c r="P4068" s="9">
        <f t="shared" si="505"/>
        <v>25</v>
      </c>
      <c r="Q4068" t="str">
        <f t="shared" si="506"/>
        <v>theater</v>
      </c>
      <c r="R4068" t="str">
        <f t="shared" si="507"/>
        <v>plays</v>
      </c>
      <c r="S4068" s="10">
        <f t="shared" si="508"/>
        <v>42479.039212962962</v>
      </c>
      <c r="T4068" s="10">
        <f t="shared" si="509"/>
        <v>42509.039212962962</v>
      </c>
      <c r="U4068" t="str">
        <f t="shared" si="510"/>
        <v>Apr</v>
      </c>
      <c r="V4068">
        <f t="shared" si="511"/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504"/>
        <v>0.60899999999999999</v>
      </c>
      <c r="P4069" s="9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0">
        <f t="shared" si="508"/>
        <v>42235.117476851854</v>
      </c>
      <c r="T4069" s="10">
        <f t="shared" si="509"/>
        <v>42275.117476851854</v>
      </c>
      <c r="U4069" t="str">
        <f t="shared" si="510"/>
        <v>Aug</v>
      </c>
      <c r="V4069">
        <f t="shared" si="511"/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504"/>
        <v>0.01</v>
      </c>
      <c r="P4070" s="9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0">
        <f t="shared" si="508"/>
        <v>42718.963599537034</v>
      </c>
      <c r="T4070" s="10">
        <f t="shared" si="509"/>
        <v>42748.961805555555</v>
      </c>
      <c r="U4070" t="str">
        <f t="shared" si="510"/>
        <v>Dec</v>
      </c>
      <c r="V4070">
        <f t="shared" si="511"/>
        <v>2016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504"/>
        <v>0.34399999999999997</v>
      </c>
      <c r="P4071" s="9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0">
        <f t="shared" si="508"/>
        <v>42022.661527777775</v>
      </c>
      <c r="T4071" s="10">
        <f t="shared" si="509"/>
        <v>42063.5</v>
      </c>
      <c r="U4071" t="str">
        <f t="shared" si="510"/>
        <v>Jan</v>
      </c>
      <c r="V4071">
        <f t="shared" si="511"/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504"/>
        <v>0.16500000000000001</v>
      </c>
      <c r="P4072" s="9">
        <f t="shared" si="505"/>
        <v>27.5</v>
      </c>
      <c r="Q4072" t="str">
        <f t="shared" si="506"/>
        <v>theater</v>
      </c>
      <c r="R4072" t="str">
        <f t="shared" si="507"/>
        <v>plays</v>
      </c>
      <c r="S4072" s="10">
        <f t="shared" si="508"/>
        <v>42031.666898148149</v>
      </c>
      <c r="T4072" s="10">
        <f t="shared" si="509"/>
        <v>42064.125</v>
      </c>
      <c r="U4072" t="str">
        <f t="shared" si="510"/>
        <v>Jan</v>
      </c>
      <c r="V4072">
        <f t="shared" si="511"/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504"/>
        <v>0</v>
      </c>
      <c r="P4073" s="9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0">
        <f t="shared" si="508"/>
        <v>42700.804756944446</v>
      </c>
      <c r="T4073" s="10">
        <f t="shared" si="509"/>
        <v>42730.804756944446</v>
      </c>
      <c r="U4073" t="str">
        <f t="shared" si="510"/>
        <v>Nov</v>
      </c>
      <c r="V4073">
        <f t="shared" si="511"/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504"/>
        <v>4.0000000000000001E-3</v>
      </c>
      <c r="P4074" s="9">
        <f t="shared" si="505"/>
        <v>2</v>
      </c>
      <c r="Q4074" t="str">
        <f t="shared" si="506"/>
        <v>theater</v>
      </c>
      <c r="R4074" t="str">
        <f t="shared" si="507"/>
        <v>plays</v>
      </c>
      <c r="S4074" s="10">
        <f t="shared" si="508"/>
        <v>41812.77443287037</v>
      </c>
      <c r="T4074" s="10">
        <f t="shared" si="509"/>
        <v>41872.77443287037</v>
      </c>
      <c r="U4074" t="str">
        <f t="shared" si="510"/>
        <v>Jun</v>
      </c>
      <c r="V4074">
        <f t="shared" si="511"/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504"/>
        <v>1.0571428571428572E-2</v>
      </c>
      <c r="P4075" s="9">
        <f t="shared" si="505"/>
        <v>18.5</v>
      </c>
      <c r="Q4075" t="str">
        <f t="shared" si="506"/>
        <v>theater</v>
      </c>
      <c r="R4075" t="str">
        <f t="shared" si="507"/>
        <v>plays</v>
      </c>
      <c r="S4075" s="10">
        <f t="shared" si="508"/>
        <v>42078.34520833334</v>
      </c>
      <c r="T4075" s="10">
        <f t="shared" si="509"/>
        <v>42133.166666666672</v>
      </c>
      <c r="U4075" t="str">
        <f t="shared" si="510"/>
        <v>Mar</v>
      </c>
      <c r="V4075">
        <f t="shared" si="511"/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504"/>
        <v>0.26727272727272727</v>
      </c>
      <c r="P4076" s="9">
        <f t="shared" si="505"/>
        <v>35</v>
      </c>
      <c r="Q4076" t="str">
        <f t="shared" si="506"/>
        <v>theater</v>
      </c>
      <c r="R4076" t="str">
        <f t="shared" si="507"/>
        <v>plays</v>
      </c>
      <c r="S4076" s="10">
        <f t="shared" si="508"/>
        <v>42283.552951388891</v>
      </c>
      <c r="T4076" s="10">
        <f t="shared" si="509"/>
        <v>42313.594618055555</v>
      </c>
      <c r="U4076" t="str">
        <f t="shared" si="510"/>
        <v>Oct</v>
      </c>
      <c r="V4076">
        <f t="shared" si="511"/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504"/>
        <v>0.28799999999999998</v>
      </c>
      <c r="P4077" s="9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0">
        <f t="shared" si="508"/>
        <v>41779.045937499999</v>
      </c>
      <c r="T4077" s="10">
        <f t="shared" si="509"/>
        <v>41820.727777777778</v>
      </c>
      <c r="U4077" t="str">
        <f t="shared" si="510"/>
        <v>May</v>
      </c>
      <c r="V4077">
        <f t="shared" si="511"/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504"/>
        <v>0</v>
      </c>
      <c r="P4078" s="9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0">
        <f t="shared" si="508"/>
        <v>41905.795706018522</v>
      </c>
      <c r="T4078" s="10">
        <f t="shared" si="509"/>
        <v>41933.82708333333</v>
      </c>
      <c r="U4078" t="str">
        <f t="shared" si="510"/>
        <v>Sep</v>
      </c>
      <c r="V4078">
        <f t="shared" si="511"/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504"/>
        <v>8.8999999999999996E-2</v>
      </c>
      <c r="P4079" s="9">
        <f t="shared" si="505"/>
        <v>222.5</v>
      </c>
      <c r="Q4079" t="str">
        <f t="shared" si="506"/>
        <v>theater</v>
      </c>
      <c r="R4079" t="str">
        <f t="shared" si="507"/>
        <v>plays</v>
      </c>
      <c r="S4079" s="10">
        <f t="shared" si="508"/>
        <v>42695.7105787037</v>
      </c>
      <c r="T4079" s="10">
        <f t="shared" si="509"/>
        <v>42725.7105787037</v>
      </c>
      <c r="U4079" t="str">
        <f t="shared" si="510"/>
        <v>Nov</v>
      </c>
      <c r="V4079">
        <f t="shared" si="511"/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504"/>
        <v>0</v>
      </c>
      <c r="P4080" s="9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0">
        <f t="shared" si="508"/>
        <v>42732.787523148145</v>
      </c>
      <c r="T4080" s="10">
        <f t="shared" si="509"/>
        <v>42762.787523148145</v>
      </c>
      <c r="U4080" t="str">
        <f t="shared" si="510"/>
        <v>Dec</v>
      </c>
      <c r="V4080">
        <f t="shared" si="511"/>
        <v>2016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504"/>
        <v>1.6666666666666668E-3</v>
      </c>
      <c r="P4081" s="9">
        <f t="shared" si="505"/>
        <v>5</v>
      </c>
      <c r="Q4081" t="str">
        <f t="shared" si="506"/>
        <v>theater</v>
      </c>
      <c r="R4081" t="str">
        <f t="shared" si="507"/>
        <v>plays</v>
      </c>
      <c r="S4081" s="10">
        <f t="shared" si="508"/>
        <v>42510.938900462963</v>
      </c>
      <c r="T4081" s="10">
        <f t="shared" si="509"/>
        <v>42540.938900462963</v>
      </c>
      <c r="U4081" t="str">
        <f t="shared" si="510"/>
        <v>May</v>
      </c>
      <c r="V4081">
        <f t="shared" si="511"/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504"/>
        <v>0</v>
      </c>
      <c r="P4082" s="9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0">
        <f t="shared" si="508"/>
        <v>42511.698101851856</v>
      </c>
      <c r="T4082" s="10">
        <f t="shared" si="509"/>
        <v>42535.787500000006</v>
      </c>
      <c r="U4082" t="str">
        <f t="shared" si="510"/>
        <v>May</v>
      </c>
      <c r="V4082">
        <f t="shared" si="511"/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504"/>
        <v>0.15737410071942445</v>
      </c>
      <c r="P4083" s="9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0">
        <f t="shared" si="508"/>
        <v>42041.581307870365</v>
      </c>
      <c r="T4083" s="10">
        <f t="shared" si="509"/>
        <v>42071.539641203708</v>
      </c>
      <c r="U4083" t="str">
        <f t="shared" si="510"/>
        <v>Feb</v>
      </c>
      <c r="V4083">
        <f t="shared" si="511"/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504"/>
        <v>0.02</v>
      </c>
      <c r="P4084" s="9">
        <f t="shared" si="505"/>
        <v>1.5</v>
      </c>
      <c r="Q4084" t="str">
        <f t="shared" si="506"/>
        <v>theater</v>
      </c>
      <c r="R4084" t="str">
        <f t="shared" si="507"/>
        <v>plays</v>
      </c>
      <c r="S4084" s="10">
        <f t="shared" si="508"/>
        <v>42307.189270833333</v>
      </c>
      <c r="T4084" s="10">
        <f t="shared" si="509"/>
        <v>42322.958333333328</v>
      </c>
      <c r="U4084" t="str">
        <f t="shared" si="510"/>
        <v>Oct</v>
      </c>
      <c r="V4084">
        <f t="shared" si="511"/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504"/>
        <v>0.21685714285714286</v>
      </c>
      <c r="P4085" s="9">
        <f t="shared" si="505"/>
        <v>126.5</v>
      </c>
      <c r="Q4085" t="str">
        <f t="shared" si="506"/>
        <v>theater</v>
      </c>
      <c r="R4085" t="str">
        <f t="shared" si="507"/>
        <v>plays</v>
      </c>
      <c r="S4085" s="10">
        <f t="shared" si="508"/>
        <v>42353.761759259258</v>
      </c>
      <c r="T4085" s="10">
        <f t="shared" si="509"/>
        <v>42383.761759259258</v>
      </c>
      <c r="U4085" t="str">
        <f t="shared" si="510"/>
        <v>Dec</v>
      </c>
      <c r="V4085">
        <f t="shared" si="511"/>
        <v>2015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504"/>
        <v>3.3333333333333335E-3</v>
      </c>
      <c r="P4086" s="9">
        <f t="shared" si="505"/>
        <v>10</v>
      </c>
      <c r="Q4086" t="str">
        <f t="shared" si="506"/>
        <v>theater</v>
      </c>
      <c r="R4086" t="str">
        <f t="shared" si="507"/>
        <v>plays</v>
      </c>
      <c r="S4086" s="10">
        <f t="shared" si="508"/>
        <v>42622.436412037037</v>
      </c>
      <c r="T4086" s="10">
        <f t="shared" si="509"/>
        <v>42652.436412037037</v>
      </c>
      <c r="U4086" t="str">
        <f t="shared" si="510"/>
        <v>Sep</v>
      </c>
      <c r="V4086">
        <f t="shared" si="511"/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504"/>
        <v>2.8571428571428571E-3</v>
      </c>
      <c r="P4087" s="9">
        <f t="shared" si="505"/>
        <v>10</v>
      </c>
      <c r="Q4087" t="str">
        <f t="shared" si="506"/>
        <v>theater</v>
      </c>
      <c r="R4087" t="str">
        <f t="shared" si="507"/>
        <v>plays</v>
      </c>
      <c r="S4087" s="10">
        <f t="shared" si="508"/>
        <v>42058.603877314818</v>
      </c>
      <c r="T4087" s="10">
        <f t="shared" si="509"/>
        <v>42087.165972222225</v>
      </c>
      <c r="U4087" t="str">
        <f t="shared" si="510"/>
        <v>Feb</v>
      </c>
      <c r="V4087">
        <f t="shared" si="511"/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504"/>
        <v>4.7E-2</v>
      </c>
      <c r="P4088" s="9">
        <f t="shared" si="505"/>
        <v>9.4</v>
      </c>
      <c r="Q4088" t="str">
        <f t="shared" si="506"/>
        <v>theater</v>
      </c>
      <c r="R4088" t="str">
        <f t="shared" si="507"/>
        <v>plays</v>
      </c>
      <c r="S4088" s="10">
        <f t="shared" si="508"/>
        <v>42304.940960648149</v>
      </c>
      <c r="T4088" s="10">
        <f t="shared" si="509"/>
        <v>42329.166666666672</v>
      </c>
      <c r="U4088" t="str">
        <f t="shared" si="510"/>
        <v>Oct</v>
      </c>
      <c r="V4088">
        <f t="shared" si="511"/>
        <v>2015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504"/>
        <v>0</v>
      </c>
      <c r="P4089" s="9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0">
        <f t="shared" si="508"/>
        <v>42538.742893518516</v>
      </c>
      <c r="T4089" s="10">
        <f t="shared" si="509"/>
        <v>42568.742893518516</v>
      </c>
      <c r="U4089" t="str">
        <f t="shared" si="510"/>
        <v>Jun</v>
      </c>
      <c r="V4089">
        <f t="shared" si="511"/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504"/>
        <v>0.108</v>
      </c>
      <c r="P4090" s="9">
        <f t="shared" si="505"/>
        <v>72</v>
      </c>
      <c r="Q4090" t="str">
        <f t="shared" si="506"/>
        <v>theater</v>
      </c>
      <c r="R4090" t="str">
        <f t="shared" si="507"/>
        <v>plays</v>
      </c>
      <c r="S4090" s="10">
        <f t="shared" si="508"/>
        <v>41990.612546296295</v>
      </c>
      <c r="T4090" s="10">
        <f t="shared" si="509"/>
        <v>42020.434722222228</v>
      </c>
      <c r="U4090" t="str">
        <f t="shared" si="510"/>
        <v>Dec</v>
      </c>
      <c r="V4090">
        <f t="shared" si="511"/>
        <v>2014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504"/>
        <v>4.8000000000000001E-2</v>
      </c>
      <c r="P4091" s="9">
        <f t="shared" si="505"/>
        <v>30</v>
      </c>
      <c r="Q4091" t="str">
        <f t="shared" si="506"/>
        <v>theater</v>
      </c>
      <c r="R4091" t="str">
        <f t="shared" si="507"/>
        <v>plays</v>
      </c>
      <c r="S4091" s="10">
        <f t="shared" si="508"/>
        <v>42122.732499999998</v>
      </c>
      <c r="T4091" s="10">
        <f t="shared" si="509"/>
        <v>42155.732638888891</v>
      </c>
      <c r="U4091" t="str">
        <f t="shared" si="510"/>
        <v>Apr</v>
      </c>
      <c r="V4091">
        <f t="shared" si="511"/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504"/>
        <v>3.2000000000000001E-2</v>
      </c>
      <c r="P4092" s="9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0">
        <f t="shared" si="508"/>
        <v>42209.67288194444</v>
      </c>
      <c r="T4092" s="10">
        <f t="shared" si="509"/>
        <v>42223.625</v>
      </c>
      <c r="U4092" t="str">
        <f t="shared" si="510"/>
        <v>Jul</v>
      </c>
      <c r="V4092">
        <f t="shared" si="511"/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504"/>
        <v>0.1275</v>
      </c>
      <c r="P4093" s="9">
        <f t="shared" si="505"/>
        <v>25.5</v>
      </c>
      <c r="Q4093" t="str">
        <f t="shared" si="506"/>
        <v>theater</v>
      </c>
      <c r="R4093" t="str">
        <f t="shared" si="507"/>
        <v>plays</v>
      </c>
      <c r="S4093" s="10">
        <f t="shared" si="508"/>
        <v>41990.506377314814</v>
      </c>
      <c r="T4093" s="10">
        <f t="shared" si="509"/>
        <v>42020.506377314814</v>
      </c>
      <c r="U4093" t="str">
        <f t="shared" si="510"/>
        <v>Dec</v>
      </c>
      <c r="V4093">
        <f t="shared" si="511"/>
        <v>2014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504"/>
        <v>1.8181818181818181E-4</v>
      </c>
      <c r="P4094" s="9">
        <f t="shared" si="505"/>
        <v>20</v>
      </c>
      <c r="Q4094" t="str">
        <f t="shared" si="506"/>
        <v>theater</v>
      </c>
      <c r="R4094" t="str">
        <f t="shared" si="507"/>
        <v>plays</v>
      </c>
      <c r="S4094" s="10">
        <f t="shared" si="508"/>
        <v>42039.194988425923</v>
      </c>
      <c r="T4094" s="10">
        <f t="shared" si="509"/>
        <v>42099.153321759266</v>
      </c>
      <c r="U4094" t="str">
        <f t="shared" si="510"/>
        <v>Feb</v>
      </c>
      <c r="V4094">
        <f t="shared" si="511"/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504"/>
        <v>2.4E-2</v>
      </c>
      <c r="P4095" s="9">
        <f t="shared" si="505"/>
        <v>15</v>
      </c>
      <c r="Q4095" t="str">
        <f t="shared" si="506"/>
        <v>theater</v>
      </c>
      <c r="R4095" t="str">
        <f t="shared" si="507"/>
        <v>plays</v>
      </c>
      <c r="S4095" s="10">
        <f t="shared" si="508"/>
        <v>42178.815891203703</v>
      </c>
      <c r="T4095" s="10">
        <f t="shared" si="509"/>
        <v>42238.815891203703</v>
      </c>
      <c r="U4095" t="str">
        <f t="shared" si="510"/>
        <v>Jun</v>
      </c>
      <c r="V4095">
        <f t="shared" si="511"/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504"/>
        <v>0.36499999999999999</v>
      </c>
      <c r="P4096" s="9">
        <f t="shared" si="505"/>
        <v>91.25</v>
      </c>
      <c r="Q4096" t="str">
        <f t="shared" si="506"/>
        <v>theater</v>
      </c>
      <c r="R4096" t="str">
        <f t="shared" si="507"/>
        <v>plays</v>
      </c>
      <c r="S4096" s="10">
        <f t="shared" si="508"/>
        <v>41890.086805555555</v>
      </c>
      <c r="T4096" s="10">
        <f t="shared" si="509"/>
        <v>41934.207638888889</v>
      </c>
      <c r="U4096" t="str">
        <f t="shared" si="510"/>
        <v>Sep</v>
      </c>
      <c r="V4096">
        <f t="shared" si="511"/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504"/>
        <v>2.6666666666666668E-2</v>
      </c>
      <c r="P4097" s="9">
        <f t="shared" si="505"/>
        <v>800</v>
      </c>
      <c r="Q4097" t="str">
        <f t="shared" si="506"/>
        <v>theater</v>
      </c>
      <c r="R4097" t="str">
        <f t="shared" si="507"/>
        <v>plays</v>
      </c>
      <c r="S4097" s="10">
        <f t="shared" si="508"/>
        <v>42693.031828703708</v>
      </c>
      <c r="T4097" s="10">
        <f t="shared" si="509"/>
        <v>42723.031828703708</v>
      </c>
      <c r="U4097" t="str">
        <f t="shared" si="510"/>
        <v>Nov</v>
      </c>
      <c r="V4097">
        <f t="shared" si="511"/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504"/>
        <v>0.11428571428571428</v>
      </c>
      <c r="P4098" s="9">
        <f t="shared" si="505"/>
        <v>80</v>
      </c>
      <c r="Q4098" t="str">
        <f t="shared" si="506"/>
        <v>theater</v>
      </c>
      <c r="R4098" t="str">
        <f t="shared" si="507"/>
        <v>plays</v>
      </c>
      <c r="S4098" s="10">
        <f t="shared" si="508"/>
        <v>42750.530312499999</v>
      </c>
      <c r="T4098" s="10">
        <f t="shared" si="509"/>
        <v>42794.368749999994</v>
      </c>
      <c r="U4098" t="str">
        <f t="shared" si="510"/>
        <v>Jan</v>
      </c>
      <c r="V4098">
        <f t="shared" si="511"/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512">E4099/D4099</f>
        <v>0</v>
      </c>
      <c r="P4099" s="9" t="e">
        <f t="shared" ref="P4099:P4115" si="513">E4099/L4099</f>
        <v>#DIV/0!</v>
      </c>
      <c r="Q4099" t="str">
        <f t="shared" ref="Q4099:Q4115" si="514">LEFT(N4099,SEARCH( "/",N4099,1)-1)</f>
        <v>theater</v>
      </c>
      <c r="R4099" t="str">
        <f t="shared" ref="R4099:R4115" si="515">RIGHT(N4099,LEN(N4099)-SEARCH("/",N4099,1))</f>
        <v>plays</v>
      </c>
      <c r="S4099" s="10">
        <f t="shared" ref="S4099:S4115" si="516">(((J4099/60)/60)/24)+DATE(1970,1,1)</f>
        <v>42344.824502314819</v>
      </c>
      <c r="T4099" s="10">
        <f t="shared" ref="T4099:T4115" si="517">(((I4099/60)/60)/24)+DATE(1970,1,1)</f>
        <v>42400.996527777781</v>
      </c>
      <c r="U4099" t="str">
        <f t="shared" ref="U4099:U4115" si="518">TEXT(MONTH(S4099)*29,"mmm")</f>
        <v>Dec</v>
      </c>
      <c r="V4099">
        <f t="shared" ref="V4099:V4115" si="519">YEAR(S4099)</f>
        <v>2015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512"/>
        <v>0</v>
      </c>
      <c r="P4100" s="9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0">
        <f t="shared" si="516"/>
        <v>42495.722187499996</v>
      </c>
      <c r="T4100" s="10">
        <f t="shared" si="517"/>
        <v>42525.722187499996</v>
      </c>
      <c r="U4100" t="str">
        <f t="shared" si="518"/>
        <v>May</v>
      </c>
      <c r="V4100">
        <f t="shared" si="519"/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512"/>
        <v>1.1111111111111112E-2</v>
      </c>
      <c r="P4101" s="9">
        <f t="shared" si="513"/>
        <v>50</v>
      </c>
      <c r="Q4101" t="str">
        <f t="shared" si="514"/>
        <v>theater</v>
      </c>
      <c r="R4101" t="str">
        <f t="shared" si="515"/>
        <v>plays</v>
      </c>
      <c r="S4101" s="10">
        <f t="shared" si="516"/>
        <v>42570.850381944445</v>
      </c>
      <c r="T4101" s="10">
        <f t="shared" si="517"/>
        <v>42615.850381944445</v>
      </c>
      <c r="U4101" t="str">
        <f t="shared" si="518"/>
        <v>Jul</v>
      </c>
      <c r="V4101">
        <f t="shared" si="519"/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512"/>
        <v>0</v>
      </c>
      <c r="P4102" s="9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0">
        <f t="shared" si="516"/>
        <v>41927.124884259261</v>
      </c>
      <c r="T4102" s="10">
        <f t="shared" si="517"/>
        <v>41937.124884259261</v>
      </c>
      <c r="U4102" t="str">
        <f t="shared" si="518"/>
        <v>Oct</v>
      </c>
      <c r="V4102">
        <f t="shared" si="519"/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512"/>
        <v>0</v>
      </c>
      <c r="P4103" s="9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0">
        <f t="shared" si="516"/>
        <v>42730.903726851851</v>
      </c>
      <c r="T4103" s="10">
        <f t="shared" si="517"/>
        <v>42760.903726851851</v>
      </c>
      <c r="U4103" t="str">
        <f t="shared" si="518"/>
        <v>Dec</v>
      </c>
      <c r="V4103">
        <f t="shared" si="519"/>
        <v>2016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512"/>
        <v>0.27400000000000002</v>
      </c>
      <c r="P4104" s="9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0">
        <f t="shared" si="516"/>
        <v>42475.848067129627</v>
      </c>
      <c r="T4104" s="10">
        <f t="shared" si="517"/>
        <v>42505.848067129627</v>
      </c>
      <c r="U4104" t="str">
        <f t="shared" si="518"/>
        <v>Apr</v>
      </c>
      <c r="V4104">
        <f t="shared" si="519"/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512"/>
        <v>0.1</v>
      </c>
      <c r="P4105" s="9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0">
        <f t="shared" si="516"/>
        <v>42188.83293981482</v>
      </c>
      <c r="T4105" s="10">
        <f t="shared" si="517"/>
        <v>42242.772222222222</v>
      </c>
      <c r="U4105" t="str">
        <f t="shared" si="518"/>
        <v>Jul</v>
      </c>
      <c r="V4105">
        <f t="shared" si="519"/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512"/>
        <v>0.21366666666666667</v>
      </c>
      <c r="P4106" s="9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0">
        <f t="shared" si="516"/>
        <v>42640.278171296297</v>
      </c>
      <c r="T4106" s="10">
        <f t="shared" si="517"/>
        <v>42670.278171296297</v>
      </c>
      <c r="U4106" t="str">
        <f t="shared" si="518"/>
        <v>Sep</v>
      </c>
      <c r="V4106">
        <f t="shared" si="519"/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512"/>
        <v>6.9696969696969702E-2</v>
      </c>
      <c r="P4107" s="9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0">
        <f t="shared" si="516"/>
        <v>42697.010520833333</v>
      </c>
      <c r="T4107" s="10">
        <f t="shared" si="517"/>
        <v>42730.010520833333</v>
      </c>
      <c r="U4107" t="str">
        <f t="shared" si="518"/>
        <v>Nov</v>
      </c>
      <c r="V4107">
        <f t="shared" si="519"/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512"/>
        <v>0.70599999999999996</v>
      </c>
      <c r="P4108" s="9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0">
        <f t="shared" si="516"/>
        <v>42053.049375000002</v>
      </c>
      <c r="T4108" s="10">
        <f t="shared" si="517"/>
        <v>42096.041666666672</v>
      </c>
      <c r="U4108" t="str">
        <f t="shared" si="518"/>
        <v>Feb</v>
      </c>
      <c r="V4108">
        <f t="shared" si="519"/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512"/>
        <v>2.0500000000000001E-2</v>
      </c>
      <c r="P4109" s="9">
        <f t="shared" si="513"/>
        <v>10.25</v>
      </c>
      <c r="Q4109" t="str">
        <f t="shared" si="514"/>
        <v>theater</v>
      </c>
      <c r="R4109" t="str">
        <f t="shared" si="515"/>
        <v>plays</v>
      </c>
      <c r="S4109" s="10">
        <f t="shared" si="516"/>
        <v>41883.916678240741</v>
      </c>
      <c r="T4109" s="10">
        <f t="shared" si="517"/>
        <v>41906.916678240741</v>
      </c>
      <c r="U4109" t="str">
        <f t="shared" si="518"/>
        <v>Sep</v>
      </c>
      <c r="V4109">
        <f t="shared" si="519"/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512"/>
        <v>1.9666666666666666E-2</v>
      </c>
      <c r="P4110" s="9">
        <f t="shared" si="513"/>
        <v>59</v>
      </c>
      <c r="Q4110" t="str">
        <f t="shared" si="514"/>
        <v>theater</v>
      </c>
      <c r="R4110" t="str">
        <f t="shared" si="515"/>
        <v>plays</v>
      </c>
      <c r="S4110" s="10">
        <f t="shared" si="516"/>
        <v>42767.031678240746</v>
      </c>
      <c r="T4110" s="10">
        <f t="shared" si="517"/>
        <v>42797.208333333328</v>
      </c>
      <c r="U4110" t="str">
        <f t="shared" si="518"/>
        <v>Feb</v>
      </c>
      <c r="V4110">
        <f t="shared" si="519"/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512"/>
        <v>0</v>
      </c>
      <c r="P4111" s="9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0">
        <f t="shared" si="516"/>
        <v>42307.539398148147</v>
      </c>
      <c r="T4111" s="10">
        <f t="shared" si="517"/>
        <v>42337.581064814818</v>
      </c>
      <c r="U4111" t="str">
        <f t="shared" si="518"/>
        <v>Oct</v>
      </c>
      <c r="V4111">
        <f t="shared" si="519"/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512"/>
        <v>0.28666666666666668</v>
      </c>
      <c r="P4112" s="9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0">
        <f t="shared" si="516"/>
        <v>42512.626747685179</v>
      </c>
      <c r="T4112" s="10">
        <f t="shared" si="517"/>
        <v>42572.626747685179</v>
      </c>
      <c r="U4112" t="str">
        <f t="shared" si="518"/>
        <v>May</v>
      </c>
      <c r="V4112">
        <f t="shared" si="519"/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512"/>
        <v>3.1333333333333331E-2</v>
      </c>
      <c r="P4113" s="9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0">
        <f t="shared" si="516"/>
        <v>42029.135879629626</v>
      </c>
      <c r="T4113" s="10">
        <f t="shared" si="517"/>
        <v>42059.135879629626</v>
      </c>
      <c r="U4113" t="str">
        <f t="shared" si="518"/>
        <v>Jan</v>
      </c>
      <c r="V4113">
        <f t="shared" si="519"/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512"/>
        <v>4.0000000000000002E-4</v>
      </c>
      <c r="P4114" s="9">
        <f t="shared" si="513"/>
        <v>1</v>
      </c>
      <c r="Q4114" t="str">
        <f t="shared" si="514"/>
        <v>theater</v>
      </c>
      <c r="R4114" t="str">
        <f t="shared" si="515"/>
        <v>plays</v>
      </c>
      <c r="S4114" s="10">
        <f t="shared" si="516"/>
        <v>42400.946597222224</v>
      </c>
      <c r="T4114" s="10">
        <f t="shared" si="517"/>
        <v>42428</v>
      </c>
      <c r="U4114" t="str">
        <f t="shared" si="518"/>
        <v>Jan</v>
      </c>
      <c r="V4114">
        <f t="shared" si="519"/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512"/>
        <v>2E-3</v>
      </c>
      <c r="P4115" s="9">
        <f t="shared" si="513"/>
        <v>1</v>
      </c>
      <c r="Q4115" t="str">
        <f t="shared" si="514"/>
        <v>theater</v>
      </c>
      <c r="R4115" t="str">
        <f t="shared" si="515"/>
        <v>plays</v>
      </c>
      <c r="S4115" s="10">
        <f t="shared" si="516"/>
        <v>42358.573182870372</v>
      </c>
      <c r="T4115" s="10">
        <f t="shared" si="517"/>
        <v>42377.273611111115</v>
      </c>
      <c r="U4115" t="str">
        <f t="shared" si="518"/>
        <v>Dec</v>
      </c>
      <c r="V4115">
        <f t="shared" si="519"/>
        <v>2015</v>
      </c>
    </row>
  </sheetData>
  <conditionalFormatting sqref="F2:F4115">
    <cfRule type="cellIs" dxfId="0" priority="8" operator="equal">
      <formula>"""failed"""</formula>
    </cfRule>
    <cfRule type="cellIs" dxfId="1" priority="7" operator="equal">
      <formula>"""successful"""</formula>
    </cfRule>
    <cfRule type="cellIs" dxfId="2" priority="6" operator="equal">
      <formula>"""failed"""</formula>
    </cfRule>
    <cfRule type="containsText" dxfId="3" priority="5" operator="containsText" text="successful">
      <formula>NOT(ISERROR(SEARCH("successful",F2)))</formula>
    </cfRule>
    <cfRule type="containsText" dxfId="4" priority="4" operator="containsText" text="failed">
      <formula>NOT(ISERROR(SEARCH("failed",F2)))</formula>
    </cfRule>
    <cfRule type="containsText" dxfId="5" priority="3" operator="containsText" text="live">
      <formula>NOT(ISERROR(SEARCH("live",F2)))</formula>
    </cfRule>
    <cfRule type="containsText" dxfId="6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Stats</vt:lpstr>
      <vt:lpstr>Sub-Category Stats</vt:lpstr>
      <vt:lpstr>Outcomes based on launch date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Peters</cp:lastModifiedBy>
  <dcterms:created xsi:type="dcterms:W3CDTF">2017-04-20T15:17:24Z</dcterms:created>
  <dcterms:modified xsi:type="dcterms:W3CDTF">2020-02-27T04:48:38Z</dcterms:modified>
</cp:coreProperties>
</file>