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c5e16d9f2fb7d367/Desktop/Personal/IE/Term 2/Corporate Finance/Corporate Finance Project/"/>
    </mc:Choice>
  </mc:AlternateContent>
  <xr:revisionPtr revIDLastSave="36284" documentId="8_{7BE92399-72A0-43D2-A7BE-FC57349B8F56}" xr6:coauthVersionLast="47" xr6:coauthVersionMax="47" xr10:uidLastSave="{0CF23D44-4B4E-4DF3-AC88-6938D0B8B4E8}"/>
  <bookViews>
    <workbookView xWindow="-110" yWindow="-110" windowWidth="19420" windowHeight="10300" firstSheet="6" activeTab="9" xr2:uid="{7C5051D7-2294-45E5-AA8E-1FEE779DAE70}"/>
  </bookViews>
  <sheets>
    <sheet name="CAGR " sheetId="2" r:id="rId1"/>
    <sheet name="Annual returns" sheetId="7" r:id="rId2"/>
    <sheet name="5Y Beta" sheetId="9" r:id="rId3"/>
    <sheet name="Cost of Capital" sheetId="8" r:id="rId4"/>
    <sheet name="Current Capital Structure" sheetId="12" r:id="rId5"/>
    <sheet name="Debt Composition" sheetId="10" r:id="rId6"/>
    <sheet name="WACC Analysis" sheetId="14" r:id="rId7"/>
    <sheet name="Operating Leases" sheetId="15" r:id="rId8"/>
    <sheet name="Benchmarks" sheetId="16" r:id="rId9"/>
    <sheet name="Daily Historical Prices" sheetId="1" r:id="rId10"/>
  </sheets>
  <externalReferences>
    <externalReference r:id="rId11"/>
  </externalReference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Pal_Workbook_GUID" hidden="1">"F7DGRM4ZGVZS6NLNHHBUNQB3"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16" l="1"/>
  <c r="G25" i="16"/>
  <c r="E25" i="16"/>
  <c r="N5" i="16" s="1"/>
  <c r="C25" i="16"/>
  <c r="M5" i="16" s="1"/>
  <c r="P5" i="16"/>
  <c r="O5" i="16"/>
  <c r="I4" i="16" a="1"/>
  <c r="I4" i="16" s="1"/>
  <c r="G4" i="16" a="1"/>
  <c r="G4" i="16" s="1"/>
  <c r="E4" i="16" a="1"/>
  <c r="E4" i="16" s="1"/>
  <c r="C4" i="16" a="1"/>
  <c r="C4" i="16" s="1"/>
  <c r="H5" i="16" a="1"/>
  <c r="D9" i="16" a="1"/>
  <c r="D5" i="16" a="1"/>
  <c r="B5" i="16" a="1"/>
  <c r="F5" i="16" a="1"/>
  <c r="E10" i="16" l="1"/>
  <c r="D9" i="16"/>
  <c r="B5" i="16"/>
  <c r="D5" i="16"/>
  <c r="F5" i="16"/>
  <c r="H5" i="16"/>
  <c r="G6" i="16"/>
  <c r="P4" i="16" s="1"/>
  <c r="I6" i="16"/>
  <c r="O4" i="16" s="1"/>
  <c r="O6" i="16" s="1"/>
  <c r="C6" i="16"/>
  <c r="M4" i="16" s="1"/>
  <c r="M6" i="16" s="1"/>
  <c r="E6" i="16"/>
  <c r="O7" i="16" l="1"/>
  <c r="N4" i="16"/>
  <c r="P7" i="16"/>
  <c r="P6" i="16"/>
  <c r="M7" i="16"/>
  <c r="D31" i="14"/>
  <c r="C10" i="14"/>
  <c r="D10" i="14"/>
  <c r="E10" i="14"/>
  <c r="F10" i="14"/>
  <c r="G10" i="14"/>
  <c r="H10" i="14"/>
  <c r="I10" i="14"/>
  <c r="J10" i="14"/>
  <c r="K10" i="14"/>
  <c r="L10" i="14"/>
  <c r="M10" i="14"/>
  <c r="N10" i="14"/>
  <c r="O10" i="14"/>
  <c r="P10" i="14"/>
  <c r="Q10" i="14"/>
  <c r="R10" i="14"/>
  <c r="S10" i="14"/>
  <c r="T10" i="14"/>
  <c r="B10" i="14"/>
  <c r="B54" i="10"/>
  <c r="N6" i="16" l="1"/>
  <c r="N7" i="16"/>
  <c r="B56" i="10"/>
  <c r="B25" i="8" l="1"/>
  <c r="B7" i="15"/>
  <c r="B22" i="14"/>
  <c r="B21" i="14"/>
  <c r="C3" i="14"/>
  <c r="C21" i="14" s="1"/>
  <c r="A9" i="1"/>
  <c r="B9" i="1"/>
  <c r="A3" i="12"/>
  <c r="D5" i="12" a="1"/>
  <c r="D5" i="12" s="1"/>
  <c r="C18" i="9" l="1"/>
  <c r="B18" i="9"/>
  <c r="H8" i="7"/>
  <c r="H7" i="7"/>
  <c r="H6" i="7"/>
  <c r="H5" i="7"/>
  <c r="H4" i="7"/>
  <c r="H3" i="7"/>
  <c r="B32" i="15"/>
  <c r="B31" i="15"/>
  <c r="B23" i="15"/>
  <c r="P28" i="9" a="1"/>
  <c r="T28" i="9" a="1"/>
  <c r="A15" i="1" a="1"/>
  <c r="V37" i="9" l="1"/>
  <c r="V46" i="9"/>
  <c r="V57" i="9"/>
  <c r="V67" i="9"/>
  <c r="V80" i="9"/>
  <c r="V87" i="9"/>
  <c r="V34" i="9"/>
  <c r="V44" i="9"/>
  <c r="V45" i="9"/>
  <c r="V54" i="9"/>
  <c r="V73" i="9"/>
  <c r="V83" i="9"/>
  <c r="V31" i="9"/>
  <c r="V40" i="9"/>
  <c r="V50" i="9"/>
  <c r="V60" i="9"/>
  <c r="V61" i="9"/>
  <c r="V78" i="9"/>
  <c r="V52" i="9"/>
  <c r="V47" i="9"/>
  <c r="V82" i="9"/>
  <c r="V84" i="9"/>
  <c r="V69" i="9"/>
  <c r="V58" i="9"/>
  <c r="V55" i="9"/>
  <c r="V33" i="9"/>
  <c r="T28" i="9"/>
  <c r="V65" i="9"/>
  <c r="V38" i="9"/>
  <c r="V43" i="9"/>
  <c r="V79" i="9"/>
  <c r="V53" i="9"/>
  <c r="V62" i="9"/>
  <c r="V89" i="9"/>
  <c r="V36" i="9"/>
  <c r="V39" i="9"/>
  <c r="V56" i="9"/>
  <c r="V66" i="9"/>
  <c r="V68" i="9"/>
  <c r="V42" i="9"/>
  <c r="V88" i="9"/>
  <c r="V86" i="9"/>
  <c r="V76" i="9"/>
  <c r="V35" i="9"/>
  <c r="V59" i="9"/>
  <c r="V41" i="9"/>
  <c r="V81" i="9"/>
  <c r="V77" i="9"/>
  <c r="V48" i="9"/>
  <c r="V74" i="9"/>
  <c r="V70" i="9"/>
  <c r="V63" i="9"/>
  <c r="V49" i="9"/>
  <c r="V51" i="9"/>
  <c r="V85" i="9"/>
  <c r="V72" i="9"/>
  <c r="V30" i="9"/>
  <c r="V32" i="9"/>
  <c r="V71" i="9"/>
  <c r="V64" i="9"/>
  <c r="V75" i="9"/>
  <c r="A15" i="1"/>
  <c r="P28" i="9"/>
  <c r="C31" i="15"/>
  <c r="C32" i="15" s="1"/>
  <c r="B33" i="15"/>
  <c r="D9" i="14"/>
  <c r="D3" i="14"/>
  <c r="E39" i="14"/>
  <c r="E40" i="14"/>
  <c r="E41" i="14"/>
  <c r="E42" i="14"/>
  <c r="E43" i="14"/>
  <c r="E44" i="14"/>
  <c r="E45" i="14"/>
  <c r="E46" i="14"/>
  <c r="E47" i="14"/>
  <c r="E48" i="14"/>
  <c r="E49" i="14"/>
  <c r="E50" i="14"/>
  <c r="E51" i="14"/>
  <c r="E52" i="14"/>
  <c r="E53" i="14"/>
  <c r="B16" i="14" s="1"/>
  <c r="B25" i="14" s="1"/>
  <c r="D21" i="14" l="1"/>
  <c r="E3" i="14"/>
  <c r="C4" i="14"/>
  <c r="C22" i="14" s="1"/>
  <c r="C33" i="15"/>
  <c r="C9" i="14"/>
  <c r="D4" i="14"/>
  <c r="D22" i="14" s="1"/>
  <c r="E21" i="14" l="1"/>
  <c r="E4" i="14"/>
  <c r="E22" i="14" s="1"/>
  <c r="E9" i="14"/>
  <c r="F9" i="14" s="1"/>
  <c r="B12" i="14"/>
  <c r="F3" i="14"/>
  <c r="F21" i="14" s="1"/>
  <c r="G9" i="14"/>
  <c r="G3" i="14" l="1"/>
  <c r="G21" i="14" s="1"/>
  <c r="F4" i="14"/>
  <c r="F22" i="14" s="1"/>
  <c r="H9" i="14"/>
  <c r="H3" i="14" l="1"/>
  <c r="H21" i="14" s="1"/>
  <c r="G4" i="14"/>
  <c r="G22" i="14" s="1"/>
  <c r="I9" i="14"/>
  <c r="H4" i="14" l="1"/>
  <c r="H22" i="14" s="1"/>
  <c r="I3" i="14"/>
  <c r="I21" i="14" s="1"/>
  <c r="J9" i="14"/>
  <c r="I4" i="14" l="1"/>
  <c r="I22" i="14" s="1"/>
  <c r="J3" i="14"/>
  <c r="J21" i="14" s="1"/>
  <c r="K9" i="14"/>
  <c r="J4" i="14" l="1"/>
  <c r="J22" i="14" s="1"/>
  <c r="K3" i="14"/>
  <c r="K21" i="14" s="1"/>
  <c r="L9" i="14"/>
  <c r="L3" i="14" l="1"/>
  <c r="L21" i="14" s="1"/>
  <c r="K4" i="14"/>
  <c r="K22" i="14" s="1"/>
  <c r="M9" i="14"/>
  <c r="B25" i="10"/>
  <c r="B66" i="10"/>
  <c r="B14" i="10"/>
  <c r="C30" i="10" l="1"/>
  <c r="C31" i="10"/>
  <c r="C32" i="10"/>
  <c r="C29" i="10"/>
  <c r="E6" i="10"/>
  <c r="M3" i="14"/>
  <c r="M21" i="14" s="1"/>
  <c r="L4" i="14"/>
  <c r="L22" i="14" s="1"/>
  <c r="N9" i="14"/>
  <c r="B28" i="8"/>
  <c r="D4" i="8" s="1"/>
  <c r="C33" i="10" l="1"/>
  <c r="C6" i="10" s="1"/>
  <c r="C13" i="10" s="1"/>
  <c r="N3" i="14"/>
  <c r="N21" i="14" s="1"/>
  <c r="M4" i="14"/>
  <c r="M22" i="14" s="1"/>
  <c r="O9" i="14"/>
  <c r="D1" i="12"/>
  <c r="D14" i="12" s="1"/>
  <c r="O3" i="14" l="1"/>
  <c r="O21" i="14" s="1"/>
  <c r="N4" i="14"/>
  <c r="N22" i="14" s="1"/>
  <c r="P9" i="14"/>
  <c r="P3" i="14" l="1"/>
  <c r="P21" i="14" s="1"/>
  <c r="O4" i="14"/>
  <c r="O22" i="14" s="1"/>
  <c r="Q9" i="14"/>
  <c r="B53" i="10"/>
  <c r="B51" i="10"/>
  <c r="B22" i="10"/>
  <c r="B24" i="10" s="1"/>
  <c r="C26" i="2"/>
  <c r="B26" i="2"/>
  <c r="C16" i="2"/>
  <c r="B16" i="2"/>
  <c r="C6" i="2"/>
  <c r="B6" i="2"/>
  <c r="C15" i="1" a="1"/>
  <c r="D28" i="9" a="1"/>
  <c r="M28" i="9" a="1"/>
  <c r="A28" i="9" a="1"/>
  <c r="G28" i="9" a="1"/>
  <c r="E15" i="1" a="1"/>
  <c r="J28" i="9" a="1"/>
  <c r="C89" i="9" l="1"/>
  <c r="C31" i="9"/>
  <c r="L88" i="9"/>
  <c r="B33" i="7"/>
  <c r="R9" i="14"/>
  <c r="Q3" i="14"/>
  <c r="Q21" i="14" s="1"/>
  <c r="P4" i="14"/>
  <c r="P22" i="14" s="1"/>
  <c r="O67" i="9"/>
  <c r="O76" i="9"/>
  <c r="O77" i="9"/>
  <c r="O86" i="9"/>
  <c r="O89" i="9"/>
  <c r="O79" i="9"/>
  <c r="O81" i="9"/>
  <c r="O87" i="9"/>
  <c r="O72" i="9"/>
  <c r="O54" i="9"/>
  <c r="O33" i="9"/>
  <c r="O60" i="9"/>
  <c r="O57" i="9"/>
  <c r="O49" i="9"/>
  <c r="O75" i="9"/>
  <c r="O84" i="9"/>
  <c r="O85" i="9"/>
  <c r="O40" i="9"/>
  <c r="O42" i="9"/>
  <c r="O32" i="9"/>
  <c r="O34" i="9"/>
  <c r="M28" i="9"/>
  <c r="O64" i="9"/>
  <c r="O66" i="9"/>
  <c r="O88" i="9"/>
  <c r="O39" i="9"/>
  <c r="O83" i="9"/>
  <c r="O30" i="9"/>
  <c r="O38" i="9"/>
  <c r="O56" i="9"/>
  <c r="O58" i="9"/>
  <c r="O48" i="9"/>
  <c r="O50" i="9"/>
  <c r="O36" i="9"/>
  <c r="O37" i="9"/>
  <c r="O46" i="9"/>
  <c r="O74" i="9"/>
  <c r="O82" i="9"/>
  <c r="O55" i="9"/>
  <c r="O35" i="9"/>
  <c r="O44" i="9"/>
  <c r="O45" i="9"/>
  <c r="O80" i="9"/>
  <c r="O43" i="9"/>
  <c r="O52" i="9"/>
  <c r="O53" i="9"/>
  <c r="O62" i="9"/>
  <c r="O41" i="9"/>
  <c r="O31" i="9"/>
  <c r="O51" i="9"/>
  <c r="O61" i="9"/>
  <c r="O70" i="9"/>
  <c r="O47" i="9"/>
  <c r="O73" i="9"/>
  <c r="O63" i="9"/>
  <c r="O65" i="9"/>
  <c r="O59" i="9"/>
  <c r="O71" i="9"/>
  <c r="O68" i="9"/>
  <c r="O69" i="9"/>
  <c r="O78" i="9"/>
  <c r="R39" i="9"/>
  <c r="R32" i="9"/>
  <c r="R33" i="9"/>
  <c r="R34" i="9"/>
  <c r="R36" i="9"/>
  <c r="R38" i="9"/>
  <c r="R60" i="9"/>
  <c r="R35" i="9"/>
  <c r="R47" i="9"/>
  <c r="R40" i="9"/>
  <c r="R41" i="9"/>
  <c r="R42" i="9"/>
  <c r="R52" i="9"/>
  <c r="R54" i="9"/>
  <c r="R76" i="9"/>
  <c r="R51" i="9"/>
  <c r="R55" i="9"/>
  <c r="R48" i="9"/>
  <c r="R49" i="9"/>
  <c r="R50" i="9"/>
  <c r="R68" i="9"/>
  <c r="R70" i="9"/>
  <c r="R45" i="9"/>
  <c r="R67" i="9"/>
  <c r="R63" i="9"/>
  <c r="R56" i="9"/>
  <c r="R57" i="9"/>
  <c r="R58" i="9"/>
  <c r="R84" i="9"/>
  <c r="R86" i="9"/>
  <c r="R61" i="9"/>
  <c r="R83" i="9"/>
  <c r="R62" i="9"/>
  <c r="R71" i="9"/>
  <c r="R64" i="9"/>
  <c r="R65" i="9"/>
  <c r="R66" i="9"/>
  <c r="R37" i="9"/>
  <c r="R43" i="9"/>
  <c r="R77" i="9"/>
  <c r="R87" i="9"/>
  <c r="R80" i="9"/>
  <c r="R81" i="9"/>
  <c r="R82" i="9"/>
  <c r="R69" i="9"/>
  <c r="R75" i="9"/>
  <c r="R79" i="9"/>
  <c r="R72" i="9"/>
  <c r="R73" i="9"/>
  <c r="R74" i="9"/>
  <c r="R53" i="9"/>
  <c r="R59" i="9"/>
  <c r="R46" i="9"/>
  <c r="R85" i="9"/>
  <c r="R44" i="9"/>
  <c r="R78" i="9"/>
  <c r="R88" i="9"/>
  <c r="R30" i="9"/>
  <c r="R89" i="9"/>
  <c r="R31" i="9"/>
  <c r="L61" i="9"/>
  <c r="L70" i="9"/>
  <c r="L71" i="9"/>
  <c r="L72" i="9"/>
  <c r="L75" i="9"/>
  <c r="L34" i="9"/>
  <c r="L36" i="9"/>
  <c r="L69" i="9"/>
  <c r="L78" i="9"/>
  <c r="L79" i="9"/>
  <c r="L80" i="9"/>
  <c r="L44" i="9"/>
  <c r="L50" i="9"/>
  <c r="L52" i="9"/>
  <c r="L77" i="9"/>
  <c r="L86" i="9"/>
  <c r="L87" i="9"/>
  <c r="L30" i="9"/>
  <c r="L60" i="9"/>
  <c r="L66" i="9"/>
  <c r="L68" i="9"/>
  <c r="L85" i="9"/>
  <c r="L31" i="9"/>
  <c r="L32" i="9"/>
  <c r="L42" i="9"/>
  <c r="L76" i="9"/>
  <c r="L82" i="9"/>
  <c r="L84" i="9"/>
  <c r="J28" i="9"/>
  <c r="L38" i="9"/>
  <c r="L39" i="9"/>
  <c r="L40" i="9"/>
  <c r="L58" i="9"/>
  <c r="L33" i="9"/>
  <c r="L35" i="9"/>
  <c r="L41" i="9"/>
  <c r="L45" i="9"/>
  <c r="L54" i="9"/>
  <c r="L55" i="9"/>
  <c r="L56" i="9"/>
  <c r="L43" i="9"/>
  <c r="L65" i="9"/>
  <c r="L67" i="9"/>
  <c r="L73" i="9"/>
  <c r="L37" i="9"/>
  <c r="L46" i="9"/>
  <c r="L47" i="9"/>
  <c r="L48" i="9"/>
  <c r="L74" i="9"/>
  <c r="L49" i="9"/>
  <c r="L51" i="9"/>
  <c r="L57" i="9"/>
  <c r="L64" i="9"/>
  <c r="L59" i="9"/>
  <c r="L81" i="9"/>
  <c r="L83" i="9"/>
  <c r="L53" i="9"/>
  <c r="L63" i="9"/>
  <c r="L62" i="9"/>
  <c r="I34" i="9"/>
  <c r="I43" i="9"/>
  <c r="I52" i="9"/>
  <c r="I47" i="9"/>
  <c r="I88" i="9"/>
  <c r="I64" i="9"/>
  <c r="I40" i="9"/>
  <c r="I82" i="9"/>
  <c r="I42" i="9"/>
  <c r="I51" i="9"/>
  <c r="I60" i="9"/>
  <c r="I61" i="9"/>
  <c r="I33" i="9"/>
  <c r="I78" i="9"/>
  <c r="I55" i="9"/>
  <c r="I46" i="9"/>
  <c r="G28" i="9"/>
  <c r="I50" i="9"/>
  <c r="I59" i="9"/>
  <c r="I68" i="9"/>
  <c r="I72" i="9"/>
  <c r="I49" i="9"/>
  <c r="I69" i="9"/>
  <c r="I57" i="9"/>
  <c r="I58" i="9"/>
  <c r="I67" i="9"/>
  <c r="I76" i="9"/>
  <c r="I87" i="9"/>
  <c r="I63" i="9"/>
  <c r="I39" i="9"/>
  <c r="I80" i="9"/>
  <c r="I71" i="9"/>
  <c r="I83" i="9"/>
  <c r="I44" i="9"/>
  <c r="I73" i="9"/>
  <c r="I66" i="9"/>
  <c r="I75" i="9"/>
  <c r="I85" i="9"/>
  <c r="I32" i="9"/>
  <c r="I77" i="9"/>
  <c r="I54" i="9"/>
  <c r="I41" i="9"/>
  <c r="I86" i="9"/>
  <c r="I36" i="9"/>
  <c r="I38" i="9"/>
  <c r="I70" i="9"/>
  <c r="I74" i="9"/>
  <c r="I84" i="9"/>
  <c r="I37" i="9"/>
  <c r="I48" i="9"/>
  <c r="I89" i="9"/>
  <c r="I65" i="9"/>
  <c r="I56" i="9"/>
  <c r="I45" i="9"/>
  <c r="I62" i="9"/>
  <c r="I79" i="9"/>
  <c r="I35" i="9"/>
  <c r="I31" i="9"/>
  <c r="I81" i="9"/>
  <c r="I53" i="9"/>
  <c r="I30" i="9"/>
  <c r="F76" i="9"/>
  <c r="F33" i="9"/>
  <c r="F45" i="9"/>
  <c r="F35" i="9"/>
  <c r="F39" i="9"/>
  <c r="F81" i="9"/>
  <c r="F78" i="9"/>
  <c r="F71" i="9"/>
  <c r="F62" i="9"/>
  <c r="F44" i="9"/>
  <c r="F38" i="9"/>
  <c r="F59" i="9"/>
  <c r="F85" i="9"/>
  <c r="F73" i="9"/>
  <c r="F46" i="9"/>
  <c r="F51" i="9"/>
  <c r="F61" i="9"/>
  <c r="F79" i="9"/>
  <c r="F68" i="9"/>
  <c r="F80" i="9"/>
  <c r="F30" i="9"/>
  <c r="F89" i="9"/>
  <c r="F31" i="9"/>
  <c r="F82" i="9"/>
  <c r="F65" i="9"/>
  <c r="F54" i="9"/>
  <c r="F52" i="9"/>
  <c r="F72" i="9"/>
  <c r="F66" i="9"/>
  <c r="F53" i="9"/>
  <c r="F67" i="9"/>
  <c r="F58" i="9"/>
  <c r="F60" i="9"/>
  <c r="F56" i="9"/>
  <c r="F83" i="9"/>
  <c r="F49" i="9"/>
  <c r="F86" i="9"/>
  <c r="F74" i="9"/>
  <c r="F41" i="9"/>
  <c r="F69" i="9"/>
  <c r="F75" i="9"/>
  <c r="F88" i="9"/>
  <c r="F47" i="9"/>
  <c r="F64" i="9"/>
  <c r="F48" i="9"/>
  <c r="D28" i="9"/>
  <c r="F36" i="9"/>
  <c r="F40" i="9"/>
  <c r="F50" i="9"/>
  <c r="F32" i="9"/>
  <c r="F87" i="9"/>
  <c r="F70" i="9"/>
  <c r="F42" i="9"/>
  <c r="F63" i="9"/>
  <c r="F37" i="9"/>
  <c r="F34" i="9"/>
  <c r="F55" i="9"/>
  <c r="F57" i="9"/>
  <c r="F43" i="9"/>
  <c r="F77" i="9"/>
  <c r="F84" i="9"/>
  <c r="A28" i="9"/>
  <c r="C15" i="1"/>
  <c r="B34" i="7" s="1"/>
  <c r="E13" i="10"/>
  <c r="E15" i="1"/>
  <c r="B35" i="7" s="1"/>
  <c r="C27" i="2"/>
  <c r="B27" i="2"/>
  <c r="B17" i="2"/>
  <c r="C17" i="2"/>
  <c r="B7" i="2"/>
  <c r="C7" i="2"/>
  <c r="B11" i="2" l="1"/>
  <c r="B31" i="2"/>
  <c r="R3" i="14"/>
  <c r="R21" i="14" s="1"/>
  <c r="Q4" i="14"/>
  <c r="Q22" i="14" s="1"/>
  <c r="S9" i="14"/>
  <c r="F33" i="7"/>
  <c r="D33" i="7"/>
  <c r="C34" i="7"/>
  <c r="C32" i="9"/>
  <c r="C33" i="9"/>
  <c r="C34" i="9"/>
  <c r="C45" i="9"/>
  <c r="C59" i="9"/>
  <c r="C60" i="9"/>
  <c r="C54" i="9"/>
  <c r="C39" i="9"/>
  <c r="C40" i="9"/>
  <c r="C41" i="9"/>
  <c r="C42" i="9"/>
  <c r="C53" i="9"/>
  <c r="C67" i="9"/>
  <c r="C68" i="9"/>
  <c r="C62" i="9"/>
  <c r="C48" i="9"/>
  <c r="C61" i="9"/>
  <c r="C76" i="9"/>
  <c r="C55" i="9"/>
  <c r="C57" i="9"/>
  <c r="C58" i="9"/>
  <c r="C83" i="9"/>
  <c r="C78" i="9"/>
  <c r="C79" i="9"/>
  <c r="C80" i="9"/>
  <c r="C81" i="9"/>
  <c r="C82" i="9"/>
  <c r="C43" i="9"/>
  <c r="C44" i="9"/>
  <c r="C38" i="9"/>
  <c r="C87" i="9"/>
  <c r="C88" i="9"/>
  <c r="C51" i="9"/>
  <c r="C52" i="9"/>
  <c r="C46" i="9"/>
  <c r="C47" i="9"/>
  <c r="C49" i="9"/>
  <c r="C50" i="9"/>
  <c r="C75" i="9"/>
  <c r="C70" i="9"/>
  <c r="C56" i="9"/>
  <c r="C69" i="9"/>
  <c r="C84" i="9"/>
  <c r="C71" i="9"/>
  <c r="C35" i="9"/>
  <c r="C77" i="9"/>
  <c r="C64" i="9"/>
  <c r="C30" i="9"/>
  <c r="C65" i="9"/>
  <c r="C63" i="9"/>
  <c r="C72" i="9"/>
  <c r="C36" i="9"/>
  <c r="C37" i="9"/>
  <c r="C73" i="9"/>
  <c r="C85" i="9"/>
  <c r="C66" i="9"/>
  <c r="C86" i="9"/>
  <c r="C74" i="9"/>
  <c r="B21" i="2"/>
  <c r="E34" i="7"/>
  <c r="D34" i="7"/>
  <c r="F34" i="7"/>
  <c r="E33" i="7"/>
  <c r="C33" i="7"/>
  <c r="E35" i="7"/>
  <c r="F35" i="7"/>
  <c r="C35" i="7"/>
  <c r="D35" i="7"/>
  <c r="B13" i="9" l="1"/>
  <c r="D13" i="9" s="1"/>
  <c r="B59" i="10"/>
  <c r="B26" i="8"/>
  <c r="B6" i="9"/>
  <c r="D6" i="9" s="1"/>
  <c r="B8" i="9"/>
  <c r="D8" i="9" s="1"/>
  <c r="B4" i="9"/>
  <c r="B7" i="9"/>
  <c r="D7" i="9" s="1"/>
  <c r="B5" i="9"/>
  <c r="D5" i="9" s="1"/>
  <c r="T9" i="14"/>
  <c r="R4" i="14"/>
  <c r="R22" i="14" s="1"/>
  <c r="S3" i="14"/>
  <c r="S21" i="14" s="1"/>
  <c r="B61" i="10" l="1"/>
  <c r="B67" i="10" s="1"/>
  <c r="B6" i="15"/>
  <c r="B5" i="15" s="1"/>
  <c r="B9" i="9"/>
  <c r="T3" i="14"/>
  <c r="S4" i="14"/>
  <c r="S22" i="14" s="1"/>
  <c r="D4" i="9"/>
  <c r="B42" i="10" l="1"/>
  <c r="C22" i="15"/>
  <c r="C21" i="15"/>
  <c r="C17" i="15"/>
  <c r="C19" i="15"/>
  <c r="C20" i="15"/>
  <c r="C18" i="15"/>
  <c r="E12" i="10"/>
  <c r="B68" i="10"/>
  <c r="C12" i="10" s="1"/>
  <c r="T4" i="14"/>
  <c r="T22" i="14" s="1"/>
  <c r="T21" i="14"/>
  <c r="D9" i="9"/>
  <c r="B16" i="8" s="1"/>
  <c r="C24" i="15" l="1"/>
  <c r="F29" i="15" s="1"/>
  <c r="B16" i="10" s="1"/>
  <c r="B6" i="14"/>
  <c r="C3" i="10" l="1"/>
  <c r="C9" i="10"/>
  <c r="F28" i="15"/>
  <c r="C16" i="10"/>
  <c r="B17" i="10"/>
  <c r="F6" i="14"/>
  <c r="D6" i="14"/>
  <c r="D7" i="14" s="1"/>
  <c r="D24" i="14" s="1"/>
  <c r="I6" i="14"/>
  <c r="R6" i="14"/>
  <c r="R7" i="14" s="1"/>
  <c r="R24" i="14" s="1"/>
  <c r="B7" i="14"/>
  <c r="B24" i="14" s="1"/>
  <c r="B26" i="14" s="1"/>
  <c r="C6" i="14"/>
  <c r="C7" i="14" s="1"/>
  <c r="C24" i="14" s="1"/>
  <c r="G6" i="14"/>
  <c r="K6" i="14"/>
  <c r="Q6" i="14"/>
  <c r="Q7" i="14" s="1"/>
  <c r="Q24" i="14" s="1"/>
  <c r="M6" i="14"/>
  <c r="M7" i="14" s="1"/>
  <c r="M24" i="14" s="1"/>
  <c r="O6" i="14"/>
  <c r="O7" i="14" s="1"/>
  <c r="O24" i="14" s="1"/>
  <c r="N6" i="14"/>
  <c r="N7" i="14" s="1"/>
  <c r="N24" i="14" s="1"/>
  <c r="H6" i="14"/>
  <c r="P6" i="14"/>
  <c r="P7" i="14" s="1"/>
  <c r="P24" i="14" s="1"/>
  <c r="L6" i="14"/>
  <c r="S6" i="14"/>
  <c r="S7" i="14" s="1"/>
  <c r="S24" i="14" s="1"/>
  <c r="E6" i="14"/>
  <c r="E7" i="14" s="1"/>
  <c r="T6" i="14"/>
  <c r="T7" i="14" s="1"/>
  <c r="T24" i="14" s="1"/>
  <c r="J6" i="14"/>
  <c r="C14" i="10" l="1"/>
  <c r="D12" i="10" s="1"/>
  <c r="D7" i="12"/>
  <c r="B17" i="8" s="1"/>
  <c r="B18" i="8" s="1"/>
  <c r="D2" i="8" s="1"/>
  <c r="E13" i="14"/>
  <c r="D32" i="14"/>
  <c r="D33" i="14" s="1"/>
  <c r="E24" i="14"/>
  <c r="F7" i="14"/>
  <c r="F24" i="14" s="1"/>
  <c r="D10" i="10" l="1"/>
  <c r="D13" i="10"/>
  <c r="D9" i="10"/>
  <c r="D6" i="10"/>
  <c r="D3" i="10"/>
  <c r="D5" i="10"/>
  <c r="D4" i="10"/>
  <c r="D11" i="10"/>
  <c r="C17" i="10"/>
  <c r="D9" i="12"/>
  <c r="G7" i="14"/>
  <c r="G24" i="14" s="1"/>
  <c r="D12" i="12" l="1"/>
  <c r="D34" i="14" s="1"/>
  <c r="D14" i="10"/>
  <c r="C5" i="14"/>
  <c r="C23" i="14" s="1"/>
  <c r="L5" i="14"/>
  <c r="L23" i="14" s="1"/>
  <c r="E14" i="10"/>
  <c r="N5" i="14"/>
  <c r="N23" i="14" s="1"/>
  <c r="G5" i="14"/>
  <c r="G23" i="14" s="1"/>
  <c r="H5" i="14"/>
  <c r="H23" i="14" s="1"/>
  <c r="S5" i="14"/>
  <c r="S23" i="14" s="1"/>
  <c r="Q5" i="14"/>
  <c r="Q23" i="14" s="1"/>
  <c r="O5" i="14"/>
  <c r="O23" i="14" s="1"/>
  <c r="F5" i="14"/>
  <c r="F23" i="14" s="1"/>
  <c r="E5" i="14"/>
  <c r="M5" i="14"/>
  <c r="M23" i="14" s="1"/>
  <c r="R5" i="14"/>
  <c r="R23" i="14" s="1"/>
  <c r="J5" i="14"/>
  <c r="J23" i="14" s="1"/>
  <c r="I5" i="14"/>
  <c r="I23" i="14" s="1"/>
  <c r="P5" i="14"/>
  <c r="P23" i="14" s="1"/>
  <c r="D5" i="14"/>
  <c r="D23" i="14" s="1"/>
  <c r="D13" i="12"/>
  <c r="T5" i="14"/>
  <c r="T23" i="14" s="1"/>
  <c r="K5" i="14"/>
  <c r="K23" i="14" s="1"/>
  <c r="H7" i="14"/>
  <c r="H24" i="14" s="1"/>
  <c r="D5" i="8" l="1"/>
  <c r="E23" i="14"/>
  <c r="I7" i="14"/>
  <c r="I24" i="14" s="1"/>
  <c r="J7" i="14" l="1"/>
  <c r="J24" i="14" s="1"/>
  <c r="L7" i="14" l="1"/>
  <c r="L24" i="14" s="1"/>
  <c r="K7" i="14"/>
  <c r="K24" i="14" s="1"/>
  <c r="B24" i="8"/>
  <c r="D3" i="8" s="1"/>
  <c r="D1" i="8" s="1"/>
  <c r="E16" i="14"/>
  <c r="E11" i="14" s="1"/>
  <c r="B22" i="8" l="1"/>
  <c r="E12" i="14"/>
  <c r="E17" i="14" s="1"/>
  <c r="E25" i="14" s="1"/>
  <c r="E26" i="14" s="1"/>
  <c r="C11" i="14"/>
  <c r="D11" i="14"/>
  <c r="F11" i="14"/>
  <c r="G11" i="14"/>
  <c r="H11" i="14"/>
  <c r="I11" i="14"/>
  <c r="J11" i="14"/>
  <c r="K11" i="14"/>
  <c r="L11" i="14"/>
  <c r="M11" i="14"/>
  <c r="N11" i="14"/>
  <c r="O11" i="14"/>
  <c r="P11" i="14"/>
  <c r="Q11" i="14"/>
  <c r="R11" i="14"/>
  <c r="S11" i="14"/>
  <c r="T11" i="14"/>
  <c r="C12" i="14"/>
  <c r="D12" i="14"/>
  <c r="F12" i="14"/>
  <c r="G12" i="14"/>
  <c r="H12" i="14"/>
  <c r="I12" i="14"/>
  <c r="J12" i="14"/>
  <c r="K12" i="14"/>
  <c r="L12" i="14"/>
  <c r="M12" i="14"/>
  <c r="N12" i="14"/>
  <c r="O12" i="14"/>
  <c r="P12" i="14"/>
  <c r="Q12" i="14"/>
  <c r="R12" i="14"/>
  <c r="S12" i="14"/>
  <c r="T12" i="14"/>
  <c r="C13" i="14"/>
  <c r="D13" i="14"/>
  <c r="F13" i="14"/>
  <c r="G13" i="14"/>
  <c r="H13" i="14"/>
  <c r="I13" i="14"/>
  <c r="J13" i="14"/>
  <c r="K13" i="14"/>
  <c r="L13" i="14"/>
  <c r="M13" i="14"/>
  <c r="N13" i="14"/>
  <c r="O13" i="14"/>
  <c r="P13" i="14"/>
  <c r="Q13" i="14"/>
  <c r="R13" i="14"/>
  <c r="S13" i="14"/>
  <c r="T13" i="14"/>
  <c r="C15" i="14"/>
  <c r="D15" i="14"/>
  <c r="F15" i="14"/>
  <c r="G15" i="14"/>
  <c r="H15" i="14"/>
  <c r="I15" i="14"/>
  <c r="J15" i="14"/>
  <c r="K15" i="14"/>
  <c r="L15" i="14"/>
  <c r="M15" i="14"/>
  <c r="N15" i="14"/>
  <c r="O15" i="14"/>
  <c r="P15" i="14"/>
  <c r="Q15" i="14"/>
  <c r="R15" i="14"/>
  <c r="S15" i="14"/>
  <c r="T15" i="14"/>
  <c r="C16" i="14"/>
  <c r="D16" i="14"/>
  <c r="F16" i="14"/>
  <c r="G16" i="14"/>
  <c r="H16" i="14"/>
  <c r="I16" i="14"/>
  <c r="J16" i="14"/>
  <c r="K16" i="14"/>
  <c r="L16" i="14"/>
  <c r="M16" i="14"/>
  <c r="N16" i="14"/>
  <c r="O16" i="14"/>
  <c r="P16" i="14"/>
  <c r="Q16" i="14"/>
  <c r="R16" i="14"/>
  <c r="S16" i="14"/>
  <c r="T16" i="14"/>
  <c r="C17" i="14"/>
  <c r="D17" i="14"/>
  <c r="F17" i="14"/>
  <c r="G17" i="14"/>
  <c r="H17" i="14"/>
  <c r="I17" i="14"/>
  <c r="J17" i="14"/>
  <c r="K17" i="14"/>
  <c r="L17" i="14"/>
  <c r="M17" i="14"/>
  <c r="N17" i="14"/>
  <c r="O17" i="14"/>
  <c r="P17" i="14"/>
  <c r="Q17" i="14"/>
  <c r="R17" i="14"/>
  <c r="S17" i="14"/>
  <c r="T17" i="14"/>
  <c r="C25" i="14"/>
  <c r="D25" i="14"/>
  <c r="F25" i="14"/>
  <c r="G25" i="14"/>
  <c r="H25" i="14"/>
  <c r="I25" i="14"/>
  <c r="J25" i="14"/>
  <c r="K25" i="14"/>
  <c r="L25" i="14"/>
  <c r="M25" i="14"/>
  <c r="N25" i="14"/>
  <c r="O25" i="14"/>
  <c r="P25" i="14"/>
  <c r="Q25" i="14"/>
  <c r="R25" i="14"/>
  <c r="S25" i="14"/>
  <c r="T25" i="14"/>
  <c r="C26" i="14"/>
  <c r="D26" i="14"/>
  <c r="F26" i="14"/>
  <c r="G26" i="14"/>
  <c r="H26" i="14"/>
  <c r="I26" i="14"/>
  <c r="J26" i="14"/>
  <c r="K26" i="14"/>
  <c r="L26" i="14"/>
  <c r="M26" i="14"/>
  <c r="N26" i="14"/>
  <c r="O26" i="14"/>
  <c r="P26" i="14"/>
  <c r="Q26" i="14"/>
  <c r="R26" i="14"/>
  <c r="S26" i="14"/>
  <c r="T26"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mathieu lafeber</author>
  </authors>
  <commentList>
    <comment ref="E8" authorId="0" shapeId="0" xr:uid="{614860AE-7281-4ADA-9F58-90836EC243B6}">
      <text>
        <r>
          <rPr>
            <b/>
            <sz val="9"/>
            <color indexed="81"/>
            <rFont val="Tahoma"/>
            <family val="2"/>
          </rPr>
          <t>mathieu lafeber:</t>
        </r>
        <r>
          <rPr>
            <sz val="9"/>
            <color indexed="81"/>
            <rFont val="Tahoma"/>
            <family val="2"/>
          </rPr>
          <t xml:space="preserve">
Based on Annual Report 2022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73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5"/>
        </ext>
      </extLst>
    </bk>
    <bk>
      <extLst>
        <ext uri="{3e2802c4-a4d2-4d8b-9148-e3be6c30e623}">
          <xlrd:rvb i="507"/>
        </ext>
      </extLst>
    </bk>
    <bk>
      <extLst>
        <ext uri="{3e2802c4-a4d2-4d8b-9148-e3be6c30e623}">
          <xlrd:rvb i="509"/>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futureMetadata>
  <cellMetadata count="1">
    <bk>
      <rc t="1" v="0"/>
    </bk>
  </cellMetadata>
  <valueMetadata count="47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valueMetadata>
</metadata>
</file>

<file path=xl/sharedStrings.xml><?xml version="1.0" encoding="utf-8"?>
<sst xmlns="http://schemas.openxmlformats.org/spreadsheetml/2006/main" count="329" uniqueCount="206">
  <si>
    <t>Beta</t>
  </si>
  <si>
    <t>Start Date</t>
  </si>
  <si>
    <t>End Date</t>
  </si>
  <si>
    <t>Frequency (daily)</t>
  </si>
  <si>
    <t xml:space="preserve">Headings </t>
  </si>
  <si>
    <t xml:space="preserve"> </t>
  </si>
  <si>
    <t>CAGR 5 Years</t>
  </si>
  <si>
    <t>DAILY HISTORICAL PRICES (5 YEARS)</t>
  </si>
  <si>
    <t>Inputs:</t>
  </si>
  <si>
    <t>Prices</t>
  </si>
  <si>
    <t xml:space="preserve">Number of years </t>
  </si>
  <si>
    <t>Calculations:</t>
  </si>
  <si>
    <t>INPUTS</t>
  </si>
  <si>
    <t>MARKET: S&amp;P 500</t>
  </si>
  <si>
    <t>INDUSTRY: QCLN</t>
  </si>
  <si>
    <t>STOCK: PLUG</t>
  </si>
  <si>
    <t>Risk free rate</t>
  </si>
  <si>
    <t xml:space="preserve">Beta </t>
  </si>
  <si>
    <t>Risk Premium</t>
  </si>
  <si>
    <t>ANNUAL RETURN SERIES</t>
  </si>
  <si>
    <t>PLUGPOWER</t>
  </si>
  <si>
    <t>INDUSTRY</t>
  </si>
  <si>
    <t xml:space="preserve">MARKET </t>
  </si>
  <si>
    <t>Dates:</t>
  </si>
  <si>
    <t>Monthly Returns</t>
  </si>
  <si>
    <t>Securities</t>
  </si>
  <si>
    <t>MRP</t>
  </si>
  <si>
    <t>Cost of Debt</t>
  </si>
  <si>
    <t>Debt</t>
  </si>
  <si>
    <t>Market Value</t>
  </si>
  <si>
    <t>Book Value</t>
  </si>
  <si>
    <t>Relative weight</t>
  </si>
  <si>
    <t>Finance lease liabilities</t>
  </si>
  <si>
    <t>Finance obligations</t>
  </si>
  <si>
    <t>Current portion of long-term debt</t>
  </si>
  <si>
    <t>Long-term</t>
  </si>
  <si>
    <t>Totals</t>
  </si>
  <si>
    <t>Carrying Value</t>
  </si>
  <si>
    <t>Unamortized discount</t>
  </si>
  <si>
    <t>Principal</t>
  </si>
  <si>
    <t>Coupon</t>
  </si>
  <si>
    <t>Spread</t>
  </si>
  <si>
    <r>
      <rPr>
        <b/>
        <i/>
        <vertAlign val="superscript"/>
        <sz val="11"/>
        <color theme="1"/>
        <rFont val="Calibri"/>
        <family val="2"/>
        <scheme val="minor"/>
      </rPr>
      <t>3.</t>
    </r>
    <r>
      <rPr>
        <b/>
        <i/>
        <sz val="11"/>
        <color theme="1"/>
        <rFont val="Calibri"/>
        <family val="2"/>
        <scheme val="minor"/>
      </rPr>
      <t xml:space="preserve"> Convertible debt</t>
    </r>
  </si>
  <si>
    <r>
      <rPr>
        <b/>
        <vertAlign val="superscript"/>
        <sz val="11"/>
        <color theme="1"/>
        <rFont val="Calibri"/>
        <family val="2"/>
        <scheme val="minor"/>
      </rPr>
      <t>1.</t>
    </r>
    <r>
      <rPr>
        <b/>
        <sz val="11"/>
        <color theme="1"/>
        <rFont val="Calibri"/>
        <family val="2"/>
        <scheme val="minor"/>
      </rPr>
      <t xml:space="preserve"> </t>
    </r>
    <r>
      <rPr>
        <b/>
        <i/>
        <sz val="11"/>
        <color theme="1"/>
        <rFont val="Calibri"/>
        <family val="2"/>
        <scheme val="minor"/>
      </rPr>
      <t>Long term debt</t>
    </r>
  </si>
  <si>
    <r>
      <rPr>
        <b/>
        <i/>
        <vertAlign val="superscript"/>
        <sz val="11"/>
        <color theme="1"/>
        <rFont val="Calibri"/>
        <family val="2"/>
        <scheme val="minor"/>
      </rPr>
      <t>2.</t>
    </r>
    <r>
      <rPr>
        <b/>
        <i/>
        <sz val="11"/>
        <color theme="1"/>
        <rFont val="Calibri"/>
        <family val="2"/>
        <scheme val="minor"/>
      </rPr>
      <t xml:space="preserve"> Leases &amp; Financial Obligations</t>
    </r>
  </si>
  <si>
    <t>Coupon rate</t>
  </si>
  <si>
    <t>FV</t>
  </si>
  <si>
    <r>
      <t xml:space="preserve">Discount rates </t>
    </r>
    <r>
      <rPr>
        <b/>
        <vertAlign val="superscript"/>
        <sz val="11"/>
        <color theme="1"/>
        <rFont val="Calibri"/>
        <family val="2"/>
        <scheme val="minor"/>
      </rPr>
      <t>2</t>
    </r>
  </si>
  <si>
    <t>Market Value of Equity</t>
  </si>
  <si>
    <t>Market Value of Debt</t>
  </si>
  <si>
    <t>Total Capital Invested in the Corporation</t>
  </si>
  <si>
    <t>Capital Structure</t>
  </si>
  <si>
    <r>
      <t>K</t>
    </r>
    <r>
      <rPr>
        <vertAlign val="subscript"/>
        <sz val="11"/>
        <color theme="1"/>
        <rFont val="Calibri"/>
        <family val="2"/>
        <scheme val="minor"/>
      </rPr>
      <t>e</t>
    </r>
  </si>
  <si>
    <r>
      <t>K</t>
    </r>
    <r>
      <rPr>
        <vertAlign val="subscript"/>
        <sz val="11"/>
        <color theme="1"/>
        <rFont val="Calibri"/>
        <family val="2"/>
        <scheme val="minor"/>
      </rPr>
      <t>d</t>
    </r>
  </si>
  <si>
    <t>Marginal tax rate</t>
  </si>
  <si>
    <t>STOCK</t>
  </si>
  <si>
    <t>BENCHMARK</t>
  </si>
  <si>
    <t>MARKET</t>
  </si>
  <si>
    <t>Required return from creditors</t>
  </si>
  <si>
    <t>Effective cost of debt</t>
  </si>
  <si>
    <t>D/E</t>
  </si>
  <si>
    <t>Unlevered Beta</t>
  </si>
  <si>
    <t>SEDG</t>
  </si>
  <si>
    <t>BLDP</t>
  </si>
  <si>
    <t>ENPH</t>
  </si>
  <si>
    <t>BE</t>
  </si>
  <si>
    <t>Enphase Energy, Inc.</t>
  </si>
  <si>
    <t>SolarEdge Technology</t>
  </si>
  <si>
    <t>Bloom Energy Corporation</t>
  </si>
  <si>
    <t>Ballard Power Systems, Inc</t>
  </si>
  <si>
    <t>Fuelcell Energy, Inc.</t>
  </si>
  <si>
    <t>Levered Betas</t>
  </si>
  <si>
    <t>Levered Beta</t>
  </si>
  <si>
    <t>Unlevered Beta (bottom up)</t>
  </si>
  <si>
    <t>FCEL</t>
  </si>
  <si>
    <t>5 Year Beta Calculation (Bottom Up)</t>
  </si>
  <si>
    <t>Maturity (years)</t>
  </si>
  <si>
    <t>D/E  = {(D/V)/(E/V)}</t>
  </si>
  <si>
    <t>Federal Corporate Tax rate US</t>
  </si>
  <si>
    <t xml:space="preserve">Highes marginal (State) tax rate NY </t>
  </si>
  <si>
    <t>Current D/E</t>
  </si>
  <si>
    <t>Ratings comparison at current debt ratio</t>
  </si>
  <si>
    <t>B</t>
  </si>
  <si>
    <t>Rating</t>
  </si>
  <si>
    <t>AAA</t>
  </si>
  <si>
    <t>AA</t>
  </si>
  <si>
    <t>A+</t>
  </si>
  <si>
    <t>A</t>
  </si>
  <si>
    <t>A-</t>
  </si>
  <si>
    <t>BBB</t>
  </si>
  <si>
    <t>BB</t>
  </si>
  <si>
    <t>B+</t>
  </si>
  <si>
    <t>B-</t>
  </si>
  <si>
    <t>CCC</t>
  </si>
  <si>
    <t>CC</t>
  </si>
  <si>
    <t>C</t>
  </si>
  <si>
    <t>D</t>
  </si>
  <si>
    <t>D/(D+E)</t>
  </si>
  <si>
    <t>$ Debt</t>
  </si>
  <si>
    <t>EBIT</t>
  </si>
  <si>
    <t>Taxable Income</t>
  </si>
  <si>
    <t>Pre-tax Int. cov</t>
  </si>
  <si>
    <t>∞</t>
  </si>
  <si>
    <t>Pre-tax cost of debt</t>
  </si>
  <si>
    <t>ESTIMATING RATING AND DEBT INTEREST RATE</t>
  </si>
  <si>
    <t>Interest Expense</t>
  </si>
  <si>
    <t>Year</t>
  </si>
  <si>
    <t>Commitment</t>
  </si>
  <si>
    <t>Restated Financials</t>
  </si>
  <si>
    <t>EBIT 2022</t>
  </si>
  <si>
    <t>O.I. with operating leases reclassified as debt</t>
  </si>
  <si>
    <t>Operating Leases: Restatement as debt</t>
  </si>
  <si>
    <r>
      <rPr>
        <i/>
        <u/>
        <sz val="10"/>
        <rFont val="Arial"/>
        <family val="2"/>
      </rPr>
      <t>Restated</t>
    </r>
    <r>
      <rPr>
        <i/>
        <sz val="10"/>
        <rFont val="Arial"/>
        <family val="2"/>
      </rPr>
      <t xml:space="preserve"> Interest Expense</t>
    </r>
  </si>
  <si>
    <t>Approximated YTM today</t>
  </si>
  <si>
    <t>Schedule payments</t>
  </si>
  <si>
    <t xml:space="preserve">Operating lease liabilities </t>
  </si>
  <si>
    <t>Short-term portions</t>
  </si>
  <si>
    <t>D/(D/E)</t>
  </si>
  <si>
    <t>E/(D/E)</t>
  </si>
  <si>
    <t>Revenue</t>
  </si>
  <si>
    <t>Ke (Cost of Equity)</t>
  </si>
  <si>
    <t>For large or stable firms</t>
  </si>
  <si>
    <t>If interest coverage ratio is</t>
  </si>
  <si>
    <t>&gt;</t>
  </si>
  <si>
    <t>≤ to</t>
  </si>
  <si>
    <t>Rating is</t>
  </si>
  <si>
    <t>Spread is</t>
  </si>
  <si>
    <t>BB+</t>
  </si>
  <si>
    <t>Cost of debt</t>
  </si>
  <si>
    <t>Effective interest rate</t>
  </si>
  <si>
    <t>Cost of equity</t>
  </si>
  <si>
    <t>Cost of Capital</t>
  </si>
  <si>
    <t>WACC CALCULATIONS</t>
  </si>
  <si>
    <t>Current spread</t>
  </si>
  <si>
    <t>Effective tax rate</t>
  </si>
  <si>
    <t>Interest rate</t>
  </si>
  <si>
    <t>Inputs</t>
  </si>
  <si>
    <t>Future operating lease payments</t>
  </si>
  <si>
    <t>PV of Commitments</t>
  </si>
  <si>
    <t>Number of years embedded in year 6</t>
  </si>
  <si>
    <t>Sum of future payments</t>
  </si>
  <si>
    <t>PV of lease payment debt</t>
  </si>
  <si>
    <t>Pre-tax approximate interest rate</t>
  </si>
  <si>
    <t>Reported Interest Expense in 2022</t>
  </si>
  <si>
    <t>Short term portion</t>
  </si>
  <si>
    <t>Long-term portion</t>
  </si>
  <si>
    <t>Total</t>
  </si>
  <si>
    <t>Type of obligation</t>
  </si>
  <si>
    <t>Financial Obligations</t>
  </si>
  <si>
    <t>Discount rate</t>
  </si>
  <si>
    <t>Principal amount (FV)</t>
  </si>
  <si>
    <t>Payments</t>
  </si>
  <si>
    <t>PV payments</t>
  </si>
  <si>
    <t>Present Value of Long Term Debt</t>
  </si>
  <si>
    <t>Payment date (years)</t>
  </si>
  <si>
    <t>Financial Lease</t>
  </si>
  <si>
    <t>Operating Lease</t>
  </si>
  <si>
    <t>Discount</t>
  </si>
  <si>
    <t>Net Proceeds</t>
  </si>
  <si>
    <t>Spread (5Y treasury as of May 2020)</t>
  </si>
  <si>
    <t>Convertible debt details</t>
  </si>
  <si>
    <t>3Y treasury yield</t>
  </si>
  <si>
    <t>PV of Convertible Note</t>
  </si>
  <si>
    <t>Fair Value of Convertible Note</t>
  </si>
  <si>
    <t>Maturuty (years)</t>
  </si>
  <si>
    <t>YTM (estimate)</t>
  </si>
  <si>
    <t>5 Year Monthly Returns</t>
  </si>
  <si>
    <t>Interest expenses with Operating Leases classified as debt</t>
  </si>
  <si>
    <t>Cost of Equity</t>
  </si>
  <si>
    <t>Compounded Annual Growth Rate</t>
  </si>
  <si>
    <t>Common Shares Outstanding</t>
  </si>
  <si>
    <t>Average</t>
  </si>
  <si>
    <t xml:space="preserve">Operating lease expense current year </t>
  </si>
  <si>
    <t>LT US Treasury yield</t>
  </si>
  <si>
    <t>Current hypothetical ICR</t>
  </si>
  <si>
    <t xml:space="preserve">WACC </t>
  </si>
  <si>
    <t>US Treasury 10Y  (rf)</t>
  </si>
  <si>
    <t>US Treasury 10Y (rf)</t>
  </si>
  <si>
    <t>D/V (market values)</t>
  </si>
  <si>
    <t>Plug Power</t>
  </si>
  <si>
    <t>Levered</t>
  </si>
  <si>
    <t>Unlevered</t>
  </si>
  <si>
    <r>
      <t xml:space="preserve">Convertible senior notes, net </t>
    </r>
    <r>
      <rPr>
        <b/>
        <vertAlign val="superscript"/>
        <sz val="10"/>
        <rFont val="Arial"/>
        <family val="2"/>
      </rPr>
      <t>3</t>
    </r>
  </si>
  <si>
    <r>
      <t xml:space="preserve">Long-term debt </t>
    </r>
    <r>
      <rPr>
        <b/>
        <vertAlign val="superscript"/>
        <sz val="10"/>
        <rFont val="Arial"/>
        <family val="2"/>
      </rPr>
      <t>1</t>
    </r>
  </si>
  <si>
    <r>
      <t>Operating lease liabilities</t>
    </r>
    <r>
      <rPr>
        <vertAlign val="superscript"/>
        <sz val="10"/>
        <rFont val="Arial"/>
        <family val="2"/>
      </rPr>
      <t xml:space="preserve"> 2</t>
    </r>
  </si>
  <si>
    <t xml:space="preserve">Effective interest rate </t>
  </si>
  <si>
    <t>5Y treasury yield (May 2020)</t>
  </si>
  <si>
    <r>
      <rPr>
        <i/>
        <sz val="11"/>
        <color theme="1"/>
        <rFont val="Calibri"/>
        <family val="2"/>
        <scheme val="minor"/>
      </rPr>
      <t>Current</t>
    </r>
    <r>
      <rPr>
        <sz val="11"/>
        <color theme="1"/>
        <rFont val="Calibri"/>
        <family val="2"/>
        <scheme val="minor"/>
      </rPr>
      <t xml:space="preserve"> YTM estimation</t>
    </r>
  </si>
  <si>
    <t>Rating based upon hypothetical  ICR</t>
  </si>
  <si>
    <t>Long term EBIT margin</t>
  </si>
  <si>
    <t>Plug Power Inc</t>
  </si>
  <si>
    <t>Fuelcell Energy Inc</t>
  </si>
  <si>
    <t>Ballard Power Systems Inc</t>
  </si>
  <si>
    <t>Solar Edge Technology Inc</t>
  </si>
  <si>
    <t>As off</t>
  </si>
  <si>
    <t>Number of oustanding Shares</t>
  </si>
  <si>
    <t>Equity</t>
  </si>
  <si>
    <t>Price per share</t>
  </si>
  <si>
    <t>Market Value of Common Stock</t>
  </si>
  <si>
    <t>Equity %</t>
  </si>
  <si>
    <t>Debt%</t>
  </si>
  <si>
    <t>Number of oustanding Preferred Shares</t>
  </si>
  <si>
    <t>Market Value of Preferred Stock Stock</t>
  </si>
  <si>
    <t>Operating lease liabilities</t>
  </si>
  <si>
    <r>
      <rPr>
        <sz val="10"/>
        <color theme="1"/>
        <rFont val="Arial"/>
        <family val="2"/>
      </rPr>
      <t xml:space="preserve">Convertible senior notes, net </t>
    </r>
    <r>
      <rPr>
        <vertAlign val="superscript"/>
        <sz val="10"/>
        <color theme="1"/>
        <rFont val="Arial"/>
        <family val="2"/>
      </rPr>
      <t>3</t>
    </r>
  </si>
  <si>
    <r>
      <rPr>
        <sz val="10"/>
        <color theme="1"/>
        <rFont val="Arial"/>
        <family val="2"/>
      </rPr>
      <t>Long-term debt</t>
    </r>
    <r>
      <rPr>
        <vertAlign val="superscript"/>
        <sz val="8"/>
        <color theme="1"/>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</si>
</sst>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0.000"/>
    <numFmt numFmtId="165" formatCode="#,##0.000_);\(#,##0.000\)"/>
    <numFmt numFmtId="166" formatCode="0.000%"/>
    <numFmt numFmtId="167" formatCode="_([$$-409]* #,##0_);_([$$-409]* \(#,##0\);_([$$-409]* &quot;-&quot;_);_(@_)"/>
    <numFmt numFmtId="168" formatCode="0.0000%"/>
    <numFmt numFmtId="169" formatCode="_([$$-409]* #,##0_);_([$$-409]* \(#,##0\);_([$$-409]* &quot;-&quot;??_);_(@_)"/>
    <numFmt numFmtId="170" formatCode="[$-F800]dddd\,\ mmmm\ dd\,\ yyyy"/>
  </numFmts>
  <fonts count="41">
    <font>
      <sz val="11"/>
      <color theme="1"/>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b/>
      <u/>
      <sz val="11"/>
      <color theme="1"/>
      <name val="Calibri"/>
      <family val="2"/>
      <scheme val="minor"/>
    </font>
    <font>
      <sz val="10"/>
      <color rgb="FF1D1F1D"/>
      <name val="Noto Sans"/>
      <family val="2"/>
    </font>
    <font>
      <sz val="11"/>
      <color rgb="FF111111"/>
      <name val="Calibri"/>
      <family val="2"/>
      <scheme val="minor"/>
    </font>
    <font>
      <b/>
      <sz val="12"/>
      <color theme="1"/>
      <name val="Calibri"/>
      <family val="2"/>
      <scheme val="minor"/>
    </font>
    <font>
      <b/>
      <sz val="8"/>
      <color rgb="FF212529"/>
      <name val="Segoe UI"/>
      <family val="2"/>
    </font>
    <font>
      <sz val="10"/>
      <name val="Arial"/>
      <family val="2"/>
    </font>
    <font>
      <i/>
      <sz val="10"/>
      <name val="Arial"/>
      <family val="2"/>
    </font>
    <font>
      <i/>
      <sz val="11"/>
      <color theme="1"/>
      <name val="Calibri"/>
      <family val="2"/>
      <scheme val="minor"/>
    </font>
    <font>
      <b/>
      <i/>
      <sz val="10"/>
      <name val="Arial"/>
      <family val="2"/>
    </font>
    <font>
      <b/>
      <vertAlign val="superscript"/>
      <sz val="11"/>
      <color theme="1"/>
      <name val="Calibri"/>
      <family val="2"/>
      <scheme val="minor"/>
    </font>
    <font>
      <vertAlign val="superscript"/>
      <sz val="10"/>
      <name val="Arial"/>
      <family val="2"/>
    </font>
    <font>
      <b/>
      <i/>
      <sz val="11"/>
      <color theme="1"/>
      <name val="Calibri"/>
      <family val="2"/>
      <scheme val="minor"/>
    </font>
    <font>
      <b/>
      <i/>
      <vertAlign val="superscript"/>
      <sz val="11"/>
      <color theme="1"/>
      <name val="Calibri"/>
      <family val="2"/>
      <scheme val="minor"/>
    </font>
    <font>
      <sz val="8"/>
      <name val="Calibri"/>
      <family val="2"/>
      <scheme val="minor"/>
    </font>
    <font>
      <vertAlign val="subscript"/>
      <sz val="11"/>
      <color theme="1"/>
      <name val="Calibri"/>
      <family val="2"/>
      <scheme val="minor"/>
    </font>
    <font>
      <i/>
      <sz val="10"/>
      <color theme="1"/>
      <name val="Calibri"/>
      <family val="2"/>
      <scheme val="minor"/>
    </font>
    <font>
      <i/>
      <sz val="10"/>
      <name val="Times"/>
      <family val="1"/>
    </font>
    <font>
      <sz val="10"/>
      <name val="Times"/>
      <family val="1"/>
    </font>
    <font>
      <sz val="10"/>
      <name val="Geneva"/>
      <family val="2"/>
    </font>
    <font>
      <i/>
      <u/>
      <sz val="10"/>
      <name val="Arial"/>
      <family val="2"/>
    </font>
    <font>
      <b/>
      <sz val="10"/>
      <name val="Times"/>
      <family val="1"/>
    </font>
    <font>
      <b/>
      <sz val="11"/>
      <color theme="0"/>
      <name val="Calibri"/>
      <family val="2"/>
      <scheme val="minor"/>
    </font>
    <font>
      <sz val="11"/>
      <color theme="0"/>
      <name val="Calibri"/>
      <family val="2"/>
      <scheme val="minor"/>
    </font>
    <font>
      <sz val="10"/>
      <name val="Times"/>
    </font>
    <font>
      <sz val="11"/>
      <name val="Calibri"/>
      <family val="2"/>
      <scheme val="minor"/>
    </font>
    <font>
      <sz val="10"/>
      <color theme="1"/>
      <name val="Calibri"/>
      <family val="2"/>
      <scheme val="minor"/>
    </font>
    <font>
      <b/>
      <vertAlign val="superscript"/>
      <sz val="10"/>
      <name val="Arial"/>
      <family val="2"/>
    </font>
    <font>
      <b/>
      <sz val="10"/>
      <color rgb="FF212121"/>
      <name val="Segoe UI"/>
      <family val="2"/>
    </font>
    <font>
      <b/>
      <sz val="11"/>
      <color theme="1"/>
      <name val="Calibri"/>
      <family val="2"/>
    </font>
    <font>
      <i/>
      <sz val="11"/>
      <color theme="1"/>
      <name val="Calibri"/>
      <family val="2"/>
    </font>
    <font>
      <sz val="10"/>
      <color theme="1"/>
      <name val="Arial"/>
      <family val="2"/>
    </font>
    <font>
      <i/>
      <sz val="10"/>
      <color theme="1"/>
      <name val="Arial"/>
      <family val="2"/>
    </font>
    <font>
      <vertAlign val="superscript"/>
      <sz val="10"/>
      <color theme="1"/>
      <name val="Arial"/>
      <family val="2"/>
    </font>
    <font>
      <vertAlign val="superscript"/>
      <sz val="8"/>
      <color theme="1"/>
      <name val="Arial"/>
      <family val="2"/>
    </font>
    <font>
      <b/>
      <i/>
      <sz val="10"/>
      <color theme="1"/>
      <name val="Arial"/>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ECF3FA"/>
        <bgColor indexed="64"/>
      </patternFill>
    </fill>
    <fill>
      <patternFill patternType="solid">
        <fgColor theme="7" tint="0.59999389629810485"/>
        <bgColor indexed="64"/>
      </patternFill>
    </fill>
  </fills>
  <borders count="18">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178">
    <xf numFmtId="0" fontId="0" fillId="0" borderId="0" xfId="0"/>
    <xf numFmtId="4" fontId="0" fillId="0" borderId="0" xfId="0" applyNumberFormat="1"/>
    <xf numFmtId="3" fontId="0" fillId="0" borderId="0" xfId="0" applyNumberFormat="1"/>
    <xf numFmtId="0" fontId="1" fillId="0" borderId="0" xfId="0" applyFont="1"/>
    <xf numFmtId="14" fontId="0" fillId="0" borderId="0" xfId="0" applyNumberFormat="1"/>
    <xf numFmtId="0" fontId="0" fillId="0" borderId="1" xfId="0" applyBorder="1"/>
    <xf numFmtId="14" fontId="0" fillId="0" borderId="1" xfId="0" applyNumberFormat="1" applyBorder="1"/>
    <xf numFmtId="164" fontId="0" fillId="0" borderId="0" xfId="0" applyNumberFormat="1"/>
    <xf numFmtId="14" fontId="1" fillId="0" borderId="0" xfId="0" applyNumberFormat="1" applyFont="1"/>
    <xf numFmtId="0" fontId="3" fillId="0" borderId="0" xfId="0" applyFont="1"/>
    <xf numFmtId="0" fontId="4" fillId="0" borderId="0" xfId="0" applyFont="1"/>
    <xf numFmtId="0" fontId="1" fillId="0" borderId="3" xfId="0" applyFont="1" applyBorder="1"/>
    <xf numFmtId="0" fontId="5" fillId="0" borderId="0" xfId="0" applyFont="1"/>
    <xf numFmtId="10" fontId="0" fillId="0" borderId="0" xfId="0" applyNumberFormat="1"/>
    <xf numFmtId="9" fontId="0" fillId="0" borderId="4" xfId="1" applyFont="1" applyBorder="1"/>
    <xf numFmtId="10" fontId="0" fillId="0" borderId="4" xfId="1" applyNumberFormat="1" applyFont="1" applyBorder="1"/>
    <xf numFmtId="0" fontId="1" fillId="2" borderId="0" xfId="0" applyFont="1" applyFill="1"/>
    <xf numFmtId="2" fontId="0" fillId="0" borderId="0" xfId="0" applyNumberFormat="1"/>
    <xf numFmtId="0" fontId="7" fillId="0" borderId="0" xfId="0" applyFont="1"/>
    <xf numFmtId="4" fontId="8" fillId="0" borderId="0" xfId="0" applyNumberFormat="1" applyFont="1"/>
    <xf numFmtId="0" fontId="9" fillId="0" borderId="0" xfId="0" applyFont="1" applyAlignment="1">
      <alignment vertical="top"/>
    </xf>
    <xf numFmtId="0" fontId="10" fillId="0" borderId="0" xfId="0" applyFont="1" applyAlignment="1">
      <alignment vertical="top"/>
    </xf>
    <xf numFmtId="0" fontId="11" fillId="0" borderId="0" xfId="0" applyFont="1"/>
    <xf numFmtId="37" fontId="0" fillId="0" borderId="0" xfId="0" applyNumberFormat="1"/>
    <xf numFmtId="10" fontId="0" fillId="0" borderId="0" xfId="1" applyNumberFormat="1" applyFont="1"/>
    <xf numFmtId="0" fontId="12" fillId="0" borderId="0" xfId="0" applyFont="1" applyAlignment="1">
      <alignment vertical="top"/>
    </xf>
    <xf numFmtId="0" fontId="0" fillId="0" borderId="0" xfId="0" applyAlignment="1">
      <alignment horizontal="center"/>
    </xf>
    <xf numFmtId="0" fontId="0" fillId="0" borderId="0" xfId="0" applyAlignment="1">
      <alignment horizontal="left"/>
    </xf>
    <xf numFmtId="44" fontId="0" fillId="0" borderId="0" xfId="2" applyFont="1"/>
    <xf numFmtId="44" fontId="0" fillId="4" borderId="0" xfId="2" applyFont="1" applyFill="1"/>
    <xf numFmtId="8" fontId="0" fillId="0" borderId="0" xfId="0" applyNumberFormat="1"/>
    <xf numFmtId="10" fontId="0" fillId="4" borderId="0" xfId="0" applyNumberFormat="1" applyFill="1"/>
    <xf numFmtId="44" fontId="0" fillId="0" borderId="0" xfId="2" applyFont="1" applyFill="1"/>
    <xf numFmtId="0" fontId="15" fillId="0" borderId="0" xfId="0" applyFont="1"/>
    <xf numFmtId="0" fontId="1" fillId="0" borderId="0" xfId="0" applyFont="1" applyAlignment="1">
      <alignment horizontal="left"/>
    </xf>
    <xf numFmtId="0" fontId="15" fillId="0" borderId="0" xfId="0" applyFont="1" applyAlignment="1">
      <alignment horizontal="left"/>
    </xf>
    <xf numFmtId="44" fontId="0" fillId="0" borderId="0" xfId="0" applyNumberFormat="1"/>
    <xf numFmtId="44" fontId="0" fillId="0" borderId="0" xfId="2" applyFont="1" applyAlignment="1">
      <alignment horizontal="center"/>
    </xf>
    <xf numFmtId="165" fontId="9" fillId="0" borderId="0" xfId="0" applyNumberFormat="1" applyFont="1" applyAlignment="1">
      <alignment vertical="top"/>
    </xf>
    <xf numFmtId="165" fontId="0" fillId="0" borderId="0" xfId="0" applyNumberFormat="1"/>
    <xf numFmtId="10" fontId="0" fillId="0" borderId="1" xfId="1" applyNumberFormat="1" applyFont="1" applyBorder="1"/>
    <xf numFmtId="8" fontId="0" fillId="0" borderId="0" xfId="0" applyNumberForma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0" fontId="0" fillId="3" borderId="2" xfId="1" applyNumberFormat="1" applyFont="1" applyFill="1" applyBorder="1"/>
    <xf numFmtId="0" fontId="1" fillId="0" borderId="0" xfId="0" applyFont="1" applyAlignment="1">
      <alignment horizontal="center"/>
    </xf>
    <xf numFmtId="9" fontId="0" fillId="0" borderId="0" xfId="1" applyFont="1"/>
    <xf numFmtId="2" fontId="0" fillId="0" borderId="0" xfId="0" applyNumberFormat="1" applyAlignment="1">
      <alignment horizontal="center"/>
    </xf>
    <xf numFmtId="8" fontId="1" fillId="0" borderId="0" xfId="0" applyNumberFormat="1" applyFont="1" applyAlignment="1">
      <alignment horizontal="center"/>
    </xf>
    <xf numFmtId="9" fontId="1" fillId="0" borderId="0" xfId="1" applyFont="1" applyFill="1" applyAlignment="1">
      <alignment horizontal="center"/>
    </xf>
    <xf numFmtId="16" fontId="0" fillId="0" borderId="0" xfId="0" applyNumberFormat="1"/>
    <xf numFmtId="2" fontId="6" fillId="0" borderId="0" xfId="0" applyNumberFormat="1" applyFont="1"/>
    <xf numFmtId="2" fontId="6" fillId="0" borderId="5" xfId="0" applyNumberFormat="1" applyFont="1" applyBorder="1"/>
    <xf numFmtId="3" fontId="0" fillId="0" borderId="0" xfId="2" applyNumberFormat="1" applyFont="1" applyAlignment="1">
      <alignment horizontal="center"/>
    </xf>
    <xf numFmtId="2" fontId="0" fillId="0" borderId="5" xfId="0" applyNumberFormat="1" applyBorder="1"/>
    <xf numFmtId="0" fontId="19" fillId="0" borderId="0" xfId="0" applyFont="1"/>
    <xf numFmtId="10" fontId="19" fillId="0" borderId="0" xfId="1" applyNumberFormat="1" applyFont="1" applyFill="1"/>
    <xf numFmtId="9" fontId="1" fillId="0" borderId="0" xfId="1" applyFont="1" applyFill="1"/>
    <xf numFmtId="166" fontId="0" fillId="0" borderId="0" xfId="1" applyNumberFormat="1" applyFont="1"/>
    <xf numFmtId="2" fontId="21" fillId="0" borderId="4" xfId="0" applyNumberFormat="1" applyFont="1" applyBorder="1" applyAlignment="1">
      <alignment horizontal="center"/>
    </xf>
    <xf numFmtId="0" fontId="21" fillId="0" borderId="4" xfId="0" applyFont="1" applyBorder="1" applyAlignment="1">
      <alignment horizontal="center"/>
    </xf>
    <xf numFmtId="10" fontId="21" fillId="0" borderId="4" xfId="1" applyNumberFormat="1" applyFont="1" applyBorder="1" applyAlignment="1">
      <alignment horizontal="center"/>
    </xf>
    <xf numFmtId="37" fontId="9" fillId="0" borderId="0" xfId="0" applyNumberFormat="1" applyFont="1" applyAlignment="1">
      <alignment vertical="top"/>
    </xf>
    <xf numFmtId="168" fontId="0" fillId="0" borderId="0" xfId="1" applyNumberFormat="1" applyFont="1" applyFill="1"/>
    <xf numFmtId="10" fontId="0" fillId="0" borderId="0" xfId="1" applyNumberFormat="1" applyFont="1" applyFill="1"/>
    <xf numFmtId="0" fontId="20" fillId="0" borderId="0" xfId="0" applyFont="1" applyAlignment="1">
      <alignment horizontal="centerContinuous"/>
    </xf>
    <xf numFmtId="0" fontId="21" fillId="0" borderId="0" xfId="0" applyFont="1"/>
    <xf numFmtId="2" fontId="21" fillId="0" borderId="0" xfId="0" applyNumberFormat="1" applyFont="1" applyAlignment="1">
      <alignment horizontal="center"/>
    </xf>
    <xf numFmtId="0" fontId="21" fillId="0" borderId="0" xfId="0" applyFont="1" applyAlignment="1">
      <alignment horizontal="center"/>
    </xf>
    <xf numFmtId="10" fontId="21" fillId="0" borderId="0" xfId="1" applyNumberFormat="1" applyFont="1" applyBorder="1" applyAlignment="1">
      <alignment horizontal="center"/>
    </xf>
    <xf numFmtId="166" fontId="0" fillId="0" borderId="0" xfId="1" applyNumberFormat="1" applyFont="1" applyFill="1"/>
    <xf numFmtId="44" fontId="9" fillId="0" borderId="0" xfId="2" applyFont="1" applyAlignment="1">
      <alignment horizontal="center" vertical="top"/>
    </xf>
    <xf numFmtId="15" fontId="0" fillId="0" borderId="0" xfId="0" applyNumberFormat="1" applyAlignment="1">
      <alignment horizontal="center"/>
    </xf>
    <xf numFmtId="6" fontId="0" fillId="0" borderId="0" xfId="0" applyNumberFormat="1" applyAlignment="1">
      <alignment horizontal="center"/>
    </xf>
    <xf numFmtId="3" fontId="0" fillId="0" borderId="0" xfId="0" applyNumberFormat="1" applyAlignment="1">
      <alignment horizontal="center"/>
    </xf>
    <xf numFmtId="10" fontId="0" fillId="0" borderId="0" xfId="1" applyNumberFormat="1" applyFont="1" applyFill="1" applyAlignment="1">
      <alignment horizontal="center"/>
    </xf>
    <xf numFmtId="0" fontId="0" fillId="0" borderId="4" xfId="0" applyBorder="1"/>
    <xf numFmtId="0" fontId="0" fillId="0" borderId="10" xfId="0" applyBorder="1"/>
    <xf numFmtId="0" fontId="0" fillId="0" borderId="11" xfId="0" applyBorder="1"/>
    <xf numFmtId="0" fontId="0" fillId="0" borderId="12" xfId="0" applyBorder="1"/>
    <xf numFmtId="2" fontId="0" fillId="0" borderId="6" xfId="0" applyNumberFormat="1" applyBorder="1"/>
    <xf numFmtId="2" fontId="0" fillId="0" borderId="8" xfId="0" applyNumberFormat="1" applyBorder="1"/>
    <xf numFmtId="0" fontId="0" fillId="0" borderId="6" xfId="0" applyBorder="1"/>
    <xf numFmtId="0" fontId="0" fillId="0" borderId="8" xfId="0" applyBorder="1"/>
    <xf numFmtId="44" fontId="0" fillId="0" borderId="8" xfId="0" applyNumberFormat="1" applyBorder="1"/>
    <xf numFmtId="44" fontId="0" fillId="0" borderId="6" xfId="2" applyFont="1" applyBorder="1"/>
    <xf numFmtId="44" fontId="0" fillId="0" borderId="0" xfId="2" applyFont="1" applyBorder="1"/>
    <xf numFmtId="44" fontId="0" fillId="0" borderId="8" xfId="2" applyFont="1" applyBorder="1"/>
    <xf numFmtId="10" fontId="0" fillId="0" borderId="6" xfId="1" applyNumberFormat="1" applyFont="1" applyBorder="1"/>
    <xf numFmtId="10" fontId="0" fillId="3" borderId="0" xfId="1" applyNumberFormat="1" applyFont="1" applyFill="1" applyBorder="1"/>
    <xf numFmtId="10" fontId="0" fillId="3" borderId="6" xfId="1" applyNumberFormat="1" applyFont="1" applyFill="1" applyBorder="1"/>
    <xf numFmtId="0" fontId="24" fillId="0" borderId="0" xfId="0" applyFont="1"/>
    <xf numFmtId="0" fontId="22" fillId="0" borderId="0" xfId="0" applyFont="1"/>
    <xf numFmtId="17" fontId="22" fillId="0" borderId="0" xfId="0" applyNumberFormat="1" applyFont="1"/>
    <xf numFmtId="0" fontId="20" fillId="0" borderId="4" xfId="0" applyFont="1" applyBorder="1" applyAlignment="1">
      <alignment horizontal="center"/>
    </xf>
    <xf numFmtId="10" fontId="0" fillId="0" borderId="0" xfId="1" applyNumberFormat="1" applyFont="1" applyBorder="1"/>
    <xf numFmtId="10" fontId="0" fillId="0" borderId="8" xfId="1" applyNumberFormat="1" applyFont="1" applyBorder="1"/>
    <xf numFmtId="0" fontId="20" fillId="0" borderId="7" xfId="0" applyFont="1" applyBorder="1" applyAlignment="1">
      <alignment horizontal="center"/>
    </xf>
    <xf numFmtId="2" fontId="0" fillId="0" borderId="0" xfId="0" applyNumberFormat="1" applyAlignment="1">
      <alignment horizontal="left" indent="3"/>
    </xf>
    <xf numFmtId="0" fontId="20" fillId="0" borderId="15" xfId="0" applyFont="1" applyBorder="1" applyAlignment="1">
      <alignment horizontal="center"/>
    </xf>
    <xf numFmtId="0" fontId="20" fillId="0" borderId="16" xfId="0" applyFont="1" applyBorder="1"/>
    <xf numFmtId="0" fontId="0" fillId="0" borderId="17" xfId="0" applyBorder="1"/>
    <xf numFmtId="2" fontId="0" fillId="0" borderId="4" xfId="0" applyNumberFormat="1" applyBorder="1" applyAlignment="1">
      <alignment horizontal="center"/>
    </xf>
    <xf numFmtId="10" fontId="0" fillId="0" borderId="4" xfId="1" applyNumberFormat="1" applyFont="1" applyBorder="1" applyAlignment="1">
      <alignment horizontal="center"/>
    </xf>
    <xf numFmtId="44" fontId="0" fillId="0" borderId="6" xfId="0" applyNumberFormat="1" applyBorder="1"/>
    <xf numFmtId="0" fontId="20" fillId="0" borderId="14" xfId="0" applyFont="1" applyBorder="1" applyAlignment="1">
      <alignment horizontal="center"/>
    </xf>
    <xf numFmtId="10" fontId="0" fillId="0" borderId="6" xfId="1" applyNumberFormat="1" applyFont="1" applyFill="1" applyBorder="1"/>
    <xf numFmtId="10" fontId="0" fillId="0" borderId="0" xfId="1" applyNumberFormat="1" applyFont="1" applyFill="1" applyBorder="1"/>
    <xf numFmtId="10" fontId="0" fillId="0" borderId="9" xfId="1" applyNumberFormat="1" applyFont="1" applyBorder="1"/>
    <xf numFmtId="10" fontId="0" fillId="0" borderId="3" xfId="1" applyNumberFormat="1" applyFont="1" applyBorder="1"/>
    <xf numFmtId="10" fontId="1" fillId="0" borderId="3" xfId="1" applyNumberFormat="1" applyFont="1" applyFill="1" applyBorder="1"/>
    <xf numFmtId="10" fontId="1" fillId="0" borderId="13" xfId="1" applyNumberFormat="1" applyFont="1" applyFill="1" applyBorder="1"/>
    <xf numFmtId="10" fontId="0" fillId="0" borderId="8" xfId="1" applyNumberFormat="1" applyFont="1" applyFill="1" applyBorder="1"/>
    <xf numFmtId="10" fontId="19" fillId="0" borderId="0" xfId="0" applyNumberFormat="1" applyFont="1"/>
    <xf numFmtId="0" fontId="0" fillId="3" borderId="6" xfId="0" applyFill="1" applyBorder="1" applyAlignment="1">
      <alignment horizontal="left"/>
    </xf>
    <xf numFmtId="0" fontId="0" fillId="3" borderId="0" xfId="0" applyFill="1" applyAlignment="1">
      <alignment horizontal="center"/>
    </xf>
    <xf numFmtId="10" fontId="1" fillId="0" borderId="9" xfId="1" applyNumberFormat="1" applyFont="1" applyFill="1" applyBorder="1"/>
    <xf numFmtId="0" fontId="27" fillId="0" borderId="0" xfId="0" applyFont="1"/>
    <xf numFmtId="44" fontId="1" fillId="0" borderId="0" xfId="0" applyNumberFormat="1" applyFont="1"/>
    <xf numFmtId="0" fontId="0" fillId="0" borderId="0" xfId="2" applyNumberFormat="1" applyFont="1"/>
    <xf numFmtId="9" fontId="0" fillId="0" borderId="5" xfId="1" applyFont="1" applyBorder="1"/>
    <xf numFmtId="44" fontId="0" fillId="0" borderId="5" xfId="2" applyFont="1" applyBorder="1"/>
    <xf numFmtId="0" fontId="0" fillId="0" borderId="5" xfId="0" applyBorder="1"/>
    <xf numFmtId="8" fontId="0" fillId="0" borderId="0" xfId="2" applyNumberFormat="1" applyFont="1" applyFill="1" applyAlignment="1">
      <alignment horizontal="center"/>
    </xf>
    <xf numFmtId="10" fontId="0" fillId="0" borderId="0" xfId="1" applyNumberFormat="1" applyFont="1" applyAlignment="1">
      <alignment horizontal="center"/>
    </xf>
    <xf numFmtId="44" fontId="0" fillId="0" borderId="0" xfId="0" applyNumberFormat="1" applyAlignment="1">
      <alignment horizontal="center"/>
    </xf>
    <xf numFmtId="0" fontId="26" fillId="0" borderId="0" xfId="0" applyFont="1"/>
    <xf numFmtId="0" fontId="25" fillId="0" borderId="0" xfId="0" applyFont="1"/>
    <xf numFmtId="44" fontId="9" fillId="0" borderId="0" xfId="2" applyFont="1" applyAlignment="1">
      <alignment vertical="top"/>
    </xf>
    <xf numFmtId="44" fontId="1" fillId="3" borderId="0" xfId="0" applyNumberFormat="1" applyFont="1" applyFill="1" applyAlignment="1">
      <alignment horizontal="center"/>
    </xf>
    <xf numFmtId="2" fontId="2" fillId="0" borderId="0" xfId="1" applyNumberFormat="1" applyFont="1" applyFill="1" applyAlignment="1">
      <alignment horizontal="center"/>
    </xf>
    <xf numFmtId="44" fontId="1" fillId="0" borderId="0" xfId="2" applyFont="1" applyFill="1" applyAlignment="1">
      <alignment horizontal="center"/>
    </xf>
    <xf numFmtId="3" fontId="0" fillId="0" borderId="0" xfId="0" applyNumberFormat="1" applyAlignment="1">
      <alignment horizontal="left"/>
    </xf>
    <xf numFmtId="14" fontId="0" fillId="0" borderId="5" xfId="0" applyNumberFormat="1" applyBorder="1" applyAlignment="1">
      <alignment horizontal="left"/>
    </xf>
    <xf numFmtId="14" fontId="28" fillId="0" borderId="0" xfId="0" applyNumberFormat="1" applyFont="1"/>
    <xf numFmtId="14" fontId="26" fillId="0" borderId="0" xfId="0" applyNumberFormat="1" applyFont="1"/>
    <xf numFmtId="10" fontId="1" fillId="0" borderId="0" xfId="1" applyNumberFormat="1" applyFont="1" applyFill="1"/>
    <xf numFmtId="0" fontId="29" fillId="0" borderId="0" xfId="0" applyFont="1"/>
    <xf numFmtId="10" fontId="29" fillId="0" borderId="0" xfId="1" applyNumberFormat="1" applyFont="1" applyFill="1"/>
    <xf numFmtId="10" fontId="29" fillId="0" borderId="0" xfId="1" applyNumberFormat="1" applyFont="1"/>
    <xf numFmtId="0" fontId="1" fillId="0" borderId="5" xfId="0" applyFont="1" applyBorder="1"/>
    <xf numFmtId="10" fontId="1" fillId="5" borderId="0" xfId="1" applyNumberFormat="1" applyFont="1" applyFill="1" applyAlignment="1">
      <alignment horizontal="center"/>
    </xf>
    <xf numFmtId="10" fontId="1" fillId="6" borderId="3" xfId="1" applyNumberFormat="1" applyFont="1" applyFill="1" applyBorder="1"/>
    <xf numFmtId="2" fontId="6" fillId="5" borderId="0" xfId="0" applyNumberFormat="1" applyFont="1" applyFill="1"/>
    <xf numFmtId="2" fontId="0" fillId="5" borderId="0" xfId="0" applyNumberFormat="1" applyFill="1"/>
    <xf numFmtId="167" fontId="1" fillId="0" borderId="0" xfId="0" applyNumberFormat="1" applyFont="1"/>
    <xf numFmtId="10" fontId="0" fillId="5" borderId="0" xfId="0" applyNumberFormat="1" applyFill="1" applyAlignment="1">
      <alignment horizontal="center"/>
    </xf>
    <xf numFmtId="44" fontId="0" fillId="5" borderId="0" xfId="2" applyFont="1" applyFill="1" applyAlignment="1">
      <alignment horizontal="center"/>
    </xf>
    <xf numFmtId="8" fontId="0" fillId="5" borderId="0" xfId="0" applyNumberFormat="1" applyFill="1"/>
    <xf numFmtId="44" fontId="9" fillId="5" borderId="0" xfId="2" applyFont="1" applyFill="1" applyAlignment="1">
      <alignment vertical="top"/>
    </xf>
    <xf numFmtId="44" fontId="9" fillId="5" borderId="1" xfId="2" applyFont="1" applyFill="1" applyBorder="1" applyAlignment="1">
      <alignment vertical="top"/>
    </xf>
    <xf numFmtId="10" fontId="1" fillId="0" borderId="0" xfId="0" applyNumberFormat="1" applyFont="1"/>
    <xf numFmtId="10" fontId="2" fillId="0" borderId="0" xfId="1" applyNumberFormat="1" applyFont="1" applyFill="1"/>
    <xf numFmtId="10" fontId="0" fillId="3" borderId="0" xfId="0" applyNumberFormat="1" applyFill="1" applyAlignment="1">
      <alignment horizontal="center"/>
    </xf>
    <xf numFmtId="0" fontId="31" fillId="0" borderId="0" xfId="0" applyFont="1"/>
    <xf numFmtId="0" fontId="0" fillId="0" borderId="0" xfId="0" applyAlignment="1">
      <alignment horizontal="center" vertical="center"/>
    </xf>
    <xf numFmtId="0" fontId="32" fillId="0" borderId="0" xfId="0" applyFont="1"/>
    <xf numFmtId="0" fontId="0" fillId="4" borderId="0" xfId="0" applyFill="1" applyAlignment="1">
      <alignment horizontal="center" wrapText="1"/>
    </xf>
    <xf numFmtId="0" fontId="0" fillId="0" borderId="0" xfId="0" applyAlignment="1">
      <alignment horizontal="center" wrapText="1"/>
    </xf>
    <xf numFmtId="169" fontId="0" fillId="0" borderId="0" xfId="0" applyNumberFormat="1"/>
    <xf numFmtId="170" fontId="0" fillId="0" borderId="0" xfId="0" applyNumberFormat="1"/>
    <xf numFmtId="169" fontId="1" fillId="7" borderId="0" xfId="0" applyNumberFormat="1" applyFont="1" applyFill="1"/>
    <xf numFmtId="0" fontId="33" fillId="0" borderId="0" xfId="0" applyFont="1"/>
    <xf numFmtId="0" fontId="34" fillId="0" borderId="0" xfId="0" applyFont="1" applyAlignment="1">
      <alignment vertical="top"/>
    </xf>
    <xf numFmtId="0" fontId="35" fillId="0" borderId="0" xfId="0" applyFont="1" applyAlignment="1">
      <alignment vertical="top"/>
    </xf>
    <xf numFmtId="0" fontId="34" fillId="0" borderId="1" xfId="0" applyFont="1" applyBorder="1" applyAlignment="1">
      <alignment vertical="top"/>
    </xf>
    <xf numFmtId="169" fontId="0" fillId="0" borderId="1" xfId="0" applyNumberFormat="1" applyBorder="1"/>
    <xf numFmtId="0" fontId="38" fillId="0" borderId="0" xfId="0" applyFont="1" applyAlignment="1">
      <alignment vertical="top"/>
    </xf>
    <xf numFmtId="0" fontId="26" fillId="0" borderId="0" xfId="0" applyFont="1" applyAlignment="1">
      <alignment horizontal="center" wrapText="1"/>
    </xf>
    <xf numFmtId="169" fontId="26" fillId="0" borderId="0" xfId="0" applyNumberFormat="1" applyFont="1"/>
    <xf numFmtId="170" fontId="26" fillId="0" borderId="0" xfId="0" applyNumberFormat="1" applyFont="1"/>
    <xf numFmtId="9" fontId="26" fillId="0" borderId="0" xfId="1" applyFont="1"/>
    <xf numFmtId="0" fontId="1" fillId="0" borderId="0" xfId="0" applyFont="1" applyAlignment="1">
      <alignment horizontal="center"/>
    </xf>
    <xf numFmtId="0" fontId="0" fillId="0" borderId="0" xfId="0" applyAlignment="1">
      <alignment horizontal="left"/>
    </xf>
    <xf numFmtId="0" fontId="0" fillId="0" borderId="5"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1" fillId="0" borderId="1" xfId="0" applyFont="1" applyBorder="1"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Light16"/>
  <colors>
    <mruColors>
      <color rgb="FFEC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eetMetadata" Target="metadata.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Annual</a:t>
            </a:r>
            <a:r>
              <a:rPr lang="en-CA" b="1" baseline="0"/>
              <a:t> Return Series</a:t>
            </a:r>
          </a:p>
        </c:rich>
      </c:tx>
      <c:layout>
        <c:manualLayout>
          <c:xMode val="edge"/>
          <c:yMode val="edge"/>
          <c:x val="2.0634996599031855E-2"/>
          <c:y val="3.2300734141152476E-2"/>
        </c:manualLayout>
      </c:layout>
      <c:overlay val="0"/>
      <c:spPr>
        <a:noFill/>
        <a:ln w="22225">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294085344852674E-2"/>
          <c:y val="3.2160367224251522E-2"/>
          <c:w val="0.87197002263435863"/>
          <c:h val="0.85988113319806014"/>
        </c:manualLayout>
      </c:layout>
      <c:lineChart>
        <c:grouping val="standard"/>
        <c:varyColors val="0"/>
        <c:ser>
          <c:idx val="0"/>
          <c:order val="0"/>
          <c:tx>
            <c:v>PLUG</c:v>
          </c:tx>
          <c:spPr>
            <a:ln w="28575" cap="rnd">
              <a:solidFill>
                <a:schemeClr val="accent1"/>
              </a:solidFill>
              <a:round/>
            </a:ln>
            <a:effectLst/>
          </c:spPr>
          <c:marker>
            <c:symbol val="none"/>
          </c:marker>
          <c:dLbls>
            <c:dLbl>
              <c:idx val="0"/>
              <c:layout>
                <c:manualLayout>
                  <c:x val="-0.13841337499775502"/>
                  <c:y val="-0.34279965389731126"/>
                </c:manualLayout>
              </c:layout>
              <c:spPr>
                <a:solidFill>
                  <a:schemeClr val="accent5">
                    <a:lumMod val="75000"/>
                    <a:alpha val="15000"/>
                  </a:schemeClr>
                </a:solidFill>
                <a:ln>
                  <a:noFill/>
                </a:ln>
                <a:effectLst/>
              </c:spPr>
              <c:txPr>
                <a:bodyPr rot="0" spcFirstLastPara="1" vertOverflow="ellipsis" horzOverflow="clip" vert="horz" wrap="none" lIns="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0-604E-46C3-9118-6ED11C3297EC}"/>
                </c:ext>
              </c:extLst>
            </c:dLbl>
            <c:dLbl>
              <c:idx val="1"/>
              <c:layout>
                <c:manualLayout>
                  <c:x val="4.938127491359276E-2"/>
                  <c:y val="-0.1009361027723785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4E-46C3-9118-6ED11C3297EC}"/>
                </c:ext>
              </c:extLst>
            </c:dLbl>
            <c:dLbl>
              <c:idx val="2"/>
              <c:layout>
                <c:manualLayout>
                  <c:x val="5.3246623506458202E-2"/>
                  <c:y val="-6.501777828272740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4E-46C3-9118-6ED11C3297EC}"/>
                </c:ext>
              </c:extLst>
            </c:dLbl>
            <c:dLbl>
              <c:idx val="3"/>
              <c:layout>
                <c:manualLayout>
                  <c:x val="-1.7374325219898422E-2"/>
                  <c:y val="0.2148885581195420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4E-46C3-9118-6ED11C3297EC}"/>
                </c:ext>
              </c:extLst>
            </c:dLbl>
            <c:dLbl>
              <c:idx val="4"/>
              <c:layout>
                <c:manualLayout>
                  <c:x val="-3.4427660188510893E-2"/>
                  <c:y val="0.2321545539597233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4E-46C3-9118-6ED11C3297EC}"/>
                </c:ext>
              </c:extLst>
            </c:dLbl>
            <c:spPr>
              <a:solidFill>
                <a:schemeClr val="accent5">
                  <a:lumMod val="75000"/>
                  <a:alpha val="15000"/>
                </a:schemeClr>
              </a:solidFill>
              <a:ln>
                <a:noFill/>
              </a:ln>
              <a:effectLst/>
            </c:spPr>
            <c:txPr>
              <a:bodyPr rot="0" spcFirstLastPara="1" vertOverflow="ellipsis" horzOverflow="clip" vert="horz" wrap="square" lIns="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15875" cap="flat" cmpd="sng" algn="ctr">
                      <a:solidFill>
                        <a:schemeClr val="accent1">
                          <a:lumMod val="75000"/>
                          <a:alpha val="60000"/>
                        </a:schemeClr>
                      </a:solidFill>
                      <a:prstDash val="sysDot"/>
                      <a:round/>
                      <a:tailEnd type="triangle"/>
                    </a:ln>
                    <a:effectLst/>
                  </c:spPr>
                </c15:leaderLines>
              </c:ext>
            </c:extLst>
          </c:dLbls>
          <c:cat>
            <c:numLit>
              <c:formatCode>General</c:formatCode>
              <c:ptCount val="5"/>
              <c:pt idx="0">
                <c:v>2019</c:v>
              </c:pt>
              <c:pt idx="1">
                <c:v>2020</c:v>
              </c:pt>
              <c:pt idx="2">
                <c:v>2021</c:v>
              </c:pt>
              <c:pt idx="3">
                <c:v>2022</c:v>
              </c:pt>
              <c:pt idx="4">
                <c:v>2023</c:v>
              </c:pt>
            </c:numLit>
          </c:cat>
          <c:val>
            <c:numRef>
              <c:f>'Annual returns'!$B$33:$F$33</c:f>
              <c:numCache>
                <c:formatCode>0%</c:formatCode>
                <c:ptCount val="5"/>
                <c:pt idx="0" formatCode="0.00%">
                  <c:v>0.35449735449735464</c:v>
                </c:pt>
                <c:pt idx="1">
                  <c:v>0.671875</c:v>
                </c:pt>
                <c:pt idx="2">
                  <c:v>6.2172897196261676</c:v>
                </c:pt>
                <c:pt idx="3">
                  <c:v>-0.41987698284234376</c:v>
                </c:pt>
                <c:pt idx="4">
                  <c:v>-0.5279017857142857</c:v>
                </c:pt>
              </c:numCache>
            </c:numRef>
          </c:val>
          <c:smooth val="0"/>
          <c:extLst>
            <c:ext xmlns:c16="http://schemas.microsoft.com/office/drawing/2014/chart" uri="{C3380CC4-5D6E-409C-BE32-E72D297353CC}">
              <c16:uniqueId val="{00000005-604E-46C3-9118-6ED11C3297EC}"/>
            </c:ext>
          </c:extLst>
        </c:ser>
        <c:ser>
          <c:idx val="1"/>
          <c:order val="1"/>
          <c:tx>
            <c:v>CLEAN ENERGY</c:v>
          </c:tx>
          <c:spPr>
            <a:ln w="28575" cap="rnd">
              <a:solidFill>
                <a:schemeClr val="accent2"/>
              </a:solidFill>
              <a:round/>
            </a:ln>
            <a:effectLst/>
          </c:spPr>
          <c:marker>
            <c:symbol val="none"/>
          </c:marker>
          <c:dLbls>
            <c:dLbl>
              <c:idx val="0"/>
              <c:layout>
                <c:manualLayout>
                  <c:x val="-0.1187405119038492"/>
                  <c:y val="-0.2564482952527524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04E-46C3-9118-6ED11C3297EC}"/>
                </c:ext>
              </c:extLst>
            </c:dLbl>
            <c:dLbl>
              <c:idx val="1"/>
              <c:layout>
                <c:manualLayout>
                  <c:x val="6.0288483619488561E-3"/>
                  <c:y val="-0.1296887682843147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04E-46C3-9118-6ED11C3297EC}"/>
                </c:ext>
              </c:extLst>
            </c:dLbl>
            <c:dLbl>
              <c:idx val="2"/>
              <c:layout>
                <c:manualLayout>
                  <c:x val="5.619176365218486E-2"/>
                  <c:y val="-0.2902234415753006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04E-46C3-9118-6ED11C3297EC}"/>
                </c:ext>
              </c:extLst>
            </c:dLbl>
            <c:dLbl>
              <c:idx val="3"/>
              <c:layout>
                <c:manualLayout>
                  <c:x val="-1.8963809259003747E-2"/>
                  <c:y val="-8.178358688594797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04E-46C3-9118-6ED11C3297EC}"/>
                </c:ext>
              </c:extLst>
            </c:dLbl>
            <c:dLbl>
              <c:idx val="4"/>
              <c:layout>
                <c:manualLayout>
                  <c:x val="-3.8674230196593877E-2"/>
                  <c:y val="-0.1518838335137343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04E-46C3-9118-6ED11C3297EC}"/>
                </c:ext>
              </c:extLst>
            </c:dLbl>
            <c:spPr>
              <a:solidFill>
                <a:schemeClr val="accent2">
                  <a:lumMod val="75000"/>
                  <a:alpha val="15000"/>
                </a:schemeClr>
              </a:solid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15875" cap="flat" cmpd="sng" algn="ctr">
                      <a:solidFill>
                        <a:schemeClr val="accent2">
                          <a:lumMod val="75000"/>
                          <a:alpha val="40000"/>
                        </a:schemeClr>
                      </a:solidFill>
                      <a:prstDash val="sysDot"/>
                      <a:round/>
                      <a:headEnd w="sm" len="sm"/>
                      <a:tailEnd type="triangle"/>
                    </a:ln>
                    <a:effectLst/>
                  </c:spPr>
                </c15:leaderLines>
              </c:ext>
            </c:extLst>
          </c:dLbls>
          <c:cat>
            <c:numLit>
              <c:formatCode>General</c:formatCode>
              <c:ptCount val="5"/>
              <c:pt idx="0">
                <c:v>2019</c:v>
              </c:pt>
              <c:pt idx="1">
                <c:v>2020</c:v>
              </c:pt>
              <c:pt idx="2">
                <c:v>2021</c:v>
              </c:pt>
              <c:pt idx="3">
                <c:v>2022</c:v>
              </c:pt>
              <c:pt idx="4">
                <c:v>2023</c:v>
              </c:pt>
            </c:numLit>
          </c:cat>
          <c:val>
            <c:numRef>
              <c:f>'Annual returns'!$B$34:$F$34</c:f>
              <c:numCache>
                <c:formatCode>0.00%</c:formatCode>
                <c:ptCount val="5"/>
                <c:pt idx="0">
                  <c:v>-6.6501240694789132E-2</c:v>
                </c:pt>
                <c:pt idx="1">
                  <c:v>0.47102604997341868</c:v>
                </c:pt>
                <c:pt idx="2">
                  <c:v>1.2804481387784605</c:v>
                </c:pt>
                <c:pt idx="3">
                  <c:v>-0.1374009508716324</c:v>
                </c:pt>
                <c:pt idx="4">
                  <c:v>-0.10453793863678118</c:v>
                </c:pt>
              </c:numCache>
            </c:numRef>
          </c:val>
          <c:smooth val="0"/>
          <c:extLst>
            <c:ext xmlns:c16="http://schemas.microsoft.com/office/drawing/2014/chart" uri="{C3380CC4-5D6E-409C-BE32-E72D297353CC}">
              <c16:uniqueId val="{0000000B-604E-46C3-9118-6ED11C3297EC}"/>
            </c:ext>
          </c:extLst>
        </c:ser>
        <c:ser>
          <c:idx val="2"/>
          <c:order val="2"/>
          <c:tx>
            <c:v>S&amp;P 500</c:v>
          </c:tx>
          <c:spPr>
            <a:ln w="28575" cap="rnd">
              <a:solidFill>
                <a:schemeClr val="accent3"/>
              </a:solidFill>
              <a:round/>
            </a:ln>
            <a:effectLst/>
          </c:spPr>
          <c:marker>
            <c:symbol val="none"/>
          </c:marker>
          <c:dLbls>
            <c:dLbl>
              <c:idx val="0"/>
              <c:layout>
                <c:manualLayout>
                  <c:x val="-0.1030609290990941"/>
                  <c:y val="-0.1439614394947041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04E-46C3-9118-6ED11C3297EC}"/>
                </c:ext>
              </c:extLst>
            </c:dLbl>
            <c:dLbl>
              <c:idx val="1"/>
              <c:layout>
                <c:manualLayout>
                  <c:x val="-4.6301569977148592E-2"/>
                  <c:y val="0.2616811869305730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04E-46C3-9118-6ED11C3297EC}"/>
                </c:ext>
              </c:extLst>
            </c:dLbl>
            <c:dLbl>
              <c:idx val="2"/>
              <c:layout>
                <c:manualLayout>
                  <c:x val="3.2827894999066506E-2"/>
                  <c:y val="-0.2128129554031501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04E-46C3-9118-6ED11C3297EC}"/>
                </c:ext>
              </c:extLst>
            </c:dLbl>
            <c:dLbl>
              <c:idx val="3"/>
              <c:layout>
                <c:manualLayout>
                  <c:x val="-2.3440931788843732E-2"/>
                  <c:y val="-8.322344526671936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04E-46C3-9118-6ED11C3297EC}"/>
                </c:ext>
              </c:extLst>
            </c:dLbl>
            <c:dLbl>
              <c:idx val="4"/>
              <c:layout>
                <c:manualLayout>
                  <c:x val="-4.392453162536443E-2"/>
                  <c:y val="-0.1455270053939830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04E-46C3-9118-6ED11C3297EC}"/>
                </c:ext>
              </c:extLst>
            </c:dLbl>
            <c:spPr>
              <a:solidFill>
                <a:schemeClr val="accent3">
                  <a:lumMod val="75000"/>
                  <a:alpha val="1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15875" cap="flat" cmpd="sng" algn="ctr">
                      <a:solidFill>
                        <a:schemeClr val="tx1">
                          <a:lumMod val="35000"/>
                          <a:lumOff val="65000"/>
                          <a:alpha val="60000"/>
                        </a:schemeClr>
                      </a:solidFill>
                      <a:prstDash val="sysDot"/>
                      <a:round/>
                      <a:tailEnd type="triangle"/>
                    </a:ln>
                    <a:effectLst/>
                  </c:spPr>
                </c15:leaderLines>
              </c:ext>
            </c:extLst>
          </c:dLbls>
          <c:cat>
            <c:numLit>
              <c:formatCode>General</c:formatCode>
              <c:ptCount val="5"/>
              <c:pt idx="0">
                <c:v>2019</c:v>
              </c:pt>
              <c:pt idx="1">
                <c:v>2020</c:v>
              </c:pt>
              <c:pt idx="2">
                <c:v>2021</c:v>
              </c:pt>
              <c:pt idx="3">
                <c:v>2022</c:v>
              </c:pt>
              <c:pt idx="4">
                <c:v>2023</c:v>
              </c:pt>
            </c:numLit>
          </c:cat>
          <c:val>
            <c:numRef>
              <c:f>'Annual returns'!$B$35:$F$35</c:f>
              <c:numCache>
                <c:formatCode>0.00%</c:formatCode>
                <c:ptCount val="5"/>
                <c:pt idx="0">
                  <c:v>6.4239828693790635E-3</c:v>
                </c:pt>
                <c:pt idx="1">
                  <c:v>-0.27209721826640076</c:v>
                </c:pt>
                <c:pt idx="2">
                  <c:v>0.37380983435502801</c:v>
                </c:pt>
                <c:pt idx="3">
                  <c:v>-2.3283964682426661E-2</c:v>
                </c:pt>
                <c:pt idx="4">
                  <c:v>2.9744113144273499E-2</c:v>
                </c:pt>
              </c:numCache>
            </c:numRef>
          </c:val>
          <c:smooth val="0"/>
          <c:extLst>
            <c:ext xmlns:c16="http://schemas.microsoft.com/office/drawing/2014/chart" uri="{C3380CC4-5D6E-409C-BE32-E72D297353CC}">
              <c16:uniqueId val="{00000011-604E-46C3-9118-6ED11C3297EC}"/>
            </c:ext>
          </c:extLst>
        </c:ser>
        <c:dLbls>
          <c:showLegendKey val="0"/>
          <c:showVal val="0"/>
          <c:showCatName val="0"/>
          <c:showSerName val="0"/>
          <c:showPercent val="0"/>
          <c:showBubbleSize val="0"/>
        </c:dLbls>
        <c:smooth val="0"/>
        <c:axId val="1584511600"/>
        <c:axId val="983205760"/>
      </c:lineChart>
      <c:catAx>
        <c:axId val="158451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solidFill>
                    <a:schemeClr val="bg2">
                      <a:lumMod val="50000"/>
                      <a:alpha val="93000"/>
                    </a:schemeClr>
                  </a:solidFill>
                </a:ln>
                <a:solidFill>
                  <a:schemeClr val="tx1">
                    <a:lumMod val="65000"/>
                    <a:lumOff val="35000"/>
                  </a:schemeClr>
                </a:solidFill>
                <a:latin typeface="+mn-lt"/>
                <a:ea typeface="+mn-ea"/>
                <a:cs typeface="+mn-cs"/>
              </a:defRPr>
            </a:pPr>
            <a:endParaRPr lang="en-US"/>
          </a:p>
        </c:txPr>
        <c:crossAx val="983205760"/>
        <c:crosses val="autoZero"/>
        <c:auto val="1"/>
        <c:lblAlgn val="ctr"/>
        <c:lblOffset val="100"/>
        <c:noMultiLvlLbl val="1"/>
      </c:catAx>
      <c:valAx>
        <c:axId val="983205760"/>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in"/>
        <c:tickLblPos val="nextTo"/>
        <c:spPr>
          <a:noFill/>
          <a:ln>
            <a:solidFill>
              <a:schemeClr val="bg2">
                <a:lumMod val="50000"/>
              </a:schemeClr>
            </a:solidFill>
          </a:ln>
          <a:effectLst/>
        </c:spPr>
        <c:txPr>
          <a:bodyPr rot="-60000000" spcFirstLastPara="1" vertOverflow="ellipsis" vert="horz" wrap="square" anchor="ctr" anchorCtr="1"/>
          <a:lstStyle/>
          <a:p>
            <a:pPr>
              <a:defRPr sz="900" b="0" i="0" u="none" strike="noStrike" kern="1200" baseline="0">
                <a:ln>
                  <a:solidFill>
                    <a:schemeClr val="bg2">
                      <a:lumMod val="50000"/>
                    </a:schemeClr>
                  </a:solidFill>
                </a:ln>
                <a:solidFill>
                  <a:schemeClr val="tx1">
                    <a:lumMod val="65000"/>
                    <a:lumOff val="35000"/>
                  </a:schemeClr>
                </a:solidFill>
                <a:latin typeface="+mn-lt"/>
                <a:ea typeface="+mn-ea"/>
                <a:cs typeface="+mn-cs"/>
              </a:defRPr>
            </a:pPr>
            <a:endParaRPr lang="en-US"/>
          </a:p>
        </c:txPr>
        <c:crossAx val="1584511600"/>
        <c:crossesAt val="2018"/>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95362078588184E-2"/>
          <c:y val="2.9795902758373294E-2"/>
          <c:w val="0.92709055963982756"/>
          <c:h val="0.83492084495549501"/>
        </c:manualLayout>
      </c:layout>
      <c:lineChart>
        <c:grouping val="standard"/>
        <c:varyColors val="0"/>
        <c:ser>
          <c:idx val="0"/>
          <c:order val="0"/>
          <c:tx>
            <c:v>WACC</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4.7648585812982362E-2"/>
                  <c:y val="0.13294049597216506"/>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fld id="{7F3EBB8B-85CB-4967-A277-DCCE20400DD2}" type="VALUE">
                      <a:rPr lang="en-US" sz="800" baseline="0"/>
                      <a:pPr>
                        <a:defRPr sz="800"/>
                      </a:pPr>
                      <a:t>[VALUE]</a:t>
                    </a:fld>
                    <a:endParaRPr lang="en-CA"/>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954101373329145E-2"/>
                      <c:h val="2.6326287602181985E-2"/>
                    </c:manualLayout>
                  </c15:layout>
                  <c15:dlblFieldTable/>
                  <c15:showDataLabelsRange val="0"/>
                </c:ext>
                <c:ext xmlns:c16="http://schemas.microsoft.com/office/drawing/2014/chart" uri="{C3380CC4-5D6E-409C-BE32-E72D297353CC}">
                  <c16:uniqueId val="{00000001-E73A-463E-A8F5-EB0CADD2561D}"/>
                </c:ext>
              </c:extLst>
            </c:dLbl>
            <c:dLbl>
              <c:idx val="1"/>
              <c:layout>
                <c:manualLayout>
                  <c:x val="-3.2065684706112534E-2"/>
                  <c:y val="0.10424966074790575"/>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fld id="{E69FB836-59A8-4A06-8773-2680990C9FAB}" type="VALUE">
                      <a:rPr lang="en-US" sz="800" baseline="0"/>
                      <a:pPr>
                        <a:defRPr sz="800"/>
                      </a:pPr>
                      <a:t>[VALUE]</a:t>
                    </a:fld>
                    <a:endParaRPr lang="en-CA"/>
                  </a:p>
                </c:rich>
              </c:tx>
              <c:spPr>
                <a:solidFill>
                  <a:schemeClr val="accent1">
                    <a:lumMod val="40000"/>
                    <a:lumOff val="60000"/>
                  </a:schemeClr>
                </a:solid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911877220176223E-2"/>
                      <c:h val="3.1868775713018285E-2"/>
                    </c:manualLayout>
                  </c15:layout>
                  <c15:dlblFieldTable/>
                  <c15:showDataLabelsRange val="0"/>
                </c:ext>
                <c:ext xmlns:c16="http://schemas.microsoft.com/office/drawing/2014/chart" uri="{C3380CC4-5D6E-409C-BE32-E72D297353CC}">
                  <c16:uniqueId val="{00000002-E73A-463E-A8F5-EB0CADD2561D}"/>
                </c:ext>
              </c:extLst>
            </c:dLbl>
            <c:dLbl>
              <c:idx val="2"/>
              <c:layout>
                <c:manualLayout>
                  <c:x val="-8.6235148018072964E-3"/>
                  <c:y val="8.11973532299306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73A-463E-A8F5-EB0CADD2561D}"/>
                </c:ext>
              </c:extLst>
            </c:dLbl>
            <c:dLbl>
              <c:idx val="3"/>
              <c:layout>
                <c:manualLayout>
                  <c:x val="-1.6439810046805069E-2"/>
                  <c:y val="4.81949280766983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73A-463E-A8F5-EB0CADD2561D}"/>
                </c:ext>
              </c:extLst>
            </c:dLbl>
            <c:dLbl>
              <c:idx val="4"/>
              <c:layout>
                <c:manualLayout>
                  <c:x val="2.9033118362051597E-2"/>
                  <c:y val="8.07615036878862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73A-463E-A8F5-EB0CADD2561D}"/>
                </c:ext>
              </c:extLst>
            </c:dLbl>
            <c:dLbl>
              <c:idx val="5"/>
              <c:layout>
                <c:manualLayout>
                  <c:x val="5.55767986295047E-3"/>
                  <c:y val="4.3555231912824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73A-463E-A8F5-EB0CADD2561D}"/>
                </c:ext>
              </c:extLst>
            </c:dLbl>
            <c:dLbl>
              <c:idx val="6"/>
              <c:layout>
                <c:manualLayout>
                  <c:x val="1.9720473928019492E-3"/>
                  <c:y val="8.55212500452800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73A-463E-A8F5-EB0CADD2561D}"/>
                </c:ext>
              </c:extLst>
            </c:dLbl>
            <c:dLbl>
              <c:idx val="7"/>
              <c:layout>
                <c:manualLayout>
                  <c:x val="9.8602369640090237E-4"/>
                  <c:y val="7.66742241785269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E73A-463E-A8F5-EB0CADD2561D}"/>
                </c:ext>
              </c:extLst>
            </c:dLbl>
            <c:dLbl>
              <c:idx val="8"/>
              <c:layout>
                <c:manualLayout>
                  <c:x val="3.6482876766835988E-2"/>
                  <c:y val="6.48781896895227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73A-463E-A8F5-EB0CADD2561D}"/>
                </c:ext>
              </c:extLst>
            </c:dLbl>
            <c:dLbl>
              <c:idx val="9"/>
              <c:layout>
                <c:manualLayout>
                  <c:x val="3.8454924159638082E-2"/>
                  <c:y val="-5.8980172445020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E73A-463E-A8F5-EB0CADD2561D}"/>
                </c:ext>
              </c:extLst>
            </c:dLbl>
            <c:dLbl>
              <c:idx val="10"/>
              <c:layout>
                <c:manualLayout>
                  <c:x val="5.4231303302053536E-2"/>
                  <c:y val="6.48781896895228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E73A-463E-A8F5-EB0CADD2561D}"/>
                </c:ext>
              </c:extLst>
            </c:dLbl>
            <c:dLbl>
              <c:idx val="11"/>
              <c:layout>
                <c:manualLayout>
                  <c:x val="1.4790355446014475E-2"/>
                  <c:y val="-8.55212500452800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E73A-463E-A8F5-EB0CADD2561D}"/>
                </c:ext>
              </c:extLst>
            </c:dLbl>
            <c:dLbl>
              <c:idx val="12"/>
              <c:layout>
                <c:manualLayout>
                  <c:x val="9.8602369640097458E-4"/>
                  <c:y val="-0.179889525957313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E73A-463E-A8F5-EB0CADD2561D}"/>
                </c:ext>
              </c:extLst>
            </c:dLbl>
            <c:dLbl>
              <c:idx val="13"/>
              <c:layout>
                <c:manualLayout>
                  <c:x val="-4.9301184820050182E-3"/>
                  <c:y val="-0.162195474223807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73A-463E-A8F5-EB0CADD2561D}"/>
                </c:ext>
              </c:extLst>
            </c:dLbl>
            <c:dLbl>
              <c:idx val="14"/>
              <c:layout>
                <c:manualLayout>
                  <c:x val="-1.0846260660410721E-2"/>
                  <c:y val="-0.147450431112551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73A-463E-A8F5-EB0CADD2561D}"/>
                </c:ext>
              </c:extLst>
            </c:dLbl>
            <c:dLbl>
              <c:idx val="15"/>
              <c:layout>
                <c:manualLayout>
                  <c:x val="-1.9720473928019639E-2"/>
                  <c:y val="-0.20053258631307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E73A-463E-A8F5-EB0CADD2561D}"/>
                </c:ext>
              </c:extLst>
            </c:dLbl>
            <c:dLbl>
              <c:idx val="16"/>
              <c:layout>
                <c:manualLayout>
                  <c:x val="9.8602369640097467E-3"/>
                  <c:y val="-7.962323280077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E73A-463E-A8F5-EB0CADD2561D}"/>
                </c:ext>
              </c:extLst>
            </c:dLbl>
            <c:dLbl>
              <c:idx val="17"/>
              <c:layout>
                <c:manualLayout>
                  <c:x val="7.8881895712077967E-3"/>
                  <c:y val="-0.1032153017787862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E73A-463E-A8F5-EB0CADD2561D}"/>
                </c:ext>
              </c:extLst>
            </c:dLbl>
            <c:dLbl>
              <c:idx val="18"/>
              <c:layout>
                <c:manualLayout>
                  <c:x val="-5.9161421784058484E-3"/>
                  <c:y val="-5.60311638227696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E73A-463E-A8F5-EB0CADD2561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1">
                          <a:lumMod val="75000"/>
                        </a:schemeClr>
                      </a:solidFill>
                      <a:round/>
                    </a:ln>
                    <a:effectLst/>
                  </c:spPr>
                </c15:leaderLines>
              </c:ext>
            </c:extLst>
          </c:dLbls>
          <c:cat>
            <c:numRef>
              <c:f>'WACC Analysis'!$B$3:$T$3</c:f>
              <c:numCache>
                <c:formatCode>General</c:formatCode>
                <c:ptCount val="19"/>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numCache>
            </c:numRef>
          </c:cat>
          <c:val>
            <c:numRef>
              <c:f>'WACC Analysis'!$B$26:$T$26</c:f>
              <c:numCache>
                <c:formatCode>0.00%</c:formatCode>
                <c:ptCount val="19"/>
                <c:pt idx="0">
                  <c:v>0.12758950665463986</c:v>
                </c:pt>
                <c:pt idx="1">
                  <c:v>0.12740995665463983</c:v>
                </c:pt>
                <c:pt idx="2">
                  <c:v>0.12778288165463986</c:v>
                </c:pt>
                <c:pt idx="3">
                  <c:v>0.13179711915463985</c:v>
                </c:pt>
                <c:pt idx="4">
                  <c:v>0.15801457765303389</c:v>
                </c:pt>
                <c:pt idx="5">
                  <c:v>0.16676457765303387</c:v>
                </c:pt>
                <c:pt idx="6">
                  <c:v>0.17551457765303388</c:v>
                </c:pt>
                <c:pt idx="7">
                  <c:v>0.18426457765303389</c:v>
                </c:pt>
                <c:pt idx="8">
                  <c:v>0.20301457765303391</c:v>
                </c:pt>
                <c:pt idx="9">
                  <c:v>0.21301457765303386</c:v>
                </c:pt>
                <c:pt idx="10">
                  <c:v>0.2230145776530339</c:v>
                </c:pt>
                <c:pt idx="11">
                  <c:v>0.23301457765303391</c:v>
                </c:pt>
                <c:pt idx="12">
                  <c:v>0.24301457765303389</c:v>
                </c:pt>
                <c:pt idx="13">
                  <c:v>0.25301457765303392</c:v>
                </c:pt>
                <c:pt idx="14">
                  <c:v>0.26301457765303393</c:v>
                </c:pt>
                <c:pt idx="15">
                  <c:v>0.27301457765303394</c:v>
                </c:pt>
                <c:pt idx="16">
                  <c:v>0.28301457765303395</c:v>
                </c:pt>
                <c:pt idx="17">
                  <c:v>0.29301457765303396</c:v>
                </c:pt>
                <c:pt idx="18">
                  <c:v>0.30301457765303397</c:v>
                </c:pt>
              </c:numCache>
            </c:numRef>
          </c:val>
          <c:smooth val="0"/>
          <c:extLst>
            <c:ext xmlns:c16="http://schemas.microsoft.com/office/drawing/2014/chart" uri="{C3380CC4-5D6E-409C-BE32-E72D297353CC}">
              <c16:uniqueId val="{00000000-E73A-463E-A8F5-EB0CADD2561D}"/>
            </c:ext>
          </c:extLst>
        </c:ser>
        <c:ser>
          <c:idx val="1"/>
          <c:order val="1"/>
          <c:tx>
            <c:v>After tax cost of debt</c:v>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9.8602369640097458E-4"/>
                  <c:y val="5.60311638227696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E73A-463E-A8F5-EB0CADD2561D}"/>
                </c:ext>
              </c:extLst>
            </c:dLbl>
            <c:dLbl>
              <c:idx val="1"/>
              <c:layout>
                <c:manualLayout>
                  <c:x val="-1.8076892274882416E-17"/>
                  <c:y val="5.6031163822769688E-2"/>
                </c:manualLayout>
              </c:layout>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73A-463E-A8F5-EB0CADD2561D}"/>
                </c:ext>
              </c:extLst>
            </c:dLbl>
            <c:dLbl>
              <c:idx val="2"/>
              <c:layout>
                <c:manualLayout>
                  <c:x val="9.8602369640097467E-3"/>
                  <c:y val="3.24390948447614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E73A-463E-A8F5-EB0CADD2561D}"/>
                </c:ext>
              </c:extLst>
            </c:dLbl>
            <c:dLbl>
              <c:idx val="3"/>
              <c:layout>
                <c:manualLayout>
                  <c:x val="1.7748426535217507E-2"/>
                  <c:y val="5.89801724450207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E73A-463E-A8F5-EB0CADD2561D}"/>
                </c:ext>
              </c:extLst>
            </c:dLbl>
            <c:dLbl>
              <c:idx val="4"/>
              <c:layout>
                <c:manualLayout>
                  <c:x val="-3.6153784549764833E-17"/>
                  <c:y val="-7.962323280077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73A-463E-A8F5-EB0CADD2561D}"/>
                </c:ext>
              </c:extLst>
            </c:dLbl>
            <c:dLbl>
              <c:idx val="5"/>
              <c:layout>
                <c:manualLayout>
                  <c:x val="1.2818346873043238E-2"/>
                  <c:y val="-0.1268073707567945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2484511858099537E-2"/>
                      <c:h val="9.1375148263150005E-2"/>
                    </c:manualLayout>
                  </c15:layout>
                </c:ext>
                <c:ext xmlns:c16="http://schemas.microsoft.com/office/drawing/2014/chart" uri="{C3380CC4-5D6E-409C-BE32-E72D297353CC}">
                  <c16:uniqueId val="{0000000E-E73A-463E-A8F5-EB0CADD2561D}"/>
                </c:ext>
              </c:extLst>
            </c:dLbl>
            <c:dLbl>
              <c:idx val="6"/>
              <c:layout>
                <c:manualLayout>
                  <c:x val="3.549685307043509E-2"/>
                  <c:y val="-0.109113319023288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73A-463E-A8F5-EB0CADD2561D}"/>
                </c:ext>
              </c:extLst>
            </c:dLbl>
            <c:dLbl>
              <c:idx val="7"/>
              <c:layout>
                <c:manualLayout>
                  <c:x val="4.4371066338043788E-2"/>
                  <c:y val="-9.7317284534284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73A-463E-A8F5-EB0CADD2561D}"/>
                </c:ext>
              </c:extLst>
            </c:dLbl>
            <c:dLbl>
              <c:idx val="8"/>
              <c:layout>
                <c:manualLayout>
                  <c:x val="3.8454924159637943E-2"/>
                  <c:y val="-0.115011336267790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73A-463E-A8F5-EB0CADD2561D}"/>
                </c:ext>
              </c:extLst>
            </c:dLbl>
            <c:dLbl>
              <c:idx val="9"/>
              <c:layout>
                <c:manualLayout>
                  <c:x val="2.070649762442054E-2"/>
                  <c:y val="5.30821552005186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E73A-463E-A8F5-EB0CADD2561D}"/>
                </c:ext>
              </c:extLst>
            </c:dLbl>
            <c:dLbl>
              <c:idx val="10"/>
              <c:layout>
                <c:manualLayout>
                  <c:x val="7.8881895712077967E-3"/>
                  <c:y val="6.48781896895227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E73A-463E-A8F5-EB0CADD2561D}"/>
                </c:ext>
              </c:extLst>
            </c:dLbl>
            <c:dLbl>
              <c:idx val="11"/>
              <c:layout>
                <c:manualLayout>
                  <c:x val="5.9161421784058338E-2"/>
                  <c:y val="8.55212500452799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73A-463E-A8F5-EB0CADD2561D}"/>
                </c:ext>
              </c:extLst>
            </c:dLbl>
            <c:dLbl>
              <c:idx val="12"/>
              <c:layout>
                <c:manualLayout>
                  <c:x val="6.9021658748068232E-2"/>
                  <c:y val="8.8470258667531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E73A-463E-A8F5-EB0CADD2561D}"/>
                </c:ext>
              </c:extLst>
            </c:dLbl>
            <c:dLbl>
              <c:idx val="13"/>
              <c:layout>
                <c:manualLayout>
                  <c:x val="7.1979729837271147E-2"/>
                  <c:y val="8.25722414230290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E73A-463E-A8F5-EB0CADD2561D}"/>
                </c:ext>
              </c:extLst>
            </c:dLbl>
            <c:dLbl>
              <c:idx val="14"/>
              <c:layout>
                <c:manualLayout>
                  <c:x val="6.8035635051667251E-2"/>
                  <c:y val="5.8980172445020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E73A-463E-A8F5-EB0CADD2561D}"/>
                </c:ext>
              </c:extLst>
            </c:dLbl>
            <c:dLbl>
              <c:idx val="15"/>
              <c:layout>
                <c:manualLayout>
                  <c:x val="6.5077563962464183E-2"/>
                  <c:y val="8.55212500452800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E73A-463E-A8F5-EB0CADD2561D}"/>
                </c:ext>
              </c:extLst>
            </c:dLbl>
            <c:dLbl>
              <c:idx val="16"/>
              <c:layout>
                <c:manualLayout>
                  <c:x val="2.3664568713623393E-2"/>
                  <c:y val="4.1286120711514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E73A-463E-A8F5-EB0CADD2561D}"/>
                </c:ext>
              </c:extLst>
            </c:dLbl>
            <c:dLbl>
              <c:idx val="17"/>
              <c:layout>
                <c:manualLayout>
                  <c:x val="9.8602369640096027E-3"/>
                  <c:y val="8.25722414230290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E73A-463E-A8F5-EB0CADD256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2">
                          <a:lumMod val="60000"/>
                          <a:lumOff val="40000"/>
                        </a:schemeClr>
                      </a:solidFill>
                      <a:round/>
                    </a:ln>
                    <a:effectLst/>
                  </c:spPr>
                </c15:leaderLines>
              </c:ext>
            </c:extLst>
          </c:dLbls>
          <c:cat>
            <c:numRef>
              <c:f>'WACC Analysis'!$B$3:$T$3</c:f>
              <c:numCache>
                <c:formatCode>General</c:formatCode>
                <c:ptCount val="19"/>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numCache>
            </c:numRef>
          </c:cat>
          <c:val>
            <c:numRef>
              <c:f>'WACC Analysis'!$B$25:$T$25</c:f>
              <c:numCache>
                <c:formatCode>0.00%</c:formatCode>
                <c:ptCount val="19"/>
                <c:pt idx="0">
                  <c:v>2.9561E-2</c:v>
                </c:pt>
                <c:pt idx="1">
                  <c:v>3.0709E-2</c:v>
                </c:pt>
                <c:pt idx="2">
                  <c:v>3.6233750000000002E-2</c:v>
                </c:pt>
                <c:pt idx="3">
                  <c:v>6.2350750000000003E-2</c:v>
                </c:pt>
                <c:pt idx="4">
                  <c:v>0.18642535499197024</c:v>
                </c:pt>
                <c:pt idx="5">
                  <c:v>0.19100028399357619</c:v>
                </c:pt>
                <c:pt idx="6">
                  <c:v>0.19405023666131346</c:v>
                </c:pt>
                <c:pt idx="7">
                  <c:v>0.19622877428112584</c:v>
                </c:pt>
                <c:pt idx="8">
                  <c:v>0.22286267749598512</c:v>
                </c:pt>
                <c:pt idx="9">
                  <c:v>0.22413349110754233</c:v>
                </c:pt>
                <c:pt idx="10">
                  <c:v>0.22515014199678809</c:v>
                </c:pt>
                <c:pt idx="11">
                  <c:v>0.22598194726980736</c:v>
                </c:pt>
                <c:pt idx="12">
                  <c:v>0.22667511833065676</c:v>
                </c:pt>
                <c:pt idx="13">
                  <c:v>0.227261647689837</c:v>
                </c:pt>
                <c:pt idx="14">
                  <c:v>0.22776438714056293</c:v>
                </c:pt>
                <c:pt idx="15">
                  <c:v>0.2282000946645254</c:v>
                </c:pt>
                <c:pt idx="16">
                  <c:v>0.22858133874799258</c:v>
                </c:pt>
                <c:pt idx="17">
                  <c:v>0.22891773058634596</c:v>
                </c:pt>
                <c:pt idx="18">
                  <c:v>0.22921674555377117</c:v>
                </c:pt>
              </c:numCache>
            </c:numRef>
          </c:val>
          <c:smooth val="0"/>
          <c:extLst>
            <c:ext xmlns:c16="http://schemas.microsoft.com/office/drawing/2014/chart" uri="{C3380CC4-5D6E-409C-BE32-E72D297353CC}">
              <c16:uniqueId val="{00000007-E73A-463E-A8F5-EB0CADD2561D}"/>
            </c:ext>
          </c:extLst>
        </c:ser>
        <c:ser>
          <c:idx val="2"/>
          <c:order val="2"/>
          <c:tx>
            <c:v>Cost of equity</c:v>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Lbl>
              <c:idx val="0"/>
              <c:layout>
                <c:manualLayout>
                  <c:x val="-1.6762402838816588E-2"/>
                  <c:y val="-7.3725215556275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73A-463E-A8F5-EB0CADD2561D}"/>
                </c:ext>
              </c:extLst>
            </c:dLbl>
            <c:dLbl>
              <c:idx val="1"/>
              <c:layout>
                <c:manualLayout>
                  <c:x val="-1.084626066041074E-2"/>
                  <c:y val="-6.4878189689522803E-2"/>
                </c:manualLayout>
              </c:layout>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73A-463E-A8F5-EB0CADD2561D}"/>
                </c:ext>
              </c:extLst>
            </c:dLbl>
            <c:dLbl>
              <c:idx val="2"/>
              <c:layout>
                <c:manualLayout>
                  <c:x val="-1.1832284356811697E-2"/>
                  <c:y val="-7.96232328007779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73A-463E-A8F5-EB0CADD2561D}"/>
                </c:ext>
              </c:extLst>
            </c:dLbl>
            <c:dLbl>
              <c:idx val="3"/>
              <c:layout>
                <c:manualLayout>
                  <c:x val="-1.0846260660410721E-2"/>
                  <c:y val="-6.192918106727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E73A-463E-A8F5-EB0CADD2561D}"/>
                </c:ext>
              </c:extLst>
            </c:dLbl>
            <c:dLbl>
              <c:idx val="9"/>
              <c:layout>
                <c:manualLayout>
                  <c:x val="9.8602369640097458E-4"/>
                  <c:y val="-7.66742241785269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73A-463E-A8F5-EB0CADD2561D}"/>
                </c:ext>
              </c:extLst>
            </c:dLbl>
            <c:dLbl>
              <c:idx val="10"/>
              <c:layout>
                <c:manualLayout>
                  <c:x val="2.5636616106425342E-2"/>
                  <c:y val="-8.84702586675310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73A-463E-A8F5-EB0CADD2561D}"/>
                </c:ext>
              </c:extLst>
            </c:dLbl>
            <c:dLbl>
              <c:idx val="11"/>
              <c:layout>
                <c:manualLayout>
                  <c:x val="2.9580710892028518E-3"/>
                  <c:y val="-0.138603405245798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E73A-463E-A8F5-EB0CADD2561D}"/>
                </c:ext>
              </c:extLst>
            </c:dLbl>
            <c:dLbl>
              <c:idx val="18"/>
              <c:layout>
                <c:manualLayout>
                  <c:x val="-9.8602369640111921E-4"/>
                  <c:y val="3.53881034670124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E73A-463E-A8F5-EB0CADD256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bg2">
                          <a:lumMod val="75000"/>
                        </a:schemeClr>
                      </a:solidFill>
                      <a:round/>
                    </a:ln>
                    <a:effectLst/>
                  </c:spPr>
                </c15:leaderLines>
              </c:ext>
            </c:extLst>
          </c:dLbls>
          <c:cat>
            <c:numRef>
              <c:f>'WACC Analysis'!$B$3:$T$3</c:f>
              <c:numCache>
                <c:formatCode>General</c:formatCode>
                <c:ptCount val="19"/>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numCache>
            </c:numRef>
          </c:cat>
          <c:val>
            <c:numRef>
              <c:f>'WACC Analysis'!$B$7:$T$7</c:f>
              <c:numCache>
                <c:formatCode>0.00%</c:formatCode>
                <c:ptCount val="19"/>
                <c:pt idx="0">
                  <c:v>0.12758950665463986</c:v>
                </c:pt>
                <c:pt idx="1">
                  <c:v>0.13249948068909456</c:v>
                </c:pt>
                <c:pt idx="2">
                  <c:v>0.13795500739404429</c:v>
                </c:pt>
                <c:pt idx="3">
                  <c:v>0.14405236077016453</c:v>
                </c:pt>
                <c:pt idx="4">
                  <c:v>0.1509118833182998</c:v>
                </c:pt>
                <c:pt idx="5">
                  <c:v>0.15868600887285311</c:v>
                </c:pt>
                <c:pt idx="6">
                  <c:v>0.16757072379234264</c:v>
                </c:pt>
                <c:pt idx="7">
                  <c:v>0.17782231793021513</c:v>
                </c:pt>
                <c:pt idx="8">
                  <c:v>0.18978251109106642</c:v>
                </c:pt>
                <c:pt idx="9">
                  <c:v>0.20391728482661786</c:v>
                </c:pt>
                <c:pt idx="10">
                  <c:v>0.2208790133092797</c:v>
                </c:pt>
                <c:pt idx="11">
                  <c:v>0.24161001478808852</c:v>
                </c:pt>
                <c:pt idx="12">
                  <c:v>0.2675237666365996</c:v>
                </c:pt>
                <c:pt idx="13">
                  <c:v>0.30084144758468534</c:v>
                </c:pt>
                <c:pt idx="14">
                  <c:v>0.3452650221821329</c:v>
                </c:pt>
                <c:pt idx="15">
                  <c:v>0.40745802661855957</c:v>
                </c:pt>
                <c:pt idx="16">
                  <c:v>0.50074753327319965</c:v>
                </c:pt>
                <c:pt idx="17">
                  <c:v>0.65623004436426646</c:v>
                </c:pt>
                <c:pt idx="18">
                  <c:v>0.96719506654640075</c:v>
                </c:pt>
              </c:numCache>
            </c:numRef>
          </c:val>
          <c:smooth val="0"/>
          <c:extLst>
            <c:ext xmlns:c16="http://schemas.microsoft.com/office/drawing/2014/chart" uri="{C3380CC4-5D6E-409C-BE32-E72D297353CC}">
              <c16:uniqueId val="{00000008-E73A-463E-A8F5-EB0CADD2561D}"/>
            </c:ext>
          </c:extLst>
        </c:ser>
        <c:dLbls>
          <c:showLegendKey val="0"/>
          <c:showVal val="0"/>
          <c:showCatName val="0"/>
          <c:showSerName val="0"/>
          <c:showPercent val="0"/>
          <c:showBubbleSize val="0"/>
        </c:dLbls>
        <c:marker val="1"/>
        <c:smooth val="0"/>
        <c:axId val="1719761840"/>
        <c:axId val="1719788720"/>
      </c:lineChart>
      <c:catAx>
        <c:axId val="171976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Debt</a:t>
                </a:r>
                <a:r>
                  <a:rPr lang="en-CA" b="1" baseline="0"/>
                  <a:t> to Value</a:t>
                </a:r>
                <a:endParaRPr lang="en-CA"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788720"/>
        <c:crossesAt val="0"/>
        <c:auto val="1"/>
        <c:lblAlgn val="ctr"/>
        <c:lblOffset val="100"/>
        <c:noMultiLvlLbl val="0"/>
      </c:catAx>
      <c:valAx>
        <c:axId val="1719788720"/>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Cost of Capital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761840"/>
        <c:crosses val="autoZero"/>
        <c:crossBetween val="between"/>
      </c:valAx>
      <c:spPr>
        <a:noFill/>
        <a:ln>
          <a:noFill/>
        </a:ln>
        <a:effectLst/>
      </c:spPr>
    </c:plotArea>
    <c:legend>
      <c:legendPos val="r"/>
      <c:layout>
        <c:manualLayout>
          <c:xMode val="edge"/>
          <c:yMode val="edge"/>
          <c:x val="0.82923631240522233"/>
          <c:y val="0.6220737968589819"/>
          <c:w val="0.10580886618375716"/>
          <c:h val="0.150931410627046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Benchmark Capital Structure</a:t>
            </a:r>
            <a:r>
              <a:rPr lang="en-US" baseline="0"/>
              <a:t> vs Peers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360402140159116E-2"/>
          <c:y val="0.1635011990407674"/>
          <c:w val="0.90434095061738506"/>
          <c:h val="0.60113484015936858"/>
        </c:manualLayout>
      </c:layout>
      <c:barChart>
        <c:barDir val="col"/>
        <c:grouping val="stacked"/>
        <c:varyColors val="0"/>
        <c:ser>
          <c:idx val="2"/>
          <c:order val="0"/>
          <c:tx>
            <c:strRef>
              <c:f>'[1]Capital Structure Benchmark'!$L$6</c:f>
              <c:strCache>
                <c:ptCount val="1"/>
                <c:pt idx="0">
                  <c:v>Equity %</c:v>
                </c:pt>
              </c:strCache>
            </c:strRef>
          </c:tx>
          <c:spPr>
            <a:solidFill>
              <a:schemeClr val="accent3"/>
            </a:solidFill>
            <a:ln>
              <a:noFill/>
            </a:ln>
            <a:effectLst/>
          </c:spPr>
          <c:invertIfNegative val="0"/>
          <c:cat>
            <c:strRef>
              <c:f>'[1]Capital Structure Benchmark'!$M$3:$P$3</c:f>
              <c:strCache>
                <c:ptCount val="4"/>
                <c:pt idx="0">
                  <c:v>Plug Power Inc</c:v>
                </c:pt>
                <c:pt idx="1">
                  <c:v>Fuelcell Energy Inc</c:v>
                </c:pt>
                <c:pt idx="2">
                  <c:v>Solar Edge Technology Inc</c:v>
                </c:pt>
                <c:pt idx="3">
                  <c:v>Ballard Power Systems Inc</c:v>
                </c:pt>
              </c:strCache>
            </c:strRef>
          </c:cat>
          <c:val>
            <c:numRef>
              <c:f>'[1]Capital Structure Benchmark'!$M$6:$P$6</c:f>
              <c:numCache>
                <c:formatCode>General</c:formatCode>
                <c:ptCount val="4"/>
                <c:pt idx="0">
                  <c:v>0.86005386366368064</c:v>
                </c:pt>
                <c:pt idx="1">
                  <c:v>0.90475261473142865</c:v>
                </c:pt>
                <c:pt idx="2">
                  <c:v>0.95715667728034692</c:v>
                </c:pt>
                <c:pt idx="3">
                  <c:v>0.98821034134237251</c:v>
                </c:pt>
              </c:numCache>
            </c:numRef>
          </c:val>
          <c:extLst>
            <c:ext xmlns:c16="http://schemas.microsoft.com/office/drawing/2014/chart" uri="{C3380CC4-5D6E-409C-BE32-E72D297353CC}">
              <c16:uniqueId val="{00000000-C4FF-4B84-AC44-46DEAD85CC39}"/>
            </c:ext>
          </c:extLst>
        </c:ser>
        <c:ser>
          <c:idx val="3"/>
          <c:order val="1"/>
          <c:tx>
            <c:strRef>
              <c:f>'[1]Capital Structure Benchmark'!$L$7</c:f>
              <c:strCache>
                <c:ptCount val="1"/>
                <c:pt idx="0">
                  <c:v>Debt%</c:v>
                </c:pt>
              </c:strCache>
            </c:strRef>
          </c:tx>
          <c:spPr>
            <a:solidFill>
              <a:schemeClr val="accent4"/>
            </a:solidFill>
            <a:ln>
              <a:noFill/>
            </a:ln>
            <a:effectLst/>
          </c:spPr>
          <c:invertIfNegative val="0"/>
          <c:cat>
            <c:strRef>
              <c:f>'[1]Capital Structure Benchmark'!$M$3:$P$3</c:f>
              <c:strCache>
                <c:ptCount val="4"/>
                <c:pt idx="0">
                  <c:v>Plug Power Inc</c:v>
                </c:pt>
                <c:pt idx="1">
                  <c:v>Fuelcell Energy Inc</c:v>
                </c:pt>
                <c:pt idx="2">
                  <c:v>Solar Edge Technology Inc</c:v>
                </c:pt>
                <c:pt idx="3">
                  <c:v>Ballard Power Systems Inc</c:v>
                </c:pt>
              </c:strCache>
            </c:strRef>
          </c:cat>
          <c:val>
            <c:numRef>
              <c:f>'[1]Capital Structure Benchmark'!$M$7:$P$7</c:f>
              <c:numCache>
                <c:formatCode>General</c:formatCode>
                <c:ptCount val="4"/>
                <c:pt idx="0">
                  <c:v>0.13994613633631936</c:v>
                </c:pt>
                <c:pt idx="1">
                  <c:v>9.5247385268571363E-2</c:v>
                </c:pt>
                <c:pt idx="2">
                  <c:v>4.2843322719653049E-2</c:v>
                </c:pt>
                <c:pt idx="3">
                  <c:v>1.1789658657627503E-2</c:v>
                </c:pt>
              </c:numCache>
            </c:numRef>
          </c:val>
          <c:extLst>
            <c:ext xmlns:c16="http://schemas.microsoft.com/office/drawing/2014/chart" uri="{C3380CC4-5D6E-409C-BE32-E72D297353CC}">
              <c16:uniqueId val="{00000001-C4FF-4B84-AC44-46DEAD85CC39}"/>
            </c:ext>
          </c:extLst>
        </c:ser>
        <c:dLbls>
          <c:showLegendKey val="0"/>
          <c:showVal val="0"/>
          <c:showCatName val="0"/>
          <c:showSerName val="0"/>
          <c:showPercent val="0"/>
          <c:showBubbleSize val="0"/>
        </c:dLbls>
        <c:gapWidth val="150"/>
        <c:overlap val="100"/>
        <c:axId val="1393455455"/>
        <c:axId val="1393445855"/>
      </c:barChart>
      <c:catAx>
        <c:axId val="139345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445855"/>
        <c:crosses val="autoZero"/>
        <c:auto val="1"/>
        <c:lblAlgn val="ctr"/>
        <c:lblOffset val="100"/>
        <c:noMultiLvlLbl val="0"/>
      </c:catAx>
      <c:valAx>
        <c:axId val="139344585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455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54876</xdr:colOff>
      <xdr:row>1</xdr:row>
      <xdr:rowOff>180307</xdr:rowOff>
    </xdr:from>
    <xdr:to>
      <xdr:col>17</xdr:col>
      <xdr:colOff>274383</xdr:colOff>
      <xdr:row>29</xdr:row>
      <xdr:rowOff>7839</xdr:rowOff>
    </xdr:to>
    <xdr:graphicFrame macro="">
      <xdr:nvGraphicFramePr>
        <xdr:cNvPr id="2" name="Chart 1">
          <a:extLst>
            <a:ext uri="{FF2B5EF4-FFF2-40B4-BE49-F238E27FC236}">
              <a16:creationId xmlns:a16="http://schemas.microsoft.com/office/drawing/2014/main" id="{9C3FAB92-C1EE-4D5A-9C0F-3A3384925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3</xdr:col>
      <xdr:colOff>19050</xdr:colOff>
      <xdr:row>23</xdr:row>
      <xdr:rowOff>0</xdr:rowOff>
    </xdr:from>
    <xdr:ext cx="2774950" cy="264560"/>
    <xdr:sp macro="" textlink="">
      <xdr:nvSpPr>
        <xdr:cNvPr id="2" name="TextBox 1">
          <a:extLst>
            <a:ext uri="{FF2B5EF4-FFF2-40B4-BE49-F238E27FC236}">
              <a16:creationId xmlns:a16="http://schemas.microsoft.com/office/drawing/2014/main" id="{79EF0E55-8909-34E4-AB5C-60E0ADD457BD}"/>
            </a:ext>
          </a:extLst>
        </xdr:cNvPr>
        <xdr:cNvSpPr txBox="1"/>
      </xdr:nvSpPr>
      <xdr:spPr>
        <a:xfrm>
          <a:off x="4210050" y="4375150"/>
          <a:ext cx="27749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CA" sz="1100"/>
        </a:p>
      </xdr:txBody>
    </xdr:sp>
    <xdr:clientData/>
  </xdr:oneCellAnchor>
  <xdr:twoCellAnchor>
    <xdr:from>
      <xdr:col>3</xdr:col>
      <xdr:colOff>57150</xdr:colOff>
      <xdr:row>23</xdr:row>
      <xdr:rowOff>6350</xdr:rowOff>
    </xdr:from>
    <xdr:to>
      <xdr:col>3</xdr:col>
      <xdr:colOff>2800350</xdr:colOff>
      <xdr:row>34</xdr:row>
      <xdr:rowOff>120650</xdr:rowOff>
    </xdr:to>
    <xdr:sp macro="" textlink="">
      <xdr:nvSpPr>
        <xdr:cNvPr id="3" name="TextBox 2">
          <a:extLst>
            <a:ext uri="{FF2B5EF4-FFF2-40B4-BE49-F238E27FC236}">
              <a16:creationId xmlns:a16="http://schemas.microsoft.com/office/drawing/2014/main" id="{F6B01384-C315-9029-1477-B5ACFD7C4F6A}"/>
            </a:ext>
          </a:extLst>
        </xdr:cNvPr>
        <xdr:cNvSpPr txBox="1"/>
      </xdr:nvSpPr>
      <xdr:spPr>
        <a:xfrm>
          <a:off x="4248150" y="4381500"/>
          <a:ext cx="2743200" cy="216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100">
              <a:solidFill>
                <a:schemeClr val="dk1"/>
              </a:solidFill>
              <a:effectLst/>
              <a:latin typeface="+mn-lt"/>
              <a:ea typeface="+mn-ea"/>
              <a:cs typeface="+mn-cs"/>
            </a:rPr>
            <a:t>The estimated pretax cost</a:t>
          </a:r>
          <a:r>
            <a:rPr lang="en-CA" sz="1100" baseline="0">
              <a:solidFill>
                <a:schemeClr val="dk1"/>
              </a:solidFill>
              <a:effectLst/>
              <a:latin typeface="+mn-lt"/>
              <a:ea typeface="+mn-ea"/>
              <a:cs typeface="+mn-cs"/>
            </a:rPr>
            <a:t> of debt is similar to the </a:t>
          </a:r>
          <a:r>
            <a:rPr lang="en-CA" sz="1100" i="1" baseline="0">
              <a:solidFill>
                <a:schemeClr val="dk1"/>
              </a:solidFill>
              <a:effectLst/>
              <a:latin typeface="+mn-lt"/>
              <a:ea typeface="+mn-ea"/>
              <a:cs typeface="+mn-cs"/>
            </a:rPr>
            <a:t>effective</a:t>
          </a:r>
          <a:r>
            <a:rPr lang="en-CA" sz="1100" baseline="0">
              <a:solidFill>
                <a:schemeClr val="dk1"/>
              </a:solidFill>
              <a:effectLst/>
              <a:latin typeface="+mn-lt"/>
              <a:ea typeface="+mn-ea"/>
              <a:cs typeface="+mn-cs"/>
            </a:rPr>
            <a:t> interest rate in 2022. We take this as a sign that our estimate is accurate.</a:t>
          </a:r>
        </a:p>
        <a:p>
          <a:pPr marL="0" marR="0" lvl="0" indent="0" defTabSz="914400" eaLnBrk="1" fontAlgn="auto" latinLnBrk="0" hangingPunct="1">
            <a:lnSpc>
              <a:spcPct val="100000"/>
            </a:lnSpc>
            <a:spcBef>
              <a:spcPts val="0"/>
            </a:spcBef>
            <a:spcAft>
              <a:spcPts val="0"/>
            </a:spcAft>
            <a:buClrTx/>
            <a:buSzTx/>
            <a:buFontTx/>
            <a:buNone/>
            <a:tabLst/>
            <a:defRPr/>
          </a:pPr>
          <a:endParaRPr lang="en-CA"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dk1"/>
              </a:solidFill>
              <a:effectLst/>
              <a:latin typeface="+mn-lt"/>
              <a:ea typeface="+mn-ea"/>
              <a:cs typeface="+mn-cs"/>
            </a:rPr>
            <a:t>We make no use of synthetic ratings as the company reports negative EBIT nor market quotes as the debt is not publicly traded. We instead calculated the spread of the convertible note at issuace and apply it to the proper risk free rate to estimate the cost of debt.</a:t>
          </a:r>
        </a:p>
        <a:p>
          <a:pPr marL="0" marR="0" lvl="0" indent="0" defTabSz="914400" eaLnBrk="1" fontAlgn="auto" latinLnBrk="0" hangingPunct="1">
            <a:lnSpc>
              <a:spcPct val="100000"/>
            </a:lnSpc>
            <a:spcBef>
              <a:spcPts val="0"/>
            </a:spcBef>
            <a:spcAft>
              <a:spcPts val="0"/>
            </a:spcAft>
            <a:buClrTx/>
            <a:buSzTx/>
            <a:buFontTx/>
            <a:buNone/>
            <a:tabLst/>
            <a:defRPr/>
          </a:pPr>
          <a:endParaRPr lang="en-CA">
            <a:effectLst/>
          </a:endParaRPr>
        </a:p>
        <a:p>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1093223</xdr:colOff>
      <xdr:row>20</xdr:row>
      <xdr:rowOff>3489</xdr:rowOff>
    </xdr:from>
    <xdr:to>
      <xdr:col>12</xdr:col>
      <xdr:colOff>118625</xdr:colOff>
      <xdr:row>25</xdr:row>
      <xdr:rowOff>83736</xdr:rowOff>
    </xdr:to>
    <xdr:sp macro="" textlink="">
      <xdr:nvSpPr>
        <xdr:cNvPr id="3" name="TextBox 2">
          <a:extLst>
            <a:ext uri="{FF2B5EF4-FFF2-40B4-BE49-F238E27FC236}">
              <a16:creationId xmlns:a16="http://schemas.microsoft.com/office/drawing/2014/main" id="{D03F8F6A-D06B-706F-6719-F32E5948C4D5}"/>
            </a:ext>
          </a:extLst>
        </xdr:cNvPr>
        <xdr:cNvSpPr txBox="1"/>
      </xdr:nvSpPr>
      <xdr:spPr>
        <a:xfrm>
          <a:off x="5077674" y="3701841"/>
          <a:ext cx="5856885" cy="987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As per the notes to the financial statements issued</a:t>
          </a:r>
          <a:r>
            <a:rPr lang="en-CA" sz="1100" baseline="0"/>
            <a:t> for the fiscal year 2022</a:t>
          </a:r>
          <a:r>
            <a:rPr lang="en-CA" sz="1100"/>
            <a:t>, the interest rate on the company's long-term debt ranges between 2.3% and 8.3%. However, no further details</a:t>
          </a:r>
          <a:r>
            <a:rPr lang="en-CA" sz="1100" baseline="0"/>
            <a:t> are provided to us</a:t>
          </a:r>
          <a:r>
            <a:rPr lang="en-CA" sz="1100"/>
            <a:t>.  Therefore, </a:t>
          </a:r>
          <a:r>
            <a:rPr lang="en-CA" sz="1100" i="1"/>
            <a:t>we assume the weighted average interest rate is equal to the average between these two values</a:t>
          </a:r>
          <a:r>
            <a:rPr lang="en-CA" sz="1100"/>
            <a:t>. This should</a:t>
          </a:r>
          <a:r>
            <a:rPr lang="en-CA" sz="1100" baseline="0"/>
            <a:t> not have a large impact on our estimates of debt value as the long term debt represents a small portion of total debt capital (less than 2%). </a:t>
          </a:r>
        </a:p>
        <a:p>
          <a:endParaRPr lang="en-CA" sz="1100"/>
        </a:p>
      </xdr:txBody>
    </xdr:sp>
    <xdr:clientData/>
  </xdr:twoCellAnchor>
  <xdr:twoCellAnchor>
    <xdr:from>
      <xdr:col>3</xdr:col>
      <xdr:colOff>6978</xdr:colOff>
      <xdr:row>36</xdr:row>
      <xdr:rowOff>13956</xdr:rowOff>
    </xdr:from>
    <xdr:to>
      <xdr:col>13</xdr:col>
      <xdr:colOff>258185</xdr:colOff>
      <xdr:row>44</xdr:row>
      <xdr:rowOff>55825</xdr:rowOff>
    </xdr:to>
    <xdr:sp macro="" textlink="">
      <xdr:nvSpPr>
        <xdr:cNvPr id="4" name="TextBox 3">
          <a:extLst>
            <a:ext uri="{FF2B5EF4-FFF2-40B4-BE49-F238E27FC236}">
              <a16:creationId xmlns:a16="http://schemas.microsoft.com/office/drawing/2014/main" id="{D6060AB4-51BB-A40F-A0B2-5AB02486C98F}"/>
            </a:ext>
          </a:extLst>
        </xdr:cNvPr>
        <xdr:cNvSpPr txBox="1"/>
      </xdr:nvSpPr>
      <xdr:spPr>
        <a:xfrm>
          <a:off x="5086978" y="6615165"/>
          <a:ext cx="6559339" cy="1535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i="0" u="none" strike="noStrike">
              <a:solidFill>
                <a:schemeClr val="dk1"/>
              </a:solidFill>
              <a:effectLst/>
              <a:latin typeface="+mn-lt"/>
              <a:ea typeface="+mn-ea"/>
              <a:cs typeface="+mn-cs"/>
            </a:rPr>
            <a:t>The discount rates of finance lease and financial obligation are taken from the company's notes to the financial statement.These liabilities are reported at fair value and imputed rates are provided.</a:t>
          </a:r>
          <a:r>
            <a:rPr lang="en-CA"/>
            <a:t>  To simplify our exercise, we assume</a:t>
          </a:r>
          <a:r>
            <a:rPr lang="en-CA" baseline="0"/>
            <a:t> the imputed rated of 11.20 and 6.7% respectively, represent the actual financing cost of these sources of debt.</a:t>
          </a:r>
        </a:p>
        <a:p>
          <a:endParaRPr lang="en-CA" sz="1100" baseline="0"/>
        </a:p>
        <a:p>
          <a:r>
            <a:rPr lang="en-CA" sz="1100"/>
            <a:t>For operating leases, we have</a:t>
          </a:r>
          <a:r>
            <a:rPr lang="en-CA" sz="1100" baseline="0"/>
            <a:t> recalculated the present value of the pending lease payments using the company's </a:t>
          </a:r>
          <a:r>
            <a:rPr lang="en-CA" sz="1100" i="1" baseline="0"/>
            <a:t>estimated</a:t>
          </a:r>
          <a:r>
            <a:rPr lang="en-CA" sz="1100" baseline="0"/>
            <a:t> cost of debt. The details to the calculations can be found under the Operating Lease tab of this workbook. </a:t>
          </a:r>
          <a:endParaRPr lang="en-CA" sz="1100"/>
        </a:p>
      </xdr:txBody>
    </xdr:sp>
    <xdr:clientData/>
  </xdr:twoCellAnchor>
  <xdr:twoCellAnchor>
    <xdr:from>
      <xdr:col>3</xdr:col>
      <xdr:colOff>13956</xdr:colOff>
      <xdr:row>46</xdr:row>
      <xdr:rowOff>6979</xdr:rowOff>
    </xdr:from>
    <xdr:to>
      <xdr:col>13</xdr:col>
      <xdr:colOff>307033</xdr:colOff>
      <xdr:row>53</xdr:row>
      <xdr:rowOff>125605</xdr:rowOff>
    </xdr:to>
    <xdr:sp macro="" textlink="">
      <xdr:nvSpPr>
        <xdr:cNvPr id="5" name="TextBox 4">
          <a:extLst>
            <a:ext uri="{FF2B5EF4-FFF2-40B4-BE49-F238E27FC236}">
              <a16:creationId xmlns:a16="http://schemas.microsoft.com/office/drawing/2014/main" id="{D8217361-5FDD-A146-3087-569F26F708E8}"/>
            </a:ext>
          </a:extLst>
        </xdr:cNvPr>
        <xdr:cNvSpPr txBox="1"/>
      </xdr:nvSpPr>
      <xdr:spPr>
        <a:xfrm>
          <a:off x="5093956" y="8506210"/>
          <a:ext cx="6636099" cy="14025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i="0" u="none" strike="noStrike">
              <a:solidFill>
                <a:schemeClr val="dk1"/>
              </a:solidFill>
              <a:effectLst/>
              <a:latin typeface="+mn-lt"/>
              <a:ea typeface="+mn-ea"/>
              <a:cs typeface="+mn-cs"/>
            </a:rPr>
            <a:t>$15.20 million USD of the convertible note's principal were converted to shares in 2021.</a:t>
          </a:r>
          <a:r>
            <a:rPr lang="en-CA" sz="1100" b="0" i="0" u="none" strike="noStrike" baseline="0">
              <a:solidFill>
                <a:schemeClr val="dk1"/>
              </a:solidFill>
              <a:effectLst/>
              <a:latin typeface="+mn-lt"/>
              <a:ea typeface="+mn-ea"/>
              <a:cs typeface="+mn-cs"/>
            </a:rPr>
            <a:t> Therefore, in calculating the fair value of the note, we assume the new principal amount is $197.26 million USD. We make the additional assumption that the credit spread has remain constant since the note was issued in 2020, and we add it to the 3 year treasury yield to estimate the note's current YTM. </a:t>
          </a:r>
        </a:p>
        <a:p>
          <a:endParaRPr lang="en-CA" sz="1100" b="0" i="0" u="none" strike="noStrike" baseline="0">
            <a:solidFill>
              <a:schemeClr val="dk1"/>
            </a:solidFill>
            <a:effectLst/>
            <a:latin typeface="+mn-lt"/>
            <a:ea typeface="+mn-ea"/>
            <a:cs typeface="+mn-cs"/>
          </a:endParaRPr>
        </a:p>
        <a:p>
          <a:r>
            <a:rPr lang="en-CA" sz="1100" b="0" i="0" u="none" strike="noStrike" baseline="0">
              <a:solidFill>
                <a:schemeClr val="dk1"/>
              </a:solidFill>
              <a:effectLst/>
              <a:latin typeface="+mn-lt"/>
              <a:ea typeface="+mn-ea"/>
              <a:cs typeface="+mn-cs"/>
            </a:rPr>
            <a:t>We calculated the effective interest rate </a:t>
          </a:r>
          <a:r>
            <a:rPr lang="en-CA" sz="1100" b="0" i="0" baseline="0">
              <a:solidFill>
                <a:schemeClr val="dk1"/>
              </a:solidFill>
              <a:effectLst/>
              <a:latin typeface="+mn-lt"/>
              <a:ea typeface="+mn-ea"/>
              <a:cs typeface="+mn-cs"/>
            </a:rPr>
            <a:t>(YTM when note was issued) </a:t>
          </a:r>
          <a:r>
            <a:rPr lang="en-CA" sz="1100" b="0" i="0" u="none" strike="noStrike" baseline="0">
              <a:solidFill>
                <a:schemeClr val="dk1"/>
              </a:solidFill>
              <a:effectLst/>
              <a:latin typeface="+mn-lt"/>
              <a:ea typeface="+mn-ea"/>
              <a:cs typeface="+mn-cs"/>
            </a:rPr>
            <a:t> using the convertible note's numbers taken from the company 2022's 10K.</a:t>
          </a:r>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66261</xdr:colOff>
      <xdr:row>27</xdr:row>
      <xdr:rowOff>115957</xdr:rowOff>
    </xdr:from>
    <xdr:to>
      <xdr:col>8</xdr:col>
      <xdr:colOff>966304</xdr:colOff>
      <xdr:row>36</xdr:row>
      <xdr:rowOff>11043</xdr:rowOff>
    </xdr:to>
    <xdr:sp macro="" textlink="">
      <xdr:nvSpPr>
        <xdr:cNvPr id="2" name="TextBox 1">
          <a:extLst>
            <a:ext uri="{FF2B5EF4-FFF2-40B4-BE49-F238E27FC236}">
              <a16:creationId xmlns:a16="http://schemas.microsoft.com/office/drawing/2014/main" id="{60A89170-ADC6-4B17-004E-A862C379A4FA}"/>
            </a:ext>
          </a:extLst>
        </xdr:cNvPr>
        <xdr:cNvSpPr txBox="1"/>
      </xdr:nvSpPr>
      <xdr:spPr>
        <a:xfrm>
          <a:off x="6791739" y="5080000"/>
          <a:ext cx="4560956" cy="1535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If</a:t>
          </a:r>
          <a:r>
            <a:rPr lang="en-CA" sz="1100" baseline="0"/>
            <a:t> we assume a </a:t>
          </a:r>
          <a:r>
            <a:rPr lang="en-CA" sz="1100" i="1" baseline="0"/>
            <a:t>long term </a:t>
          </a:r>
          <a:r>
            <a:rPr lang="en-CA" sz="1100" baseline="0"/>
            <a:t>EBIT/Revenue ratio, and apply it to the current revenue level, the company would obtain a B rating.   Our estimate cost of debt is 7.50% (B+) and the effective interest rate paid by the company is 7.60%, which are close to the hypothetical rating calculated (1% difference approx).  For us, this is an indicator that the assumption of long term EBIT/Revenue ratio is reasonable as the market is rating the company close to what we would rate the company if it experienced such EBIT/Revenue ratio.</a:t>
          </a:r>
        </a:p>
        <a:p>
          <a:r>
            <a:rPr lang="en-CA" sz="1100" baseline="0"/>
            <a:t>.</a:t>
          </a:r>
        </a:p>
        <a:p>
          <a:endParaRPr lang="en-CA" sz="1100" baseline="0"/>
        </a:p>
        <a:p>
          <a:endParaRPr lang="en-CA" sz="1100" baseline="0"/>
        </a:p>
        <a:p>
          <a:r>
            <a:rPr lang="en-CA" sz="1100" baseline="0"/>
            <a:t> </a:t>
          </a:r>
        </a:p>
        <a:p>
          <a:endParaRPr lang="en-CA" sz="1100" baseline="0"/>
        </a:p>
        <a:p>
          <a:endParaRPr lang="en-CA" sz="1100"/>
        </a:p>
      </xdr:txBody>
    </xdr:sp>
    <xdr:clientData/>
  </xdr:twoCellAnchor>
  <xdr:twoCellAnchor>
    <xdr:from>
      <xdr:col>0</xdr:col>
      <xdr:colOff>280443</xdr:colOff>
      <xdr:row>58</xdr:row>
      <xdr:rowOff>64694</xdr:rowOff>
    </xdr:from>
    <xdr:to>
      <xdr:col>10</xdr:col>
      <xdr:colOff>386437</xdr:colOff>
      <xdr:row>81</xdr:row>
      <xdr:rowOff>125586</xdr:rowOff>
    </xdr:to>
    <xdr:graphicFrame macro="">
      <xdr:nvGraphicFramePr>
        <xdr:cNvPr id="3" name="Chart 2">
          <a:extLst>
            <a:ext uri="{FF2B5EF4-FFF2-40B4-BE49-F238E27FC236}">
              <a16:creationId xmlns:a16="http://schemas.microsoft.com/office/drawing/2014/main" id="{8F2CF229-754A-7671-D337-30F276C3D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117475</xdr:colOff>
      <xdr:row>28</xdr:row>
      <xdr:rowOff>33337</xdr:rowOff>
    </xdr:from>
    <xdr:to>
      <xdr:col>4</xdr:col>
      <xdr:colOff>460375</xdr:colOff>
      <xdr:row>42</xdr:row>
      <xdr:rowOff>103187</xdr:rowOff>
    </xdr:to>
    <xdr:graphicFrame macro="">
      <xdr:nvGraphicFramePr>
        <xdr:cNvPr id="2" name="Chart 1">
          <a:extLst>
            <a:ext uri="{FF2B5EF4-FFF2-40B4-BE49-F238E27FC236}">
              <a16:creationId xmlns:a16="http://schemas.microsoft.com/office/drawing/2014/main" id="{356D60EF-C856-46FB-8A71-059E47FD0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c5e16d9f2fb7d367/Desktop/Personal/IE/Term%202/Corporate%20Finance/Corporate%20Finance%20Project/Benchmark%20of%20Capital%20Structure.xlsx" TargetMode="External"/><Relationship Id="rId1" Type="http://schemas.openxmlformats.org/officeDocument/2006/relationships/externalLinkPath" Target="Benchmark%20of%20Capital%20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pital Structure Benchmark"/>
    </sheetNames>
    <sheetDataSet>
      <sheetData sheetId="0">
        <row r="3">
          <cell r="M3" t="str">
            <v>Plug Power Inc</v>
          </cell>
          <cell r="N3" t="str">
            <v>Fuelcell Energy Inc</v>
          </cell>
          <cell r="O3" t="str">
            <v>Solar Edge Technology Inc</v>
          </cell>
          <cell r="P3" t="str">
            <v>Ballard Power Systems Inc</v>
          </cell>
        </row>
        <row r="6">
          <cell r="L6" t="str">
            <v>Equity %</v>
          </cell>
          <cell r="M6">
            <v>0.86005386366368064</v>
          </cell>
          <cell r="N6">
            <v>0.90475261473142865</v>
          </cell>
          <cell r="O6">
            <v>0.95715667728034692</v>
          </cell>
          <cell r="P6">
            <v>0.98821034134237251</v>
          </cell>
        </row>
        <row r="7">
          <cell r="L7" t="str">
            <v>Debt%</v>
          </cell>
          <cell r="M7">
            <v>0.13994613633631936</v>
          </cell>
          <cell r="N7">
            <v>9.5247385268571363E-2</v>
          </cell>
          <cell r="O7">
            <v>4.2843322719653049E-2</v>
          </cell>
          <cell r="P7">
            <v>1.1789658657627503E-2</v>
          </cell>
        </row>
      </sheetData>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9">
  <a r="1" c="61">
    <v t="i">0</v>
    <v t="i">30</v>
    <v t="i">61</v>
    <v t="i">92</v>
    <v t="i">122</v>
    <v t="i">153</v>
    <v t="i">183</v>
    <v t="i">214</v>
    <v t="i">245</v>
    <v t="i">273</v>
    <v t="i">304</v>
    <v t="i">334</v>
    <v t="i">365</v>
    <v t="i">395</v>
    <v t="i">426</v>
    <v t="i">457</v>
    <v t="i">487</v>
    <v t="i">518</v>
    <v t="i">548</v>
    <v t="i">579</v>
    <v t="i">610</v>
    <v t="i">639</v>
    <v t="i">670</v>
    <v t="i">700</v>
    <v t="i">731</v>
    <v t="i">761</v>
    <v t="i">792</v>
    <v t="i">823</v>
    <v t="i">853</v>
    <v t="i">884</v>
    <v t="i">914</v>
    <v t="i">945</v>
    <v t="i">976</v>
    <v t="i">1004</v>
    <v t="i">1035</v>
    <v t="i">1065</v>
    <v t="i">1096</v>
    <v t="i">1126</v>
    <v t="i">1157</v>
    <v t="i">1188</v>
    <v t="i">1218</v>
    <v t="i">1249</v>
    <v t="i">1279</v>
    <v t="i">1310</v>
    <v t="i">1341</v>
    <v t="i">1369</v>
    <v t="i">1400</v>
    <v t="i">1430</v>
    <v t="i">1461</v>
    <v t="i">1491</v>
    <v t="i">1522</v>
    <v t="i">1553</v>
    <v t="i">1583</v>
    <v t="i">1614</v>
    <v t="i">1644</v>
    <v t="i">1675</v>
    <v t="i">1706</v>
    <v t="i">1734</v>
    <v t="i">1765</v>
    <v t="i">1795</v>
    <v t="i">1826</v>
  </a>
  <a r="1" c="61">
    <v>47.85</v>
    <v>53.25</v>
    <v>47.95</v>
    <v>37.65</v>
    <v>38.729999999999997</v>
    <v>38.93</v>
    <v>35.1</v>
    <v>43.79</v>
    <v>42.26</v>
    <v>37.68</v>
    <v>44.3</v>
    <v>53.58</v>
    <v>62.46</v>
    <v>65.23</v>
    <v>81.92</v>
    <v>83.72</v>
    <v>84.96</v>
    <v>81.61</v>
    <v>95.09</v>
    <v>97.86</v>
    <v>124.72</v>
    <v>81.88</v>
    <v>111.59</v>
    <v>141.9</v>
    <v>138.78</v>
    <v>175.1</v>
    <v>221.15</v>
    <v>238.35</v>
    <v>257.69</v>
    <v>277.98</v>
    <v>319.12</v>
    <v>288.33</v>
    <v>298.31</v>
    <v>287.44</v>
    <v>263.54000000000002</v>
    <v>258.01</v>
    <v>276.37</v>
    <v>259.48</v>
    <v>289.77999999999997</v>
    <v>265.22000000000003</v>
    <v>354.68</v>
    <v>327.76</v>
    <v>280.57</v>
    <v>238.22</v>
    <v>319.42</v>
    <v>322.37</v>
    <v>250.41</v>
    <v>272.79000000000002</v>
    <v>273.68</v>
    <v>360.13</v>
    <v>275.97000000000003</v>
    <v>231.46</v>
    <v>230.03</v>
    <v>298.86</v>
    <v>283.27</v>
    <v>319.13</v>
    <v>317.92</v>
    <v>303.95</v>
    <v>285.63</v>
    <v>284.83</v>
    <v>282.33</v>
  </a>
  <a r="1" c="61">
    <v>273.05</v>
    <v>283.27999999999997</v>
    <v>292.44</v>
    <v>292.73</v>
    <v>272.76</v>
    <v>278</v>
    <v>251.61</v>
    <v>271.55</v>
    <v>280.32</v>
    <v>284.56</v>
    <v>295.94</v>
    <v>277.3</v>
    <v>294.75</v>
    <v>299.23</v>
    <v>294.27</v>
    <v>298.52</v>
    <v>304.97000000000003</v>
    <v>316.06</v>
    <v>323.24</v>
    <v>323.24</v>
    <v>295.91000000000003</v>
    <v>258.39999999999998</v>
    <v>291.16000000000003</v>
    <v>305.18</v>
    <v>309.69</v>
    <v>327.82</v>
    <v>350.77</v>
    <v>336.06</v>
    <v>327.62</v>
    <v>363.32</v>
    <v>375.39</v>
    <v>371.52</v>
    <v>381.77</v>
    <v>397.82</v>
    <v>418.88</v>
    <v>421.65</v>
    <v>429.92</v>
    <v>440.4</v>
    <v>453.71</v>
    <v>430.82</v>
    <v>460.99</v>
    <v>457.63</v>
    <v>476.99</v>
    <v>451.77</v>
    <v>438.72</v>
    <v>453.69</v>
    <v>413.56</v>
    <v>414.87</v>
    <v>379.15</v>
    <v>414.28</v>
    <v>397.18</v>
    <v>358.65</v>
    <v>387.79</v>
    <v>409.32</v>
    <v>384.21</v>
    <v>408.31</v>
    <v>397.97</v>
    <v>411.08</v>
    <v>417.66</v>
    <v>419.43</v>
    <v>430.54</v>
  </a>
  <a r="1" c="1259">
    <v t="i">0</v>
    <v t="i">3</v>
    <v t="i">4</v>
    <v t="i">5</v>
    <v t="i">6</v>
    <v t="i">7</v>
    <v t="i">10</v>
    <v t="i">11</v>
    <v t="i">12</v>
    <v t="i">13</v>
    <v t="i">14</v>
    <v t="i">17</v>
    <v t="i">18</v>
    <v t="i">19</v>
    <v t="i">20</v>
    <v t="i">21</v>
    <v t="i">24</v>
    <v t="i">25</v>
    <v t="i">26</v>
    <v t="i">27</v>
    <v t="i">28</v>
    <v t="i">31</v>
    <v t="i">32</v>
    <v t="i">34</v>
    <v t="i">35</v>
    <v t="i">38</v>
    <v t="i">39</v>
    <v t="i">40</v>
    <v t="i">41</v>
    <v t="i">42</v>
    <v t="i">45</v>
    <v t="i">46</v>
    <v t="i">47</v>
    <v t="i">48</v>
    <v t="i">49</v>
    <v t="i">52</v>
    <v t="i">53</v>
    <v t="i">54</v>
    <v t="i">55</v>
    <v t="i">56</v>
    <v t="i">59</v>
    <v t="i">60</v>
    <v t="i">61</v>
    <v t="i">62</v>
    <v t="i">63</v>
    <v t="i">66</v>
    <v t="i">67</v>
    <v t="i">68</v>
    <v t="i">69</v>
    <v t="i">70</v>
    <v t="i">73</v>
    <v t="i">74</v>
    <v t="i">75</v>
    <v t="i">76</v>
    <v t="i">77</v>
    <v t="i">80</v>
    <v t="i">81</v>
    <v t="i">82</v>
    <v t="i">83</v>
    <v t="i">84</v>
    <v t="i">87</v>
    <v t="i">88</v>
    <v t="i">89</v>
    <v t="i">90</v>
    <v t="i">91</v>
    <v t="i">95</v>
    <v t="i">96</v>
    <v t="i">97</v>
    <v t="i">98</v>
    <v t="i">101</v>
    <v t="i">102</v>
    <v t="i">103</v>
    <v t="i">104</v>
    <v t="i">105</v>
    <v t="i">108</v>
    <v t="i">109</v>
    <v t="i">110</v>
    <v t="i">111</v>
    <v t="i">112</v>
    <v t="i">115</v>
    <v t="i">116</v>
    <v t="i">117</v>
    <v t="i">118</v>
    <v t="i">119</v>
    <v t="i">122</v>
    <v t="i">123</v>
    <v t="i">124</v>
    <v t="i">125</v>
    <v t="i">126</v>
    <v t="i">129</v>
    <v t="i">130</v>
    <v t="i">131</v>
    <v t="i">132</v>
    <v t="i">133</v>
    <v t="i">136</v>
    <v t="i">137</v>
    <v t="i">138</v>
    <v t="i">139</v>
    <v t="i">140</v>
    <v t="i">143</v>
    <v t="i">144</v>
    <v t="i">145</v>
    <v t="i">146</v>
    <v t="i">147</v>
    <v t="i">150</v>
    <v t="i">151</v>
    <v t="i">152</v>
    <v t="i">153</v>
    <v t="i">154</v>
    <v t="i">157</v>
    <v t="i">158</v>
    <v t="i">159</v>
    <v t="i">160</v>
    <v t="i">161</v>
    <v t="i">164</v>
    <v t="i">165</v>
    <v t="i">166</v>
    <v t="i">167</v>
    <v t="i">168</v>
    <v t="i">171</v>
    <v t="i">172</v>
    <v t="i">173</v>
    <v t="i">175</v>
    <v t="i">178</v>
    <v t="i">179</v>
    <v t="i">180</v>
    <v t="i">181</v>
    <v t="i">182</v>
    <v t="i">185</v>
    <v t="i">186</v>
    <v t="i">188</v>
    <v t="i">189</v>
    <v t="i">192</v>
    <v t="i">193</v>
    <v t="i">194</v>
    <v t="i">195</v>
    <v t="i">196</v>
    <v t="i">199</v>
    <v t="i">200</v>
    <v t="i">201</v>
    <v t="i">202</v>
    <v t="i">203</v>
    <v t="i">206</v>
    <v t="i">208</v>
    <v t="i">209</v>
    <v t="i">210</v>
    <v t="i">213</v>
    <v t="i">215</v>
    <v t="i">216</v>
    <v t="i">217</v>
    <v t="i">220</v>
    <v t="i">221</v>
    <v t="i">222</v>
    <v t="i">223</v>
    <v t="i">224</v>
    <v t="i">227</v>
    <v t="i">228</v>
    <v t="i">229</v>
    <v t="i">230</v>
    <v t="i">231</v>
    <v t="i">235</v>
    <v t="i">236</v>
    <v t="i">237</v>
    <v t="i">238</v>
    <v t="i">241</v>
    <v t="i">242</v>
    <v t="i">243</v>
    <v t="i">244</v>
    <v t="i">245</v>
    <v t="i">248</v>
    <v t="i">249</v>
    <v t="i">250</v>
    <v t="i">251</v>
    <v t="i">252</v>
    <v t="i">255</v>
    <v t="i">256</v>
    <v t="i">257</v>
    <v t="i">258</v>
    <v t="i">259</v>
    <v t="i">263</v>
    <v t="i">264</v>
    <v t="i">265</v>
    <v t="i">266</v>
    <v t="i">269</v>
    <v t="i">270</v>
    <v t="i">271</v>
    <v t="i">272</v>
    <v t="i">273</v>
    <v t="i">276</v>
    <v t="i">277</v>
    <v t="i">278</v>
    <v t="i">279</v>
    <v t="i">280</v>
    <v t="i">283</v>
    <v t="i">284</v>
    <v t="i">285</v>
    <v t="i">286</v>
    <v t="i">287</v>
    <v t="i">290</v>
    <v t="i">291</v>
    <v t="i">292</v>
    <v t="i">293</v>
    <v t="i">294</v>
    <v t="i">297</v>
    <v t="i">298</v>
    <v t="i">299</v>
    <v t="i">300</v>
    <v t="i">301</v>
    <v t="i">304</v>
    <v t="i">305</v>
    <v t="i">306</v>
    <v t="i">307</v>
    <v t="i">308</v>
    <v t="i">311</v>
    <v t="i">312</v>
    <v t="i">313</v>
    <v t="i">314</v>
    <v t="i">315</v>
    <v t="i">318</v>
    <v t="i">319</v>
    <v t="i">320</v>
    <v t="i">321</v>
    <v t="i">325</v>
    <v t="i">326</v>
    <v t="i">327</v>
    <v t="i">328</v>
    <v t="i">329</v>
    <v t="i">332</v>
    <v t="i">333</v>
    <v t="i">334</v>
    <v t="i">335</v>
    <v t="i">336</v>
    <v t="i">339</v>
    <v t="i">340</v>
    <v t="i">341</v>
    <v t="i">342</v>
    <v t="i">343</v>
    <v t="i">346</v>
    <v t="i">347</v>
    <v t="i">348</v>
    <v t="i">349</v>
    <v t="i">350</v>
    <v t="i">353</v>
    <v t="i">354</v>
    <v t="i">355</v>
    <v t="i">356</v>
    <v t="i">357</v>
    <v t="i">361</v>
    <v t="i">362</v>
    <v t="i">363</v>
    <v t="i">364</v>
    <v t="i">367</v>
    <v t="i">368</v>
    <v t="i">369</v>
    <v t="i">370</v>
    <v t="i">371</v>
    <v t="i">374</v>
    <v t="i">375</v>
    <v t="i">376</v>
    <v t="i">377</v>
    <v t="i">378</v>
    <v t="i">381</v>
    <v t="i">382</v>
    <v t="i">383</v>
    <v t="i">384</v>
    <v t="i">385</v>
    <v t="i">388</v>
    <v t="i">389</v>
    <v t="i">390</v>
    <v t="i">391</v>
    <v t="i">392</v>
    <v t="i">395</v>
    <v t="i">396</v>
    <v t="i">397</v>
    <v t="i">399</v>
    <v t="i">402</v>
    <v t="i">403</v>
    <v t="i">404</v>
    <v t="i">405</v>
    <v t="i">406</v>
    <v t="i">409</v>
    <v t="i">410</v>
    <v t="i">411</v>
    <v t="i">412</v>
    <v t="i">413</v>
    <v t="i">416</v>
    <v t="i">417</v>
    <v t="i">418</v>
    <v t="i">419</v>
    <v t="i">420</v>
    <v t="i">423</v>
    <v t="i">424</v>
    <v t="i">425</v>
    <v t="i">426</v>
    <v t="i">427</v>
    <v t="i">430</v>
    <v t="i">431</v>
    <v t="i">432</v>
    <v t="i">433</v>
    <v t="i">434</v>
    <v t="i">437</v>
    <v t="i">438</v>
    <v t="i">439</v>
    <v t="i">440</v>
    <v t="i">441</v>
    <v t="i">444</v>
    <v t="i">445</v>
    <v t="i">446</v>
    <v t="i">447</v>
    <v t="i">448</v>
    <v t="i">451</v>
    <v t="i">452</v>
    <v t="i">453</v>
    <v t="i">454</v>
    <v t="i">455</v>
    <v t="i">459</v>
    <v t="i">460</v>
    <v t="i">461</v>
    <v t="i">462</v>
    <v t="i">465</v>
    <v t="i">466</v>
    <v t="i">467</v>
    <v t="i">468</v>
    <v t="i">469</v>
    <v t="i">472</v>
    <v t="i">473</v>
    <v t="i">474</v>
    <v t="i">475</v>
    <v t="i">476</v>
    <v t="i">479</v>
    <v t="i">480</v>
    <v t="i">481</v>
    <v t="i">482</v>
    <v t="i">483</v>
    <v t="i">486</v>
    <v t="i">487</v>
    <v t="i">488</v>
    <v t="i">489</v>
    <v t="i">490</v>
    <v t="i">493</v>
    <v t="i">494</v>
    <v t="i">495</v>
    <v t="i">496</v>
    <v t="i">497</v>
    <v t="i">500</v>
    <v t="i">501</v>
    <v t="i">502</v>
    <v t="i">503</v>
    <v t="i">504</v>
    <v t="i">507</v>
    <v t="i">508</v>
    <v t="i">509</v>
    <v t="i">510</v>
    <v t="i">511</v>
    <v t="i">514</v>
    <v t="i">515</v>
    <v t="i">516</v>
    <v t="i">517</v>
    <v t="i">518</v>
    <v t="i">521</v>
    <v t="i">522</v>
    <v t="i">523</v>
    <v t="i">524</v>
    <v t="i">525</v>
    <v t="i">528</v>
    <v t="i">529</v>
    <v t="i">530</v>
    <v t="i">531</v>
    <v t="i">532</v>
    <v t="i">535</v>
    <v t="i">536</v>
    <v t="i">537</v>
    <v t="i">538</v>
    <v t="i">539</v>
    <v t="i">542</v>
    <v t="i">543</v>
    <v t="i">544</v>
    <v t="i">546</v>
    <v t="i">549</v>
    <v t="i">550</v>
    <v t="i">551</v>
    <v t="i">552</v>
    <v t="i">553</v>
    <v t="i">556</v>
    <v t="i">557</v>
    <v t="i">558</v>
    <v t="i">559</v>
    <v t="i">560</v>
    <v t="i">563</v>
    <v t="i">564</v>
    <v t="i">565</v>
    <v t="i">566</v>
    <v t="i">567</v>
    <v t="i">570</v>
    <v t="i">571</v>
    <v t="i">573</v>
    <v t="i">574</v>
    <v t="i">577</v>
    <v t="i">578</v>
    <v t="i">580</v>
    <v t="i">581</v>
    <v t="i">584</v>
    <v t="i">585</v>
    <v t="i">586</v>
    <v t="i">587</v>
    <v t="i">588</v>
    <v t="i">591</v>
    <v t="i">592</v>
    <v t="i">593</v>
    <v t="i">594</v>
    <v t="i">595</v>
    <v t="i">599</v>
    <v t="i">600</v>
    <v t="i">601</v>
    <v t="i">602</v>
    <v t="i">605</v>
    <v t="i">606</v>
    <v t="i">607</v>
    <v t="i">608</v>
    <v t="i">609</v>
    <v t="i">612</v>
    <v t="i">613</v>
    <v t="i">614</v>
    <v t="i">615</v>
    <v t="i">616</v>
    <v t="i">619</v>
    <v t="i">620</v>
    <v t="i">621</v>
    <v t="i">622</v>
    <v t="i">623</v>
    <v t="i">627</v>
    <v t="i">628</v>
    <v t="i">629</v>
    <v t="i">630</v>
    <v t="i">633</v>
    <v t="i">634</v>
    <v t="i">635</v>
    <v t="i">636</v>
    <v t="i">637</v>
    <v t="i">640</v>
    <v t="i">641</v>
    <v t="i">642</v>
    <v t="i">643</v>
    <v t="i">644</v>
    <v t="i">647</v>
    <v t="i">648</v>
    <v t="i">649</v>
    <v t="i">650</v>
    <v t="i">651</v>
    <v t="i">654</v>
    <v t="i">655</v>
    <v t="i">656</v>
    <v t="i">657</v>
    <v t="i">658</v>
    <v t="i">661</v>
    <v t="i">662</v>
    <v t="i">663</v>
    <v t="i">664</v>
    <v t="i">665</v>
    <v t="i">668</v>
    <v t="i">669</v>
    <v t="i">670</v>
    <v t="i">671</v>
    <v t="i">672</v>
    <v t="i">675</v>
    <v t="i">676</v>
    <v t="i">677</v>
    <v t="i">678</v>
    <v t="i">682</v>
    <v t="i">683</v>
    <v t="i">684</v>
    <v t="i">685</v>
    <v t="i">686</v>
    <v t="i">689</v>
    <v t="i">690</v>
    <v t="i">691</v>
    <v t="i">692</v>
    <v t="i">693</v>
    <v t="i">696</v>
    <v t="i">697</v>
    <v t="i">698</v>
    <v t="i">699</v>
    <v t="i">700</v>
    <v t="i">703</v>
    <v t="i">704</v>
    <v t="i">705</v>
    <v t="i">706</v>
    <v t="i">707</v>
    <v t="i">710</v>
    <v t="i">711</v>
    <v t="i">712</v>
    <v t="i">713</v>
    <v t="i">714</v>
    <v t="i">717</v>
    <v t="i">718</v>
    <v t="i">719</v>
    <v t="i">720</v>
    <v t="i">721</v>
    <v t="i">725</v>
    <v t="i">726</v>
    <v t="i">727</v>
    <v t="i">728</v>
    <v t="i">731</v>
    <v t="i">732</v>
    <v t="i">733</v>
    <v t="i">734</v>
    <v t="i">735</v>
    <v t="i">738</v>
    <v t="i">739</v>
    <v t="i">740</v>
    <v t="i">741</v>
    <v t="i">742</v>
    <v t="i">745</v>
    <v t="i">746</v>
    <v t="i">747</v>
    <v t="i">748</v>
    <v t="i">749</v>
    <v t="i">752</v>
    <v t="i">753</v>
    <v t="i">754</v>
    <v t="i">755</v>
    <v t="i">756</v>
    <v t="i">759</v>
    <v t="i">760</v>
    <v t="i">761</v>
    <v t="i">762</v>
    <v t="i">766</v>
    <v t="i">767</v>
    <v t="i">768</v>
    <v t="i">769</v>
    <v t="i">770</v>
    <v t="i">773</v>
    <v t="i">774</v>
    <v t="i">775</v>
    <v t="i">776</v>
    <v t="i">777</v>
    <v t="i">780</v>
    <v t="i">781</v>
    <v t="i">782</v>
    <v t="i">783</v>
    <v t="i">784</v>
    <v t="i">787</v>
    <v t="i">788</v>
    <v t="i">789</v>
    <v t="i">790</v>
    <v t="i">791</v>
    <v t="i">794</v>
    <v t="i">795</v>
    <v t="i">796</v>
    <v t="i">797</v>
    <v t="i">798</v>
    <v t="i">801</v>
    <v t="i">802</v>
    <v t="i">803</v>
    <v t="i">804</v>
    <v t="i">805</v>
    <v t="i">808</v>
    <v t="i">809</v>
    <v t="i">810</v>
    <v t="i">811</v>
    <v t="i">812</v>
    <v t="i">815</v>
    <v t="i">816</v>
    <v t="i">817</v>
    <v t="i">818</v>
    <v t="i">819</v>
    <v t="i">822</v>
    <v t="i">823</v>
    <v t="i">824</v>
    <v t="i">825</v>
    <v t="i">826</v>
    <v t="i">830</v>
    <v t="i">831</v>
    <v t="i">832</v>
    <v t="i">833</v>
    <v t="i">836</v>
    <v t="i">837</v>
    <v t="i">838</v>
    <v t="i">839</v>
    <v t="i">840</v>
    <v t="i">843</v>
    <v t="i">844</v>
    <v t="i">845</v>
    <v t="i">846</v>
    <v t="i">847</v>
    <v t="i">850</v>
    <v t="i">851</v>
    <v t="i">852</v>
    <v t="i">853</v>
    <v t="i">854</v>
    <v t="i">857</v>
    <v t="i">858</v>
    <v t="i">859</v>
    <v t="i">860</v>
    <v t="i">861</v>
    <v t="i">864</v>
    <v t="i">865</v>
    <v t="i">866</v>
    <v t="i">867</v>
    <v t="i">868</v>
    <v t="i">871</v>
    <v t="i">872</v>
    <v t="i">873</v>
    <v t="i">874</v>
    <v t="i">875</v>
    <v t="i">878</v>
    <v t="i">879</v>
    <v t="i">880</v>
    <v t="i">881</v>
    <v t="i">882</v>
    <v t="i">885</v>
    <v t="i">886</v>
    <v t="i">887</v>
    <v t="i">888</v>
    <v t="i">889</v>
    <v t="i">892</v>
    <v t="i">893</v>
    <v t="i">894</v>
    <v t="i">895</v>
    <v t="i">896</v>
    <v t="i">899</v>
    <v t="i">900</v>
    <v t="i">901</v>
    <v t="i">902</v>
    <v t="i">903</v>
    <v t="i">906</v>
    <v t="i">907</v>
    <v t="i">908</v>
    <v t="i">910</v>
    <v t="i">913</v>
    <v t="i">914</v>
    <v t="i">915</v>
    <v t="i">916</v>
    <v t="i">917</v>
    <v t="i">920</v>
    <v t="i">921</v>
    <v t="i">922</v>
    <v t="i">923</v>
    <v t="i">924</v>
    <v t="i">927</v>
    <v t="i">928</v>
    <v t="i">929</v>
    <v t="i">930</v>
    <v t="i">931</v>
    <v t="i">934</v>
    <v t="i">935</v>
    <v t="i">936</v>
    <v t="i">937</v>
    <v t="i">941</v>
    <v t="i">942</v>
    <v t="i">943</v>
    <v t="i">944</v>
    <v t="i">948</v>
    <v t="i">949</v>
    <v t="i">950</v>
    <v t="i">951</v>
    <v t="i">952</v>
    <v t="i">955</v>
    <v t="i">956</v>
    <v t="i">957</v>
    <v t="i">958</v>
    <v t="i">959</v>
    <v t="i">963</v>
    <v t="i">964</v>
    <v t="i">965</v>
    <v t="i">966</v>
    <v t="i">969</v>
    <v t="i">970</v>
    <v t="i">971</v>
    <v t="i">972</v>
    <v t="i">973</v>
    <v t="i">976</v>
    <v t="i">977</v>
    <v t="i">978</v>
    <v t="i">979</v>
    <v t="i">980</v>
    <v t="i">983</v>
    <v t="i">984</v>
    <v t="i">985</v>
    <v t="i">986</v>
    <v t="i">987</v>
    <v t="i">991</v>
    <v t="i">992</v>
    <v t="i">993</v>
    <v t="i">994</v>
    <v t="i">997</v>
    <v t="i">998</v>
    <v t="i">999</v>
    <v t="i">1000</v>
    <v t="i">1001</v>
    <v t="i">1004</v>
    <v t="i">1005</v>
    <v t="i">1006</v>
    <v t="i">1007</v>
    <v t="i">1008</v>
    <v t="i">1011</v>
    <v t="i">1012</v>
    <v t="i">1013</v>
    <v t="i">1014</v>
    <v t="i">1015</v>
    <v t="i">1018</v>
    <v t="i">1019</v>
    <v t="i">1020</v>
    <v t="i">1021</v>
    <v t="i">1022</v>
    <v t="i">1025</v>
    <v t="i">1026</v>
    <v t="i">1027</v>
    <v t="i">1028</v>
    <v t="i">1029</v>
    <v t="i">1032</v>
    <v t="i">1033</v>
    <v t="i">1034</v>
    <v t="i">1035</v>
    <v t="i">1039</v>
    <v t="i">1040</v>
    <v t="i">1041</v>
    <v t="i">1042</v>
    <v t="i">1043</v>
    <v t="i">1046</v>
    <v t="i">1047</v>
    <v t="i">1048</v>
    <v t="i">1049</v>
    <v t="i">1050</v>
    <v t="i">1053</v>
    <v t="i">1054</v>
    <v t="i">1055</v>
    <v t="i">1056</v>
    <v t="i">1057</v>
    <v t="i">1060</v>
    <v t="i">1061</v>
    <v t="i">1062</v>
    <v t="i">1063</v>
    <v t="i">1064</v>
    <v t="i">1067</v>
    <v t="i">1068</v>
    <v t="i">1069</v>
    <v t="i">1070</v>
    <v t="i">1071</v>
    <v t="i">1074</v>
    <v t="i">1075</v>
    <v t="i">1076</v>
    <v t="i">1077</v>
    <v t="i">1078</v>
    <v t="i">1081</v>
    <v t="i">1082</v>
    <v t="i">1083</v>
    <v t="i">1084</v>
    <v t="i">1085</v>
    <v t="i">1088</v>
    <v t="i">1089</v>
    <v t="i">1090</v>
    <v t="i">1091</v>
    <v t="i">1092</v>
    <v t="i">1096</v>
    <v t="i">1097</v>
    <v t="i">1098</v>
    <v t="i">1099</v>
    <v t="i">1102</v>
    <v t="i">1103</v>
    <v t="i">1104</v>
    <v t="i">1105</v>
    <v t="i">1106</v>
    <v t="i">1109</v>
    <v t="i">1110</v>
    <v t="i">1111</v>
    <v t="i">1112</v>
    <v t="i">1113</v>
    <v t="i">1116</v>
    <v t="i">1117</v>
    <v t="i">1118</v>
    <v t="i">1119</v>
    <v t="i">1120</v>
    <v t="i">1123</v>
    <v t="i">1124</v>
    <v t="i">1125</v>
    <v t="i">1126</v>
    <v t="i">1127</v>
    <v t="i">1131</v>
    <v t="i">1132</v>
    <v t="i">1133</v>
    <v t="i">1134</v>
    <v t="i">1137</v>
    <v t="i">1138</v>
    <v t="i">1139</v>
    <v t="i">1140</v>
    <v t="i">1141</v>
    <v t="i">1144</v>
    <v t="i">1145</v>
    <v t="i">1146</v>
    <v t="i">1147</v>
    <v t="i">1148</v>
    <v t="i">1151</v>
    <v t="i">1152</v>
    <v t="i">1153</v>
    <v t="i">1154</v>
    <v t="i">1155</v>
    <v t="i">1158</v>
    <v t="i">1159</v>
    <v t="i">1160</v>
    <v t="i">1161</v>
    <v t="i">1162</v>
    <v t="i">1165</v>
    <v t="i">1166</v>
    <v t="i">1167</v>
    <v t="i">1168</v>
    <v t="i">1169</v>
    <v t="i">1172</v>
    <v t="i">1173</v>
    <v t="i">1174</v>
    <v t="i">1175</v>
    <v t="i">1176</v>
    <v t="i">1179</v>
    <v t="i">1180</v>
    <v t="i">1181</v>
    <v t="i">1182</v>
    <v t="i">1183</v>
    <v t="i">1186</v>
    <v t="i">1187</v>
    <v t="i">1188</v>
    <v t="i">1189</v>
    <v t="i">1190</v>
    <v t="i">1194</v>
    <v t="i">1195</v>
    <v t="i">1196</v>
    <v t="i">1197</v>
    <v t="i">1200</v>
    <v t="i">1201</v>
    <v t="i">1202</v>
    <v t="i">1203</v>
    <v t="i">1204</v>
    <v t="i">1207</v>
    <v t="i">1208</v>
    <v t="i">1209</v>
    <v t="i">1210</v>
    <v t="i">1211</v>
    <v t="i">1214</v>
    <v t="i">1215</v>
    <v t="i">1216</v>
    <v t="i">1217</v>
    <v t="i">1218</v>
    <v t="i">1221</v>
    <v t="i">1222</v>
    <v t="i">1223</v>
    <v t="i">1224</v>
    <v t="i">1225</v>
    <v t="i">1228</v>
    <v t="i">1229</v>
    <v t="i">1230</v>
    <v t="i">1231</v>
    <v t="i">1232</v>
    <v t="i">1235</v>
    <v t="i">1236</v>
    <v t="i">1237</v>
    <v t="i">1238</v>
    <v t="i">1239</v>
    <v t="i">1242</v>
    <v t="i">1243</v>
    <v t="i">1244</v>
    <v t="i">1245</v>
    <v t="i">1246</v>
    <v t="i">1249</v>
    <v t="i">1250</v>
    <v t="i">1251</v>
    <v t="i">1252</v>
    <v t="i">1253</v>
    <v t="i">1256</v>
    <v t="i">1257</v>
    <v t="i">1258</v>
    <v t="i">1259</v>
    <v t="i">1260</v>
    <v t="i">1263</v>
    <v t="i">1264</v>
    <v t="i">1265</v>
    <v t="i">1266</v>
    <v t="i">1267</v>
    <v t="i">1270</v>
    <v t="i">1271</v>
    <v t="i">1272</v>
    <v t="i">1274</v>
    <v t="i">1277</v>
    <v t="i">1278</v>
    <v t="i">1279</v>
    <v t="i">1280</v>
    <v t="i">1281</v>
    <v t="i">1284</v>
    <v t="i">1285</v>
    <v t="i">1286</v>
    <v t="i">1287</v>
    <v t="i">1288</v>
    <v t="i">1291</v>
    <v t="i">1292</v>
    <v t="i">1293</v>
    <v t="i">1294</v>
    <v t="i">1295</v>
    <v t="i">1298</v>
    <v t="i">1299</v>
    <v t="i">1300</v>
    <v t="i">1301</v>
    <v t="i">1305</v>
    <v t="i">1306</v>
    <v t="i">1307</v>
    <v t="i">1308</v>
    <v t="i">1309</v>
    <v t="i">1312</v>
    <v t="i">1313</v>
    <v t="i">1314</v>
    <v t="i">1315</v>
    <v t="i">1316</v>
    <v t="i">1319</v>
    <v t="i">1320</v>
    <v t="i">1321</v>
    <v t="i">1322</v>
    <v t="i">1323</v>
    <v t="i">1327</v>
    <v t="i">1328</v>
    <v t="i">1329</v>
    <v t="i">1330</v>
    <v t="i">1333</v>
    <v t="i">1334</v>
    <v t="i">1335</v>
    <v t="i">1336</v>
    <v t="i">1337</v>
    <v t="i">1340</v>
    <v t="i">1341</v>
    <v t="i">1342</v>
    <v t="i">1343</v>
    <v t="i">1344</v>
    <v t="i">1347</v>
    <v t="i">1348</v>
    <v t="i">1349</v>
    <v t="i">1350</v>
    <v t="i">1351</v>
    <v t="i">1354</v>
    <v t="i">1355</v>
    <v t="i">1356</v>
    <v t="i">1357</v>
    <v t="i">1358</v>
    <v t="i">1362</v>
    <v t="i">1363</v>
    <v t="i">1364</v>
    <v t="i">1365</v>
    <v t="i">1368</v>
    <v t="i">1369</v>
    <v t="i">1370</v>
    <v t="i">1371</v>
    <v t="i">1372</v>
    <v t="i">1375</v>
    <v t="i">1376</v>
    <v t="i">1377</v>
    <v t="i">1378</v>
    <v t="i">1379</v>
    <v t="i">1382</v>
    <v t="i">1383</v>
    <v t="i">1384</v>
    <v t="i">1385</v>
    <v t="i">1386</v>
    <v t="i">1389</v>
    <v t="i">1390</v>
    <v t="i">1391</v>
    <v t="i">1392</v>
    <v t="i">1393</v>
    <v t="i">1396</v>
    <v t="i">1397</v>
    <v t="i">1398</v>
    <v t="i">1399</v>
    <v t="i">1400</v>
    <v t="i">1403</v>
    <v t="i">1404</v>
    <v t="i">1405</v>
    <v t="i">1406</v>
    <v t="i">1407</v>
    <v t="i">1410</v>
    <v t="i">1411</v>
    <v t="i">1412</v>
    <v t="i">1413</v>
    <v t="i">1417</v>
    <v t="i">1418</v>
    <v t="i">1419</v>
    <v t="i">1420</v>
    <v t="i">1421</v>
    <v t="i">1424</v>
    <v t="i">1425</v>
    <v t="i">1426</v>
    <v t="i">1427</v>
    <v t="i">1428</v>
    <v t="i">1431</v>
    <v t="i">1432</v>
    <v t="i">1433</v>
    <v t="i">1434</v>
    <v t="i">1435</v>
    <v t="i">1438</v>
    <v t="i">1439</v>
    <v t="i">1440</v>
    <v t="i">1441</v>
    <v t="i">1442</v>
    <v t="i">1445</v>
    <v t="i">1446</v>
    <v t="i">1447</v>
    <v t="i">1448</v>
    <v t="i">1449</v>
    <v t="i">1452</v>
    <v t="i">1453</v>
    <v t="i">1454</v>
    <v t="i">1455</v>
    <v t="i">1456</v>
    <v t="i">1460</v>
    <v t="i">1461</v>
    <v t="i">1462</v>
    <v t="i">1463</v>
    <v t="i">1466</v>
    <v t="i">1467</v>
    <v t="i">1468</v>
    <v t="i">1469</v>
    <v t="i">1470</v>
    <v t="i">1473</v>
    <v t="i">1474</v>
    <v t="i">1475</v>
    <v t="i">1476</v>
    <v t="i">1477</v>
    <v t="i">1481</v>
    <v t="i">1482</v>
    <v t="i">1483</v>
    <v t="i">1484</v>
    <v t="i">1487</v>
    <v t="i">1488</v>
    <v t="i">1489</v>
    <v t="i">1490</v>
    <v t="i">1491</v>
    <v t="i">1495</v>
    <v t="i">1496</v>
    <v t="i">1497</v>
    <v t="i">1498</v>
    <v t="i">1501</v>
    <v t="i">1502</v>
    <v t="i">1503</v>
    <v t="i">1504</v>
    <v t="i">1505</v>
    <v t="i">1508</v>
    <v t="i">1509</v>
    <v t="i">1510</v>
    <v t="i">1511</v>
    <v t="i">1512</v>
    <v t="i">1515</v>
    <v t="i">1516</v>
    <v t="i">1517</v>
    <v t="i">1518</v>
    <v t="i">1519</v>
    <v t="i">1522</v>
    <v t="i">1523</v>
    <v t="i">1524</v>
    <v t="i">1525</v>
    <v t="i">1526</v>
    <v t="i">1529</v>
    <v t="i">1530</v>
    <v t="i">1531</v>
    <v t="i">1532</v>
    <v t="i">1533</v>
    <v t="i">1536</v>
    <v t="i">1537</v>
    <v t="i">1538</v>
    <v t="i">1539</v>
    <v t="i">1540</v>
    <v t="i">1543</v>
    <v t="i">1544</v>
    <v t="i">1545</v>
    <v t="i">1546</v>
    <v t="i">1547</v>
    <v t="i">1550</v>
    <v t="i">1551</v>
    <v t="i">1552</v>
    <v t="i">1553</v>
    <v t="i">1554</v>
    <v t="i">1558</v>
    <v t="i">1559</v>
    <v t="i">1560</v>
    <v t="i">1561</v>
    <v t="i">1564</v>
    <v t="i">1565</v>
    <v t="i">1566</v>
    <v t="i">1567</v>
    <v t="i">1568</v>
    <v t="i">1571</v>
    <v t="i">1572</v>
    <v t="i">1573</v>
    <v t="i">1574</v>
    <v t="i">1575</v>
    <v t="i">1578</v>
    <v t="i">1579</v>
    <v t="i">1580</v>
    <v t="i">1581</v>
    <v t="i">1582</v>
    <v t="i">1585</v>
    <v t="i">1586</v>
    <v t="i">1587</v>
    <v t="i">1588</v>
    <v t="i">1589</v>
    <v t="i">1592</v>
    <v t="i">1593</v>
    <v t="i">1594</v>
    <v t="i">1595</v>
    <v t="i">1596</v>
    <v t="i">1599</v>
    <v t="i">1600</v>
    <v t="i">1601</v>
    <v t="i">1602</v>
    <v t="i">1603</v>
    <v t="i">1606</v>
    <v t="i">1607</v>
    <v t="i">1608</v>
    <v t="i">1609</v>
    <v t="i">1610</v>
    <v t="i">1613</v>
    <v t="i">1614</v>
    <v t="i">1615</v>
    <v t="i">1616</v>
    <v t="i">1617</v>
    <v t="i">1620</v>
    <v t="i">1621</v>
    <v t="i">1622</v>
    <v t="i">1623</v>
    <v t="i">1624</v>
    <v t="i">1627</v>
    <v t="i">1628</v>
    <v t="i">1629</v>
    <v t="i">1630</v>
    <v t="i">1631</v>
    <v t="i">1634</v>
    <v t="i">1635</v>
    <v t="i">1636</v>
    <v t="i">1638</v>
    <v t="i">1641</v>
    <v t="i">1642</v>
    <v t="i">1643</v>
    <v t="i">1644</v>
    <v t="i">1645</v>
    <v t="i">1648</v>
    <v t="i">1649</v>
    <v t="i">1650</v>
    <v t="i">1651</v>
    <v t="i">1652</v>
    <v t="i">1655</v>
    <v t="i">1656</v>
    <v t="i">1657</v>
    <v t="i">1658</v>
    <v t="i">1659</v>
    <v t="i">1662</v>
    <v t="i">1663</v>
    <v t="i">1664</v>
    <v t="i">1665</v>
    <v t="i">1666</v>
    <v t="i">1670</v>
    <v t="i">1671</v>
    <v t="i">1672</v>
    <v t="i">1673</v>
    <v t="i">1677</v>
    <v t="i">1678</v>
    <v t="i">1679</v>
    <v t="i">1680</v>
    <v t="i">1683</v>
    <v t="i">1684</v>
    <v t="i">1685</v>
    <v t="i">1686</v>
    <v t="i">1687</v>
    <v t="i">1691</v>
    <v t="i">1692</v>
    <v t="i">1693</v>
    <v t="i">1694</v>
    <v t="i">1697</v>
    <v t="i">1698</v>
    <v t="i">1699</v>
    <v t="i">1700</v>
    <v t="i">1701</v>
    <v t="i">1704</v>
    <v t="i">1705</v>
    <v t="i">1706</v>
    <v t="i">1707</v>
    <v t="i">1708</v>
    <v t="i">1711</v>
    <v t="i">1712</v>
    <v t="i">1713</v>
    <v t="i">1714</v>
    <v t="i">1715</v>
    <v t="i">1718</v>
    <v t="i">1719</v>
    <v t="i">1720</v>
    <v t="i">1721</v>
    <v t="i">1722</v>
    <v t="i">1726</v>
    <v t="i">1727</v>
    <v t="i">1728</v>
    <v t="i">1729</v>
    <v t="i">1732</v>
    <v t="i">1733</v>
    <v t="i">1734</v>
    <v t="i">1735</v>
    <v t="i">1736</v>
    <v t="i">1739</v>
    <v t="i">1740</v>
    <v t="i">1741</v>
    <v t="i">1742</v>
    <v t="i">1743</v>
    <v t="i">1746</v>
    <v t="i">1747</v>
    <v t="i">1748</v>
    <v t="i">1749</v>
    <v t="i">1750</v>
    <v t="i">1753</v>
    <v t="i">1754</v>
    <v t="i">1755</v>
    <v t="i">1756</v>
    <v t="i">1757</v>
    <v t="i">1760</v>
    <v t="i">1761</v>
    <v t="i">1762</v>
    <v t="i">1763</v>
    <v t="i">1764</v>
    <v t="i">1767</v>
    <v t="i">1768</v>
    <v t="i">1769</v>
    <v t="i">1770</v>
    <v t="i">1774</v>
    <v t="i">1775</v>
    <v t="i">1776</v>
    <v t="i">1777</v>
    <v t="i">1778</v>
    <v t="i">1781</v>
    <v t="i">1782</v>
    <v t="i">1783</v>
    <v t="i">1784</v>
    <v t="i">1785</v>
    <v t="i">1788</v>
    <v t="i">1789</v>
    <v t="i">1790</v>
    <v t="i">1791</v>
    <v t="i">1792</v>
    <v t="i">1795</v>
    <v t="i">1796</v>
    <v t="i">1797</v>
    <v t="i">1798</v>
    <v t="i">1799</v>
    <v t="i">1802</v>
    <v t="i">1803</v>
    <v t="i">1804</v>
    <v t="i">1805</v>
    <v t="i">1806</v>
    <v t="i">1809</v>
    <v t="i">1810</v>
    <v t="i">1811</v>
    <v t="i">1812</v>
    <v t="i">1813</v>
    <v t="i">1816</v>
    <v t="i">1817</v>
    <v t="i">1818</v>
    <v t="i">1819</v>
    <v t="i">1820</v>
    <v t="i">1824</v>
    <v t="i">1825</v>
    <v t="i">1826</v>
  </a>
  <a r="1" c="1259">
    <v>1.89</v>
    <v>1.87</v>
    <v>1.82</v>
    <v>1.86</v>
    <v>1.85</v>
    <v>1.86</v>
    <v>1.93</v>
    <v>2.0099999999999998</v>
    <v>2.0099999999999998</v>
    <v>1.99</v>
    <v>1.98</v>
    <v>1.99</v>
    <v>1.98</v>
    <v>2.0099999999999998</v>
    <v>1.99</v>
    <v>2.04</v>
    <v>1.94</v>
    <v>2.0299999999999998</v>
    <v>1.97</v>
    <v>1.99</v>
    <v>2.02</v>
    <v>2.0299999999999998</v>
    <v>2.0099999999999998</v>
    <v>2.0499999999999998</v>
    <v>2.02</v>
    <v>2.0299999999999998</v>
    <v>2.06</v>
    <v>2.06</v>
    <v>2.1800000000000002</v>
    <v>2.0499999999999998</v>
    <v>2.0099999999999998</v>
    <v>1.98</v>
    <v>1.99</v>
    <v>2.02</v>
    <v>1.96</v>
    <v>1.96</v>
    <v>1.91</v>
    <v>1.96</v>
    <v>1.93</v>
    <v>1.95</v>
    <v>1.91</v>
    <v>2</v>
    <v>1.96</v>
    <v>1.99</v>
    <v>1.95</v>
    <v>1.97</v>
    <v>1.95</v>
    <v>2.02</v>
    <v>1.91</v>
    <v>1.91</v>
    <v>1.89</v>
    <v>1.89</v>
    <v>1.86</v>
    <v>1.97</v>
    <v>1.97</v>
    <v>1.95</v>
    <v>1.95</v>
    <v>1.95</v>
    <v>2.0099999999999998</v>
    <v>2</v>
    <v>1.97</v>
    <v>1.96</v>
    <v>1.97</v>
    <v>1.94</v>
    <v>1.97</v>
    <v>1.95</v>
    <v>1.91</v>
    <v>1.89</v>
    <v>1.92</v>
    <v>1.83</v>
    <v>1.76</v>
    <v>1.77</v>
    <v>1.75</v>
    <v>1.87</v>
    <v>1.83</v>
    <v>1.91</v>
    <v>1.89</v>
    <v>1.93</v>
    <v>1.9</v>
    <v>1.88</v>
    <v>1.97</v>
    <v>1.92</v>
    <v>1.9</v>
    <v>1.92</v>
    <v>1.93</v>
    <v>1.9</v>
    <v>1.9</v>
    <v>1.87</v>
    <v>1.87</v>
    <v>1.86</v>
    <v>1.86</v>
    <v>1.74</v>
    <v>1.78</v>
    <v>1.81</v>
    <v>1.88</v>
    <v>1.93</v>
    <v>1.93</v>
    <v>1.91</v>
    <v>1.94</v>
    <v>1.92</v>
    <v>1.87</v>
    <v>1.86</v>
    <v>1.85</v>
    <v>1.83</v>
    <v>1.8</v>
    <v>1.84</v>
    <v>1.85</v>
    <v>1.89</v>
    <v>1.9</v>
    <v>1.92</v>
    <v>1.91</v>
    <v>1.93</v>
    <v>1.94</v>
    <v>1.87</v>
    <v>1.85</v>
    <v>1.81</v>
    <v>1.8</v>
    <v>1.84</v>
    <v>1.84</v>
    <v>1.78</v>
    <v>1.75</v>
    <v>1.8</v>
    <v>1.71</v>
    <v>1.73</v>
    <v>1.76</v>
    <v>1.78</v>
    <v>1.77</v>
    <v>1.75</v>
    <v>1.7</v>
    <v>1.69</v>
    <v>1.62</v>
    <v>1.57</v>
    <v>1.5</v>
    <v>1.5</v>
    <v>1.46</v>
    <v>1.45</v>
    <v>1.37</v>
    <v>1.31</v>
    <v>1.18</v>
    <v>1.18</v>
    <v>1.01</v>
    <v>1.02</v>
    <v>1.02</v>
    <v>1.31</v>
    <v>1.3</v>
    <v>1.32</v>
    <v>1.24</v>
    <v>1.33</v>
    <v>1.26</v>
    <v>1.34</v>
    <v>1.53</v>
    <v>1.6</v>
    <v>1.51</v>
    <v>1.45</v>
    <v>1.48</v>
    <v>1.45</v>
    <v>1.39</v>
    <v>1.39</v>
    <v>1.4</v>
    <v>1.38</v>
    <v>1.33</v>
    <v>1.36</v>
    <v>1.37</v>
    <v>1.36</v>
    <v>1.37</v>
    <v>1.4</v>
    <v>1.39</v>
    <v>1.37</v>
    <v>1.34</v>
    <v>1.38</v>
    <v>1.38</v>
    <v>1.36</v>
    <v>1.34</v>
    <v>1.34</v>
    <v>1.36</v>
    <v>1.37</v>
    <v>1.4</v>
    <v>1.67</v>
    <v>1.62</v>
    <v>1.69</v>
    <v>1.78</v>
    <v>1.78</v>
    <v>1.8</v>
    <v>1.75</v>
    <v>1.77</v>
    <v>1.79</v>
    <v>1.79</v>
    <v>1.8</v>
    <v>1.86</v>
    <v>1.87</v>
    <v>1.81</v>
    <v>1.97</v>
    <v>1.95</v>
    <v>2.11</v>
    <v>2.2000000000000002</v>
    <v>2.38</v>
    <v>2.59</v>
    <v>2.2000000000000002</v>
    <v>2.4</v>
    <v>2.5299999999999998</v>
    <v>2.62</v>
    <v>2.54</v>
    <v>2.48</v>
    <v>2.36</v>
    <v>2.4</v>
    <v>2.36</v>
    <v>2.42</v>
    <v>2.4</v>
    <v>2.35</v>
    <v>2.4500000000000002</v>
    <v>2.4500000000000002</v>
    <v>2.5499999999999998</v>
    <v>2.63</v>
    <v>2.77</v>
    <v>2.59</v>
    <v>2.67</v>
    <v>2.67</v>
    <v>2.59</v>
    <v>2.5099999999999998</v>
    <v>2.59</v>
    <v>2.56</v>
    <v>2.57</v>
    <v>2.5</v>
    <v>2.5299999999999998</v>
    <v>2.58</v>
    <v>2.5299999999999998</v>
    <v>2.52</v>
    <v>2.5299999999999998</v>
    <v>2.4900000000000002</v>
    <v>2.5099999999999998</v>
    <v>2.46</v>
    <v>2.57</v>
    <v>2.5099999999999998</v>
    <v>2.4700000000000002</v>
    <v>2.42</v>
    <v>2.31</v>
    <v>2.35</v>
    <v>2.23</v>
    <v>2.2799999999999998</v>
    <v>2.33</v>
    <v>2.42</v>
    <v>2.5499999999999998</v>
    <v>2.57</v>
    <v>2.5099999999999998</v>
    <v>2.5299999999999998</v>
    <v>2.5</v>
    <v>2.5</v>
    <v>2.67</v>
    <v>2.59</v>
    <v>2.62</v>
    <v>2.56</v>
    <v>2.59</v>
    <v>2.58</v>
    <v>2.54</v>
    <v>2.56</v>
    <v>2.5499999999999998</v>
    <v>2.66</v>
    <v>2.62</v>
    <v>2.6</v>
    <v>2.65</v>
    <v>2.5499999999999998</v>
    <v>2.4</v>
    <v>2.31</v>
    <v>2.29</v>
    <v>2.31</v>
    <v>2.2999999999999998</v>
    <v>2.09</v>
    <v>2.0499999999999998</v>
    <v>2.14</v>
    <v>2.2200000000000002</v>
    <v>2.25</v>
    <v>2.2400000000000002</v>
    <v>2.2999999999999998</v>
    <v>2.2799999999999998</v>
    <v>2.35</v>
    <v>2.3199999999999998</v>
    <v>2.2999999999999998</v>
    <v>2.2999999999999998</v>
    <v>2.29</v>
    <v>2.29</v>
    <v>2.33</v>
    <v>2.31</v>
    <v>2.33</v>
    <v>2.31</v>
    <v>2.31</v>
    <v>2.2799999999999998</v>
    <v>2.25</v>
    <v>2.29</v>
    <v>2.27</v>
    <v>2.25</v>
    <v>2.25</v>
    <v>2.2400000000000002</v>
    <v>2.21</v>
    <v>2.15</v>
    <v>2.15</v>
    <v>2.13</v>
    <v>2.15</v>
    <v>2.1</v>
    <v>2.1</v>
    <v>2.09</v>
    <v>2.0499999999999998</v>
    <v>2.11</v>
    <v>2.0099999999999998</v>
    <v>2.0099999999999998</v>
    <v>2.09</v>
    <v>2.23</v>
    <v>2.21</v>
    <v>2.2000000000000002</v>
    <v>2.1800000000000002</v>
    <v>2.11</v>
    <v>2.15</v>
    <v>2.13</v>
    <v>2.14</v>
    <v>2.17</v>
    <v>2.17</v>
    <v>2.14</v>
    <v>2.15</v>
    <v>2.17</v>
    <v>2.2599999999999998</v>
    <v>2.33</v>
    <v>2.4500000000000002</v>
    <v>2.5</v>
    <v>2.5499999999999998</v>
    <v>2.65</v>
    <v>2.76</v>
    <v>2.72</v>
    <v>2.82</v>
    <v>2.81</v>
    <v>2.8</v>
    <v>2.8</v>
    <v>2.72</v>
    <v>2.7</v>
    <v>2.65</v>
    <v>2.59</v>
    <v>2.63</v>
    <v>2.5099999999999998</v>
    <v>2.41</v>
    <v>2.38</v>
    <v>2.4500000000000002</v>
    <v>2.54</v>
    <v>2.63</v>
    <v>2.66</v>
    <v>2.69</v>
    <v>2.6749999999999998</v>
    <v>2.75</v>
    <v>2.78</v>
    <v>2.8</v>
    <v>2.94</v>
    <v>3.04</v>
    <v>2.92</v>
    <v>2.9</v>
    <v>2.97</v>
    <v>3.05</v>
    <v>2.98</v>
    <v>2.92</v>
    <v>2.75</v>
    <v>2.64</v>
    <v>2.65</v>
    <v>2.78</v>
    <v>2.79</v>
    <v>2.77</v>
    <v>2.85</v>
    <v>2.66</v>
    <v>2.73</v>
    <v>2.94</v>
    <v>3.07</v>
    <v>3.38</v>
    <v>3.42</v>
    <v>3.49</v>
    <v>3.75</v>
    <v>3.39</v>
    <v>3.48</v>
    <v>3.37</v>
    <v>3.38</v>
    <v>3.7</v>
    <v>3.9</v>
    <v>4</v>
    <v>3.9</v>
    <v>3.8</v>
    <v>3.38</v>
    <v>3.3</v>
    <v>3.09</v>
    <v>3.15</v>
    <v>3</v>
    <v>3.07</v>
    <v>3.22</v>
    <v>3.14</v>
    <v>3.09</v>
    <v>3.17</v>
    <v>3.07</v>
    <v>2.9</v>
    <v>2.93</v>
    <v>2.94</v>
    <v>2.96</v>
    <v>3.11</v>
    <v>3.15</v>
    <v>3.08</v>
    <v>3.08</v>
    <v>3.16</v>
    <v>3.24</v>
    <v>3.23</v>
    <v>3.82</v>
    <v>3.81</v>
    <v>4.08</v>
    <v>4.05</v>
    <v>4.1399999999999997</v>
    <v>4.0999999999999996</v>
    <v>4.04</v>
    <v>4.2</v>
    <v>4.1900000000000004</v>
    <v>4.17</v>
    <v>4.32</v>
    <v>4.05</v>
    <v>3.93</v>
    <v>3.9</v>
    <v>3.81</v>
    <v>4.08</v>
    <v>4.04</v>
    <v>3.99</v>
    <v>3.8650000000000002</v>
    <v>3.85</v>
    <v>4.09</v>
    <v>4.13</v>
    <v>4.25</v>
    <v>4.25</v>
    <v>4.38</v>
    <v>4.41</v>
    <v>4.4800000000000004</v>
    <v>4.46</v>
    <v>4.42</v>
    <v>4.8499999999999996</v>
    <v>5.72</v>
    <v>5.51</v>
    <v>5.57</v>
    <v>5.2</v>
    <v>4.83</v>
    <v>4.75</v>
    <v>4.04</v>
    <v>4.34</v>
    <v>4.3600000000000003</v>
    <v>4.51</v>
    <v>4.76</v>
    <v>4.54</v>
    <v>4.33</v>
    <v>3.93</v>
    <v>4.1399999999999997</v>
    <v>3.78</v>
    <v>3.27</v>
    <v>3.38</v>
    <v>2.76</v>
    <v>3.28</v>
    <v>2.83</v>
    <v>3.12</v>
    <v>3.32</v>
    <v>3.42</v>
    <v>3.73</v>
    <v>3.84</v>
    <v>3.81</v>
    <v>3.72</v>
    <v>3.58</v>
    <v>3.54</v>
    <v>3.31</v>
    <v>3.4</v>
    <v>3.35</v>
    <v>3.69</v>
    <v>3.65</v>
    <v>3.82</v>
    <v>3.82</v>
    <v>4.12</v>
    <v>4.2699999999999996</v>
    <v>4.18</v>
    <v>4.49</v>
    <v>4.5199999999999996</v>
    <v>4.42</v>
    <v>4.22</v>
    <v>4.33</v>
    <v>4.3</v>
    <v>4.4000000000000004</v>
    <v>4.5</v>
    <v>4.4400000000000004</v>
    <v>4.42</v>
    <v>4.1849999999999996</v>
    <v>3.92</v>
    <v>4.09</v>
    <v>4.17</v>
    <v>4.17</v>
    <v>4.37</v>
    <v>4.55</v>
    <v>4.3099999999999996</v>
    <v>4.2750000000000004</v>
    <v>4.1100000000000003</v>
    <v>4.0599999999999996</v>
    <v>4.08</v>
    <v>4.17</v>
    <v>4.17</v>
    <v>4.22</v>
    <v>4.17</v>
    <v>4.1100000000000003</v>
    <v>4.22</v>
    <v>4.33</v>
    <v>4.2450000000000001</v>
    <v>4.21</v>
    <v>4.28</v>
    <v>4.1500000000000004</v>
    <v>4.17</v>
    <v>5</v>
    <v>4.88</v>
    <v>5.28</v>
    <v>5.0949999999999998</v>
    <v>5.66</v>
    <v>4.75</v>
    <v>5.0599999999999996</v>
    <v>5.21</v>
    <v>5.45</v>
    <v>5.29</v>
    <v>5.39</v>
    <v>5.48</v>
    <v>5.57</v>
    <v>6.43</v>
    <v>7.57</v>
    <v>7.35</v>
    <v>6.83</v>
    <v>7.99</v>
    <v>8.2100000000000009</v>
    <v>8.8699999999999992</v>
    <v>9.1</v>
    <v>9.98</v>
    <v>9.3350000000000009</v>
    <v>9.5</v>
    <v>8.9499999999999993</v>
    <v>9.3000000000000007</v>
    <v>8.31</v>
    <v>8.65</v>
    <v>9.0399999999999991</v>
    <v>9.06</v>
    <v>8.9949999999999992</v>
    <v>8.6</v>
    <v>9.08</v>
    <v>8.9499999999999993</v>
    <v>8.5299999999999994</v>
    <v>8.52</v>
    <v>8.35</v>
    <v>8.06</v>
    <v>8.19</v>
    <v>7.97</v>
    <v>7.71</v>
    <v>9.16</v>
    <v>9.1300000000000008</v>
    <v>9.33</v>
    <v>10.73</v>
    <v>11.28</v>
    <v>12.04</v>
    <v>11.305</v>
    <v>10.63</v>
    <v>11.36</v>
    <v>11.4</v>
    <v>12.2</v>
    <v>12.77</v>
    <v>13.65</v>
    <v>13.67</v>
    <v>12.93</v>
    <v>12.34</v>
    <v>12.85</v>
    <v>13.05</v>
    <v>12.99</v>
    <v>13.07</v>
    <v>12.98</v>
    <v>14.13</v>
    <v>13.14</v>
    <v>11.55</v>
    <v>11.76</v>
    <v>11.73</v>
    <v>12.13</v>
    <v>12.12</v>
    <v>11.71</v>
    <v>12.24</v>
    <v>12.53</v>
    <v>12.94</v>
    <v>12.84</v>
    <v>13.56</v>
    <v>13.36</v>
    <v>12.93</v>
    <v>12.074999999999999</v>
    <v>11.24</v>
    <v>11.65</v>
    <v>13.2</v>
    <v>13.16</v>
    <v>13.41</v>
    <v>13.994999999999999</v>
    <v>14.14</v>
    <v>15.74</v>
    <v>16.23</v>
    <v>18.225000000000001</v>
    <v>17.88</v>
    <v>18.43</v>
    <v>17.64</v>
    <v>17.100000000000001</v>
    <v>17.3</v>
    <v>17.03</v>
    <v>16.27</v>
    <v>16.39</v>
    <v>16.285</v>
    <v>14.86</v>
    <v>14.96</v>
    <v>15.03</v>
    <v>14.455</v>
    <v>14.785</v>
    <v>14.8</v>
    <v>14.81</v>
    <v>14</v>
    <v>15.47</v>
    <v>16.95</v>
    <v>16.61</v>
    <v>18.835000000000001</v>
    <v>18.86</v>
    <v>20.309999999999999</v>
    <v>20.010000000000002</v>
    <v>23</v>
    <v>23.45</v>
    <v>23.43</v>
    <v>25</v>
    <v>22.98</v>
    <v>23.22</v>
    <v>23.79</v>
    <v>24.36</v>
    <v>26.87</v>
    <v>26.72</v>
    <v>26.16</v>
    <v>26.24</v>
    <v>26.39</v>
    <v>24.47</v>
    <v>24.07</v>
    <v>23.85</v>
    <v>24.85</v>
    <v>24.75</v>
    <v>28.74</v>
    <v>26.74</v>
    <v>27.19</v>
    <v>26.77</v>
    <v>25.7</v>
    <v>28.47</v>
    <v>28.46</v>
    <v>30.57</v>
    <v>31.625</v>
    <v>32.369999999999997</v>
    <v>35.69</v>
    <v>36.14</v>
    <v>35.58</v>
    <v>33.57</v>
    <v>32.46</v>
    <v>34.19</v>
    <v>33.909999999999997</v>
    <v>32.17</v>
    <v>32.549999999999997</v>
    <v>35</v>
    <v>47.29</v>
    <v>53.774999999999999</v>
    <v>53.97</v>
    <v>66.02</v>
    <v>69.5</v>
    <v>66.540000000000006</v>
    <v>60.14</v>
    <v>66.47</v>
    <v>62.5</v>
    <v>63.69</v>
    <v>66.87</v>
    <v>65.72</v>
    <v>73.180000000000007</v>
    <v>64.42</v>
    <v>65.28</v>
    <v>63.17</v>
    <v>63.85</v>
    <v>64.25</v>
    <v>67.38</v>
    <v>67.67</v>
    <v>65.77</v>
    <v>66.19</v>
    <v>67.48</v>
    <v>64.33</v>
    <v>63.99</v>
    <v>63.19</v>
    <v>59</v>
    <v>56.23</v>
    <v>50.23</v>
    <v>55.89</v>
    <v>48.6</v>
    <v>46.58</v>
    <v>50.16</v>
    <v>43.34</v>
    <v>48.38</v>
    <v>52.46</v>
    <v>48.78</v>
    <v>43.81</v>
    <v>40.020000000000003</v>
    <v>39.299999999999997</v>
    <v>38.11</v>
    <v>42.32</v>
    <v>42.83</v>
    <v>48.16</v>
    <v>47.25</v>
    <v>46.46</v>
    <v>42.68</v>
    <v>39.33</v>
    <v>36.36</v>
    <v>38.28</v>
    <v>38.909999999999997</v>
    <v>36.79</v>
    <v>33.200000000000003</v>
    <v>34.1</v>
    <v>34.03</v>
    <v>30.78</v>
    <v>34.04</v>
    <v>35.840000000000003</v>
    <v>35.26</v>
    <v>33.44</v>
    <v>34.67</v>
    <v>31.96</v>
    <v>32.619999999999997</v>
    <v>32.299999999999997</v>
    <v>29.68</v>
    <v>29.29</v>
    <v>28.39</v>
    <v>26.09</v>
    <v>27.24</v>
    <v>25.24</v>
    <v>25.25</v>
    <v>27.14</v>
    <v>26.5</v>
    <v>27.98</v>
    <v>29.29</v>
    <v>28.55</v>
    <v>28.86</v>
    <v>28.27</v>
    <v>28.51</v>
    <v>26.63</v>
    <v>24.6</v>
    <v>24.29</v>
    <v>22.56</v>
    <v>23.05</v>
    <v>20.07</v>
    <v>23.6</v>
    <v>22.24</v>
    <v>21.96</v>
    <v>24.58</v>
    <v>24.94</v>
    <v>27.02</v>
    <v>27.47</v>
    <v>27.47</v>
    <v>27.89</v>
    <v>27.2</v>
    <v>27.81</v>
    <v>29.69</v>
    <v>29.93</v>
    <v>30.7</v>
    <v>30.89</v>
    <v>30.69</v>
    <v>30.03</v>
    <v>30.58</v>
    <v>32.85</v>
    <v>33.49</v>
    <v>32.43</v>
    <v>31.49</v>
    <v>31.85</v>
    <v>30.57</v>
    <v>29.2</v>
    <v>29.65</v>
    <v>29.85</v>
    <v>29.17</v>
    <v>29.85</v>
    <v>34.020000000000003</v>
    <v>33.82</v>
    <v>32.9</v>
    <v>31.85</v>
    <v>34.14</v>
    <v>34.08</v>
    <v>34.19</v>
    <v>33.31</v>
    <v>32.479999999999997</v>
    <v>32.86</v>
    <v>30.17</v>
    <v>29.83</v>
    <v>29.39</v>
    <v>29.02</v>
    <v>27.82</v>
    <v>26.54</v>
    <v>26.78</v>
    <v>26.01</v>
    <v>26</v>
    <v>26.86</v>
    <v>28.05</v>
    <v>27.33</v>
    <v>26.81</v>
    <v>27.07</v>
    <v>26.55</v>
    <v>27.83</v>
    <v>27.2</v>
    <v>27.28</v>
    <v>26.62</v>
    <v>26.49</v>
    <v>25.89</v>
    <v>26</v>
    <v>25.9</v>
    <v>28.18</v>
    <v>29.1</v>
    <v>27.4</v>
    <v>26.41</v>
    <v>24.99</v>
    <v>25.1</v>
    <v>25.87</v>
    <v>25.06</v>
    <v>23.76</v>
    <v>24.23</v>
    <v>25.32</v>
    <v>25.85</v>
    <v>26.41</v>
    <v>25.9</v>
    <v>26.6</v>
    <v>26.13</v>
    <v>26.06</v>
    <v>26.93</v>
    <v>27.15</v>
    <v>26.4</v>
    <v>26.8</v>
    <v>25.25</v>
    <v>25.26</v>
    <v>24.16</v>
    <v>24.21</v>
    <v>24.66</v>
    <v>24.63</v>
    <v>24.97</v>
    <v>26.47</v>
    <v>25.72</v>
    <v>26.08</v>
    <v>26.92</v>
    <v>27.77</v>
    <v>26.97</v>
    <v>28.4</v>
    <v>26.83</v>
    <v>25.19</v>
    <v>25.54</v>
    <v>25.57</v>
    <v>24.32</v>
    <v>24.37</v>
    <v>24.6</v>
    <v>26.09</v>
    <v>27.19</v>
    <v>27.65</v>
    <v>29.78</v>
    <v>33.590000000000003</v>
    <v>31.81</v>
    <v>31.24</v>
    <v>32.590000000000003</v>
    <v>33.44</v>
    <v>32.92</v>
    <v>33.67</v>
    <v>32.700000000000003</v>
    <v>34.880000000000003</v>
    <v>34.17</v>
    <v>34.409999999999997</v>
    <v>37.11</v>
    <v>38.270000000000003</v>
    <v>41.65</v>
    <v>41.23</v>
    <v>40.04</v>
    <v>40.229999999999997</v>
    <v>38.369999999999997</v>
    <v>40.94</v>
    <v>40.72</v>
    <v>40.18</v>
    <v>43.44</v>
    <v>43.14</v>
    <v>41.82</v>
    <v>43.11</v>
    <v>41.99</v>
    <v>40.42</v>
    <v>44.55</v>
    <v>42.81</v>
    <v>42.27</v>
    <v>42.91</v>
    <v>40.25</v>
    <v>41.62</v>
    <v>39.85</v>
    <v>36.71</v>
    <v>36.42</v>
    <v>33.46</v>
    <v>34.049999999999997</v>
    <v>36.42</v>
    <v>36.6</v>
    <v>34.42</v>
    <v>33.22</v>
    <v>32.229999999999997</v>
    <v>30.55</v>
    <v>31.36</v>
    <v>29.65</v>
    <v>29.75</v>
    <v>27.33</v>
    <v>28.96</v>
    <v>28.88</v>
    <v>29.4</v>
    <v>29.6</v>
    <v>28.33</v>
    <v>27.96</v>
    <v>28.84</v>
    <v>28.23</v>
    <v>28.79</v>
    <v>28.15</v>
    <v>26.27</v>
    <v>25.22</v>
    <v>24.96</v>
    <v>24.75</v>
    <v>25.1</v>
    <v>24.65</v>
    <v>23.91</v>
    <v>23.44</v>
    <v>22.83</v>
    <v>20.99</v>
    <v>21.6</v>
    <v>21.06</v>
    <v>20.7</v>
    <v>19.73</v>
    <v>19.47</v>
    <v>18.260000000000002</v>
    <v>18.760000000000002</v>
    <v>21.87</v>
    <v>22.9</v>
    <v>21.84</v>
    <v>20.92</v>
    <v>21.43</v>
    <v>21.46</v>
    <v>21.96</v>
    <v>23</v>
    <v>22.27</v>
    <v>21.29</v>
    <v>21.47</v>
    <v>23.77</v>
    <v>23.9</v>
    <v>23.15</v>
    <v>22.07</v>
    <v>20.74</v>
    <v>19.809999999999999</v>
    <v>21.87</v>
    <v>22.59</v>
    <v>25.29</v>
    <v>24.85</v>
    <v>25.27</v>
    <v>23.72</v>
    <v>23.07</v>
    <v>23.24</v>
    <v>25.58</v>
    <v>26.19</v>
    <v>25.89</v>
    <v>24.44</v>
    <v>22.49</v>
    <v>23.09</v>
    <v>24</v>
    <v>25.66</v>
    <v>26.15</v>
    <v>25.81</v>
    <v>27.25</v>
    <v>27.64</v>
    <v>28.46</v>
    <v>27.95</v>
    <v>28.08</v>
    <v>29.65</v>
    <v>28.39</v>
    <v>28.61</v>
    <v>28.34</v>
    <v>31.75</v>
    <v>30.44</v>
    <v>28.29</v>
    <v>27.32</v>
    <v>26.02</v>
    <v>26.23</v>
    <v>25.92</v>
    <v>26.75</v>
    <v>25.77</v>
    <v>25.55</v>
    <v>28.05</v>
    <v>26.63</v>
    <v>22.85</v>
    <v>22.04</v>
    <v>22.75</v>
    <v>22.32</v>
    <v>22.13</v>
    <v>21.74</v>
    <v>21.02</v>
    <v>21.7</v>
    <v>21.54</v>
    <v>23.4</v>
    <v>21.26</v>
    <v>19.41</v>
    <v>16.63</v>
    <v>15.71</v>
    <v>13.45</v>
    <v>13.58</v>
    <v>15.03</v>
    <v>14.5</v>
    <v>16.53</v>
    <v>15.88</v>
    <v>16.57</v>
    <v>16.45</v>
    <v>16.64</v>
    <v>15.18</v>
    <v>15.76</v>
    <v>17.059999999999999</v>
    <v>19.059999999999999</v>
    <v>18.48</v>
    <v>17.920000000000002</v>
    <v>18.29</v>
    <v>17.899999999999999</v>
    <v>18.579999999999998</v>
    <v>18.850000000000001</v>
    <v>18.54</v>
    <v>16.920000000000002</v>
    <v>15.96</v>
    <v>14.2</v>
    <v>14.2</v>
    <v>15.22</v>
    <v>14.25</v>
    <v>15.83</v>
    <v>16.579999999999998</v>
    <v>16.89</v>
    <v>17.87</v>
    <v>18.23</v>
    <v>18.100000000000001</v>
    <v>17.13</v>
    <v>16.350000000000001</v>
    <v>16.57</v>
    <v>17.18</v>
    <v>17.600000000000001</v>
    <v>17.579999999999998</v>
    <v>19.14</v>
    <v>19.77</v>
    <v>18.46</v>
    <v>18.02</v>
    <v>18.25</v>
    <v>17.75</v>
    <v>15.46</v>
    <v>16.420000000000002</v>
    <v>17.3</v>
    <v>18.100000000000001</v>
    <v>18.32</v>
    <v>17.64</v>
    <v>17.489999999999998</v>
    <v>16.38</v>
    <v>17.18</v>
    <v>21.63</v>
    <v>21.34</v>
    <v>21.24</v>
    <v>23.23</v>
    <v>23.56</v>
    <v>24.11</v>
    <v>25.19</v>
    <v>25.62</v>
    <v>24.67</v>
    <v>28.78</v>
    <v>27.74</v>
    <v>29.54</v>
    <v>29.96</v>
    <v>29.19</v>
    <v>28.47</v>
    <v>28.43</v>
    <v>26.82</v>
    <v>26.38</v>
    <v>26.12</v>
    <v>27.52</v>
    <v>30</v>
    <v>28.94</v>
    <v>28.5</v>
    <v>28.19</v>
    <v>28.04</v>
    <v>26.94</v>
    <v>25.87</v>
    <v>25.85</v>
    <v>27.47</v>
    <v>29.12</v>
    <v>29.92</v>
    <v>30.03</v>
    <v>28.91</v>
    <v>29.59</v>
    <v>29.3</v>
    <v>28.25</v>
    <v>27.71</v>
    <v>26</v>
    <v>25.52</v>
    <v>23.94</v>
    <v>22.63</v>
    <v>21.69</v>
    <v>21.85</v>
    <v>22.5</v>
    <v>21.04</v>
    <v>21.01</v>
    <v>21.82</v>
    <v>23.39</v>
    <v>21.97</v>
    <v>21.09</v>
    <v>19.899999999999999</v>
    <v>19.850000000000001</v>
    <v>19.79</v>
    <v>18.93</v>
    <v>19.23</v>
    <v>18.03</v>
    <v>18.62</v>
    <v>19.11</v>
    <v>16.95</v>
    <v>16.329999999999998</v>
    <v>16.489999999999998</v>
    <v>15.73</v>
    <v>16.57</v>
    <v>16.420000000000002</v>
    <v>16.07</v>
    <v>16.09</v>
    <v>15.98</v>
    <v>15.69</v>
    <v>14.72</v>
    <v>14.61</v>
    <v>14.79</v>
    <v>14.98</v>
    <v>14.81</v>
    <v>14.61</v>
    <v>17.010000000000002</v>
    <v>17.89</v>
    <v>17.3</v>
    <v>17.559999999999999</v>
    <v>16.71</v>
    <v>16.3</v>
    <v>15.84</v>
    <v>15.19</v>
    <v>15.18</v>
    <v>15.48</v>
    <v>15.73</v>
    <v>14.92</v>
    <v>14.9</v>
    <v>15.96</v>
    <v>15.75</v>
    <v>15.81</v>
    <v>14.96</v>
    <v>13.82</v>
    <v>13.68</v>
    <v>13.78</v>
    <v>13.36</v>
    <v>13.93</v>
    <v>14.11</v>
    <v>15.21</v>
    <v>14.42</v>
    <v>14.02</v>
    <v>12.91</v>
    <v>12.72</v>
    <v>13.08</v>
    <v>12.55</v>
    <v>12.34</v>
    <v>11.72</v>
    <v>11.71</v>
    <v>12.23</v>
    <v>12.37</v>
    <v>12.18</v>
    <v>13</v>
    <v>12.66</v>
    <v>13.41</v>
    <v>14.22</v>
    <v>14.95</v>
    <v>16.21</v>
    <v>16.79</v>
    <v>16.489999999999998</v>
    <v>16.829999999999998</v>
    <v>16.7</v>
    <v>15.31</v>
    <v>15.9</v>
    <v>17.440000000000001</v>
    <v>16.739999999999998</v>
    <v>16.34</v>
    <v>15.37</v>
    <v>15.86</v>
    <v>15.71</v>
    <v>17.02</v>
    <v>17.68</v>
    <v>17.89</v>
    <v>17.38</v>
    <v>16.48</v>
    <v>16.14</v>
    <v>15.9</v>
    <v>15.36</v>
    <v>15.36</v>
    <v>15.47</v>
    <v>15.81</v>
    <v>16.77</v>
    <v>15.84</v>
    <v>15.58</v>
    <v>14.43</v>
    <v>14.54</v>
    <v>14.65</v>
    <v>14.18</v>
    <v>14.66</v>
    <v>14.87</v>
    <v>14.21</v>
    <v>13.33</v>
    <v>13.84</v>
    <v>13.67</v>
    <v>13.4</v>
    <v>13.78</v>
    <v>13.02</v>
    <v>12.35</v>
    <v>12.4</v>
    <v>12.16</v>
    <v>11.8</v>
    <v>11.8</v>
    <v>11.17</v>
    <v>10.84</v>
    <v>11.52</v>
    <v>11.22</v>
    <v>11.49</v>
    <v>11.23</v>
    <v>10.72</v>
    <v>10.4</v>
    <v>11.03</v>
    <v>11.25</v>
    <v>11.72</v>
    <v>11.12</v>
    <v>10.58</v>
    <v>9.68</v>
    <v>9.27</v>
    <v>9.36</v>
    <v>9.76</v>
    <v>9.39</v>
    <v>9.3000000000000007</v>
    <v>9.0399999999999991</v>
    <v>9.5</v>
    <v>9.02</v>
    <v>9</v>
    <v>8.85</v>
    <v>9.0500000000000007</v>
    <v>9.27</v>
    <v>8.91</v>
    <v>8.4700000000000006</v>
    <v>8.9700000000000006</v>
    <v>9.0299999999999994</v>
    <v>8.83</v>
    <v>8.59</v>
    <v>8.86</v>
    <v>8.7799999999999994</v>
    <v>9.2899999999999991</v>
    <v>9.2899999999999991</v>
    <v>8.0050000000000008</v>
    <v>7.83</v>
    <v>7.65</v>
    <v>7.48</v>
    <v>7.85</v>
    <v>7.55</v>
    <v>8.0399999999999991</v>
    <v>7.87</v>
    <v>7.73</v>
    <v>8.83</v>
    <v>8.81</v>
    <v>8.4600000000000009</v>
    <v>8.3800000000000008</v>
    <v>8.25</v>
    <v>8.84</v>
    <v>8.32</v>
    <v>8.4600000000000009</v>
  </a>
  <a r="1">
    <v t="i">0</v>
  </a>
  <a r="1">
    <v>9.5500000000000007</v>
  </a>
  <a r="1" c="61">
    <v>2.02</v>
    <v>2</v>
    <v>1.97</v>
    <v>1.92</v>
    <v>1.85</v>
    <v>1.75</v>
    <v>1.24</v>
    <v>1.37</v>
    <v>1.79</v>
    <v>2.4</v>
    <v>2.4900000000000002</v>
    <v>2.56</v>
    <v>2.25</v>
    <v>2.21</v>
    <v>2.17</v>
    <v>2.63</v>
    <v>2.65</v>
    <v>3.9</v>
    <v>3.16</v>
    <v>3.8650000000000002</v>
    <v>4.34</v>
    <v>3.54</v>
    <v>4.1849999999999996</v>
    <v>4.21</v>
    <v>8.2100000000000009</v>
    <v>7.71</v>
    <v>12.98</v>
    <v>13.41</v>
    <v>14</v>
    <v>26.39</v>
    <v>33.909999999999997</v>
    <v>63.17</v>
    <v>48.38</v>
    <v>35.840000000000003</v>
    <v>28.51</v>
    <v>30.7</v>
    <v>34.19</v>
    <v>27.28</v>
    <v>26.06</v>
    <v>25.54</v>
    <v>38.270000000000003</v>
    <v>39.85</v>
    <v>28.23</v>
    <v>21.87</v>
    <v>25.29</v>
    <v>28.61</v>
    <v>21.02</v>
    <v>18.48</v>
    <v>16.57</v>
    <v>21.34</v>
    <v>28.04</v>
    <v>21.01</v>
    <v>15.98</v>
    <v>15.96</v>
    <v>12.37</v>
    <v>17.02</v>
    <v>14.87</v>
    <v>11.72</v>
    <v>9.0299999999999994</v>
    <v>8.32</v>
    <v>9.17</v>
  </a>
  <a r="1" c="1259">
    <v>275.52999999999997</v>
    <v>276.81</v>
    <v>277.06</v>
    <v>279.44</v>
    <v>279.26</v>
    <v>280.04000000000002</v>
    <v>280.51</v>
    <v>280.89</v>
    <v>279.92</v>
    <v>280.70999999999998</v>
    <v>280.31</v>
    <v>279.7</v>
    <v>278.67</v>
    <v>279.25</v>
    <v>277.32</v>
    <v>277.89</v>
    <v>274.10000000000002</v>
    <v>273.47000000000003</v>
    <v>271.12</v>
    <v>272.82</v>
    <v>273.05</v>
    <v>273.82</v>
    <v>272.73</v>
    <v>275.07</v>
    <v>277.20999999999998</v>
    <v>279.81</v>
    <v>280.83</v>
    <v>278.74</v>
    <v>281.14</v>
    <v>281.43</v>
    <v>281.33</v>
    <v>282.47000000000003</v>
    <v>283.08999999999997</v>
    <v>281.92</v>
    <v>281.62</v>
    <v>282.14</v>
    <v>283.55</v>
    <v>286.18</v>
    <v>285.19</v>
    <v>283.36</v>
    <v>281.77</v>
    <v>283.27999999999997</v>
    <v>282.88</v>
    <v>284.23</v>
    <v>285.55</v>
    <v>286.64999999999998</v>
    <v>287.47000000000003</v>
    <v>287.37</v>
    <v>287.11</v>
    <v>285.07</v>
    <v>284.11</v>
    <v>285.93</v>
    <v>283.64999999999998</v>
    <v>286.10000000000002</v>
    <v>287.04000000000002</v>
    <v>287.74</v>
    <v>288.23</v>
    <v>288.22000000000003</v>
    <v>287.73</v>
    <v>289.52</v>
    <v>291.81</v>
    <v>291.89</v>
    <v>293.54000000000002</v>
    <v>292.29000000000002</v>
    <v>292.44</v>
    <v>291.95</v>
    <v>291.16000000000003</v>
    <v>290.31</v>
    <v>289.60000000000002</v>
    <v>290.25</v>
    <v>291.22000000000003</v>
    <v>291.24</v>
    <v>292.92</v>
    <v>292.91000000000003</v>
    <v>291.44</v>
    <v>293.07</v>
    <v>293.27999999999997</v>
    <v>295.76</v>
    <v>295.36</v>
    <v>294.47000000000003</v>
    <v>294.16000000000003</v>
    <v>292.02</v>
    <v>292.82</v>
    <v>292.73</v>
    <v>293.87</v>
    <v>293.75</v>
    <v>293.95</v>
    <v>291.74</v>
    <v>289.93</v>
    <v>289.94</v>
    <v>289.58999999999997</v>
    <v>280.25</v>
    <v>274.33</v>
    <v>278.02999999999997</v>
    <v>276.52999999999997</v>
    <v>282.62</v>
    <v>282.56</v>
    <v>278.51</v>
    <v>278.27</v>
    <v>277.22000000000003</v>
    <v>275.57</v>
    <v>267.14</v>
    <v>272.02</v>
    <v>267.10000000000002</v>
    <v>265.61</v>
    <v>269.86</v>
    <v>272.76</v>
    <v>275.42</v>
    <v>273.89</v>
    <v>275.57</v>
    <v>277.16000000000003</v>
    <v>283.13</v>
    <v>282.52</v>
    <v>279.95999999999998</v>
    <v>274.51</v>
    <v>274.11</v>
    <v>272.20999999999998</v>
    <v>274.95999999999998</v>
    <v>275.74</v>
    <v>271.13</v>
    <v>266.10000000000002</v>
    <v>266.95999999999998</v>
    <v>265.31</v>
    <v>269.47000000000003</v>
    <v>270.32</v>
    <v>276.63</v>
    <v>276.07</v>
    <v>278</v>
    <v>281.37</v>
    <v>272.52999999999997</v>
    <v>271.82</v>
    <v>265.60000000000002</v>
    <v>266</v>
    <v>266.05</v>
    <v>267.49</v>
    <v>267.24</v>
    <v>262.39999999999998</v>
    <v>255.65</v>
    <v>255.62</v>
    <v>251.74</v>
    <v>247.43</v>
    <v>242.35</v>
    <v>236.09</v>
    <v>247.67</v>
    <v>250.06</v>
    <v>249.33</v>
    <v>251.61</v>
    <v>251.72</v>
    <v>245.43</v>
    <v>254.06</v>
    <v>255.77</v>
    <v>258.29000000000002</v>
    <v>259.49</v>
    <v>260.51</v>
    <v>260.37</v>
    <v>259.11</v>
    <v>261.91000000000003</v>
    <v>262.60000000000002</v>
    <v>264.52999999999997</v>
    <v>268.07</v>
    <v>264.5</v>
    <v>264.88</v>
    <v>265.14</v>
    <v>267.5</v>
    <v>265.35000000000002</v>
    <v>264.98</v>
    <v>269.23</v>
    <v>271.55</v>
    <v>271.7</v>
    <v>273.64999999999998</v>
    <v>274.82</v>
    <v>274.41000000000003</v>
    <v>271.83</v>
    <v>272.13</v>
    <v>272.27999999999997</v>
    <v>275.82</v>
    <v>276.66000000000003</v>
    <v>276.02999999999997</v>
    <v>279.16000000000003</v>
    <v>279.55</v>
    <v>280.08999999999997</v>
    <v>279.20999999999998</v>
    <v>280.82</v>
    <v>281.26</v>
    <v>281.05</v>
    <v>280.91000000000003</v>
    <v>280.32</v>
    <v>282.31</v>
    <v>281.16000000000003</v>
    <v>280.8</v>
    <v>279.01</v>
    <v>276.76</v>
    <v>276.2</v>
    <v>280.20999999999998</v>
    <v>281.2</v>
    <v>283.14999999999998</v>
    <v>283.01</v>
    <v>284.27999999999997</v>
    <v>285.41000000000003</v>
    <v>285.54000000000002</v>
    <v>283.39</v>
    <v>286.57</v>
    <v>281.16000000000003</v>
    <v>280.91000000000003</v>
    <v>282.95999999999998</v>
    <v>281.58</v>
    <v>282.69</v>
    <v>284.56</v>
    <v>287.85000000000002</v>
    <v>287.92</v>
    <v>288.44</v>
    <v>289.13</v>
    <v>290.45</v>
    <v>290.77</v>
    <v>289.27</v>
    <v>290.22000000000003</v>
    <v>290.2</v>
    <v>292.16000000000003</v>
    <v>291.92</v>
    <v>292.14</v>
    <v>291.37</v>
    <v>292</v>
    <v>292.3</v>
    <v>294.83999999999997</v>
    <v>294.22000000000003</v>
    <v>294.04000000000002</v>
    <v>295.47000000000003</v>
    <v>295.79000000000002</v>
    <v>295.94</v>
    <v>293.8</v>
    <v>293.26</v>
    <v>296.01</v>
    <v>294.89999999999998</v>
    <v>289.91000000000003</v>
    <v>289.52</v>
    <v>288.72000000000003</v>
    <v>290</v>
    <v>282.8</v>
    <v>285.32</v>
    <v>287.02999999999997</v>
    <v>289.56</v>
    <v>287.89999999999998</v>
    <v>285.98</v>
    <v>288.48</v>
    <v>287.64999999999998</v>
    <v>284.06</v>
    <v>284.76</v>
    <v>282.08</v>
    <v>280.24</v>
    <v>280.87</v>
    <v>277.3</v>
    <v>276.38</v>
    <v>282.44</v>
    <v>284.86</v>
    <v>286.76</v>
    <v>289.67</v>
    <v>291</v>
    <v>290.95</v>
    <v>290.29000000000002</v>
    <v>291.62</v>
    <v>291.25</v>
    <v>289.74</v>
    <v>292.45</v>
    <v>293.24</v>
    <v>296.02</v>
    <v>295.57</v>
    <v>295.27</v>
    <v>292.41000000000003</v>
    <v>292.08</v>
    <v>293.27999999999997</v>
    <v>294.75</v>
    <v>297.32</v>
    <v>298.23</v>
    <v>300.48</v>
    <v>300.10000000000002</v>
    <v>298.55</v>
    <v>299.02999999999997</v>
    <v>300.39999999999998</v>
    <v>300.93</v>
    <v>302.49</v>
    <v>302.45999999999998</v>
    <v>301.44</v>
    <v>299.48</v>
    <v>300.64999999999998</v>
    <v>298.89999999999998</v>
    <v>299.58</v>
    <v>301.72000000000003</v>
    <v>303.17</v>
    <v>301.70999999999998</v>
    <v>303.77</v>
    <v>303.22000000000003</v>
    <v>302.48</v>
    <v>299.23</v>
    <v>296.52</v>
    <v>294.42</v>
    <v>285.57</v>
    <v>289.38</v>
    <v>289.66000000000003</v>
    <v>295.27999999999997</v>
    <v>293.36</v>
    <v>289.81</v>
    <v>294.27999999999997</v>
    <v>285.60000000000002</v>
    <v>286.33999999999997</v>
    <v>290.58</v>
    <v>294.07</v>
    <v>291.79000000000002</v>
    <v>294.18</v>
    <v>294.07</v>
    <v>286.47000000000003</v>
    <v>289.66000000000003</v>
    <v>288.55</v>
    <v>290.5</v>
    <v>294.27999999999997</v>
    <v>294.27</v>
    <v>292.41000000000003</v>
    <v>295.76</v>
    <v>299.63</v>
    <v>299.83</v>
    <v>299.97000000000003</v>
    <v>299.95</v>
    <v>302.12</v>
    <v>303.08</v>
    <v>302.87</v>
    <v>301.98</v>
    <v>302.70999999999998</v>
    <v>302.93</v>
    <v>302.89</v>
    <v>301.22000000000003</v>
    <v>301.38</v>
    <v>297.51</v>
    <v>299.19</v>
    <v>298.58999999999997</v>
    <v>297</v>
    <v>298.52</v>
    <v>294.91000000000003</v>
    <v>289.63</v>
    <v>292.04000000000002</v>
    <v>296.02</v>
    <v>294.69</v>
    <v>290.13</v>
    <v>292.88</v>
    <v>294.95</v>
    <v>297.89</v>
    <v>297.69</v>
    <v>300.62</v>
    <v>300.07</v>
    <v>300.91000000000003</v>
    <v>299.60000000000002</v>
    <v>301.75</v>
    <v>300.7</v>
    <v>301.57</v>
    <v>302.11</v>
    <v>303.31</v>
    <v>305.01</v>
    <v>304.91000000000003</v>
    <v>305.87</v>
    <v>304.97000000000003</v>
    <v>307.95</v>
    <v>309.11</v>
    <v>308.74</v>
    <v>308.88</v>
    <v>309.98</v>
    <v>310.67</v>
    <v>310.16000000000003</v>
    <v>310.69</v>
    <v>310.86</v>
    <v>311.3</v>
    <v>313.61</v>
    <v>313.75</v>
    <v>313.68</v>
    <v>312.52</v>
    <v>312.07</v>
    <v>312.74</v>
    <v>315.10000000000002</v>
    <v>315.73</v>
    <v>317.25</v>
    <v>316.06</v>
    <v>313.41000000000003</v>
    <v>311.25</v>
    <v>313.18</v>
    <v>313.83999999999997</v>
    <v>316.64</v>
    <v>315.7</v>
    <v>315.37</v>
    <v>316.17</v>
    <v>318.97000000000003</v>
    <v>319.08</v>
    <v>319.32</v>
    <v>319.35000000000002</v>
    <v>319.37</v>
    <v>320.74</v>
    <v>322.38</v>
    <v>322.61</v>
    <v>322.64999999999998</v>
    <v>324.32</v>
    <v>324.26</v>
    <v>322.51</v>
    <v>323.24</v>
    <v>326.32</v>
    <v>323.81</v>
    <v>325.08999999999997</v>
    <v>324.2</v>
    <v>325.85000000000002</v>
    <v>328.05</v>
    <v>327.14</v>
    <v>329.43</v>
    <v>328.92</v>
    <v>329.66</v>
    <v>332.4</v>
    <v>333.5</v>
    <v>332.78</v>
    <v>332.85</v>
    <v>333.26</v>
    <v>330.23</v>
    <v>324.87</v>
    <v>328.33</v>
    <v>328.1</v>
    <v>329.09</v>
    <v>323.24</v>
    <v>325.56</v>
    <v>330.61</v>
    <v>334.29</v>
    <v>335.57</v>
    <v>333.75</v>
    <v>336.22</v>
    <v>336.84</v>
    <v>339</v>
    <v>338.58</v>
    <v>339.07</v>
    <v>338.26</v>
    <v>339.88</v>
    <v>338.49</v>
    <v>335.01</v>
    <v>323.83</v>
    <v>314.12</v>
    <v>312.91000000000003</v>
    <v>298.70999999999998</v>
    <v>295.91000000000003</v>
    <v>310.39999999999998</v>
    <v>301.5</v>
    <v>314.75</v>
    <v>303.76</v>
    <v>298.7</v>
    <v>274.8</v>
    <v>289.55</v>
    <v>275.47000000000003</v>
    <v>248.96</v>
    <v>271.55</v>
    <v>240.12</v>
    <v>255.39</v>
    <v>241.17</v>
    <v>242.06</v>
    <v>231.16</v>
    <v>224.65</v>
    <v>245.88</v>
    <v>247.47</v>
    <v>262.37</v>
    <v>254.24</v>
    <v>262.36</v>
    <v>258.39999999999998</v>
    <v>246.8</v>
    <v>252.59</v>
    <v>249.02</v>
    <v>265.8</v>
    <v>265.91000000000003</v>
    <v>275</v>
    <v>279.12</v>
    <v>276.44</v>
    <v>284.83</v>
    <v>278.57</v>
    <v>280.05</v>
    <v>287.58</v>
    <v>282.45999999999998</v>
    <v>273.86</v>
    <v>280.06</v>
    <v>279.98</v>
    <v>283.89999999999998</v>
    <v>288.19</v>
    <v>286.64</v>
    <v>294.13</v>
    <v>291.16000000000003</v>
    <v>283.52999999999997</v>
    <v>284.63</v>
    <v>287.14</v>
    <v>285.25</v>
    <v>288.63</v>
    <v>293.45999999999998</v>
    <v>293.45</v>
    <v>287.47000000000003</v>
    <v>282.54000000000002</v>
    <v>285.92</v>
    <v>287.16000000000003</v>
    <v>296.04000000000002</v>
    <v>292.99</v>
    <v>297.99</v>
    <v>295.81</v>
    <v>296.41000000000003</v>
    <v>300.17</v>
    <v>304.55</v>
    <v>303.95</v>
    <v>305.18</v>
    <v>306.68</v>
    <v>309.23</v>
    <v>313.39</v>
    <v>312.33999999999997</v>
    <v>320.48</v>
    <v>324.39999999999998</v>
    <v>322.01</v>
    <v>320.11</v>
    <v>301.58999999999997</v>
    <v>305.36</v>
    <v>306.89</v>
    <v>312.79000000000002</v>
    <v>311.38</v>
    <v>311.62</v>
    <v>309.72000000000003</v>
    <v>311.94</v>
    <v>313.20999999999998</v>
    <v>305.3</v>
    <v>308.5</v>
    <v>301.14</v>
    <v>305.66000000000003</v>
    <v>309.69</v>
    <v>311.81</v>
    <v>313.45</v>
    <v>318.26</v>
    <v>314.98</v>
    <v>317.33</v>
    <v>315.72000000000003</v>
    <v>318.89999999999998</v>
    <v>316.07</v>
    <v>320.17</v>
    <v>323.16000000000003</v>
    <v>322.04000000000002</v>
    <v>322.99</v>
    <v>325.66000000000003</v>
    <v>326.25</v>
    <v>328.17</v>
    <v>324.2</v>
    <v>322.13</v>
    <v>324.5</v>
    <v>322.5</v>
    <v>326.38</v>
    <v>325.26</v>
    <v>327.82</v>
    <v>330.11</v>
    <v>331.3</v>
    <v>333.45</v>
    <v>335.71</v>
    <v>335.95</v>
    <v>336.96</v>
    <v>334.14</v>
    <v>338.8</v>
    <v>338.22</v>
    <v>338.19</v>
    <v>339.28</v>
    <v>340</v>
    <v>338.62</v>
    <v>339.66</v>
    <v>340.85</v>
    <v>344.35</v>
    <v>345.49</v>
    <v>349</v>
    <v>349.76</v>
    <v>352</v>
    <v>350.77</v>
    <v>354.06</v>
    <v>359.24</v>
    <v>346.82</v>
    <v>343.98</v>
    <v>334.63</v>
    <v>341.18</v>
    <v>335.22</v>
    <v>335.38</v>
    <v>339.84</v>
    <v>341.57</v>
    <v>340.21</v>
    <v>337.29</v>
    <v>333.34</v>
    <v>329.63</v>
    <v>332.97</v>
    <v>323.75</v>
    <v>324.60000000000002</v>
    <v>329.88</v>
    <v>335.36</v>
    <v>333.51</v>
    <v>336.06</v>
    <v>338.24</v>
    <v>335.05</v>
    <v>340.9</v>
    <v>336.06</v>
    <v>341.9</v>
    <v>344.98</v>
    <v>348.01</v>
    <v>353.69</v>
    <v>351.39</v>
    <v>349.19</v>
    <v>348.76</v>
    <v>348.45</v>
    <v>343.22</v>
    <v>344.57</v>
    <v>343.9</v>
    <v>345.86</v>
    <v>346.96</v>
    <v>340.59</v>
    <v>339.43</v>
    <v>327.88</v>
    <v>331.15</v>
    <v>327.62</v>
    <v>331.36</v>
    <v>337.28</v>
    <v>344.73</v>
    <v>351.47</v>
    <v>351.44</v>
    <v>355.83</v>
    <v>355.37</v>
    <v>357.93</v>
    <v>354.52</v>
    <v>359.34</v>
    <v>363.8</v>
    <v>361.95</v>
    <v>357.59</v>
    <v>359.04</v>
    <v>356.63</v>
    <v>358.77</v>
    <v>364.51</v>
    <v>363.99</v>
    <v>364.98</v>
    <v>363.32</v>
    <v>367.32</v>
    <v>368.1</v>
    <v>368.03</v>
    <v>371.19</v>
    <v>370.5</v>
    <v>371.53</v>
    <v>368.28</v>
    <v>368.08</v>
    <v>367.62</v>
    <v>364.35</v>
    <v>369.31</v>
    <v>369.9</v>
    <v>371.96</v>
    <v>370.49</v>
    <v>369.27</v>
    <v>368.56</v>
    <v>368.88</v>
    <v>370.31</v>
    <v>373.53</v>
    <v>372.81</v>
    <v>373.3</v>
    <v>375.39</v>
    <v>370.22</v>
    <v>372.67</v>
    <v>374.92</v>
    <v>380.47</v>
    <v>382.64</v>
    <v>380.14</v>
    <v>380.2</v>
    <v>381.16</v>
    <v>379.84</v>
    <v>377.1</v>
    <v>380.05</v>
    <v>385.28</v>
    <v>385.62</v>
    <v>384.31</v>
    <v>385.84</v>
    <v>385.27</v>
    <v>375.87</v>
    <v>379.05</v>
    <v>371.52</v>
    <v>377.6</v>
    <v>382.96</v>
    <v>383.26</v>
    <v>387.6</v>
    <v>389.12</v>
    <v>392.05</v>
    <v>391.72</v>
    <v>391.56</v>
    <v>392.22</v>
    <v>394.18</v>
    <v>393.87</v>
    <v>393.92</v>
    <v>392.25</v>
    <v>391.51</v>
    <v>388.53</v>
    <v>388.94</v>
    <v>393.21</v>
    <v>383.78</v>
    <v>381.77</v>
    <v>391.03</v>
    <v>388.02</v>
    <v>382.84</v>
    <v>378.1</v>
    <v>385.07</v>
    <v>383.19</v>
    <v>388.59</v>
    <v>390.97</v>
    <v>394.99</v>
    <v>395.61</v>
    <v>398.01</v>
    <v>397.45</v>
    <v>398.75</v>
    <v>392.93</v>
    <v>392.2</v>
    <v>395.3</v>
    <v>392.22</v>
    <v>390.21</v>
    <v>391.12</v>
    <v>397.45</v>
    <v>397.25</v>
    <v>396.27</v>
    <v>397.82</v>
    <v>402.08</v>
    <v>407.85</v>
    <v>407.6</v>
    <v>408.11</v>
    <v>410.01</v>
    <v>412.98</v>
    <v>413.15</v>
    <v>414.36</v>
    <v>412.98</v>
    <v>417.42</v>
    <v>418.89</v>
    <v>416.84</v>
    <v>413.81</v>
    <v>417.68</v>
    <v>413.97</v>
    <v>418.31</v>
    <v>419.25</v>
    <v>419.12</v>
    <v>418.96</v>
    <v>421.61</v>
    <v>418.88</v>
    <v>419.78</v>
    <v>417.23</v>
    <v>417.29</v>
    <v>420.68</v>
    <v>423.73</v>
    <v>419.61</v>
    <v>415.87</v>
    <v>406.98</v>
    <v>411.81</v>
    <v>418.17</v>
    <v>417.17</v>
    <v>413.58</v>
    <v>412.46</v>
    <v>416.82</v>
    <v>416.58</v>
    <v>420.77</v>
    <v>419.86</v>
    <v>420.63</v>
    <v>420.85</v>
    <v>421.65</v>
    <v>421.32</v>
    <v>422.02</v>
    <v>420.41</v>
    <v>424.24</v>
    <v>423.88</v>
    <v>423.9</v>
    <v>423.22</v>
    <v>424.04</v>
    <v>424.74</v>
    <v>425.76</v>
    <v>424.93</v>
    <v>422.58</v>
    <v>422.45</v>
    <v>416.77</v>
    <v>422.65</v>
    <v>424.66</v>
    <v>424.41</v>
    <v>426.87</v>
    <v>428.44</v>
    <v>429.35</v>
    <v>429.54</v>
    <v>429.92</v>
    <v>432.35</v>
    <v>435.64</v>
    <v>434.53</v>
    <v>436.31</v>
    <v>432.81</v>
    <v>437.41</v>
    <v>439.03</v>
    <v>437.49</v>
    <v>438.07</v>
    <v>436.57</v>
    <v>433.27</v>
    <v>426.8</v>
    <v>432.99</v>
    <v>436.5</v>
    <v>437.45</v>
    <v>441.76</v>
    <v>442.94</v>
    <v>440.92</v>
    <v>440.68</v>
    <v>442.64</v>
    <v>440.4</v>
    <v>439.51</v>
    <v>443.02</v>
    <v>440.91</v>
    <v>443.65</v>
    <v>444.42</v>
    <v>444.11</v>
    <v>444.63</v>
    <v>445.68</v>
    <v>446.72</v>
    <v>447.85</v>
    <v>449</v>
    <v>445.95</v>
    <v>441.14</v>
    <v>441.79</v>
    <v>445.31</v>
    <v>449.19</v>
    <v>449.97</v>
    <v>450.91</v>
    <v>448.25</v>
    <v>452.19</v>
    <v>454.2</v>
    <v>453.71</v>
    <v>453.91</v>
    <v>455.27</v>
    <v>455.07</v>
    <v>453.6</v>
    <v>453</v>
    <v>450.98</v>
    <v>447.54</v>
    <v>448.58</v>
    <v>446.19</v>
    <v>449.9</v>
    <v>449.06</v>
    <v>444.73</v>
    <v>437.23</v>
    <v>436.98</v>
    <v>441.29</v>
    <v>446.58</v>
    <v>445.74</v>
    <v>444.34</v>
    <v>435.47</v>
    <v>436.22</v>
    <v>430.82</v>
    <v>435.95</v>
    <v>430.29</v>
    <v>434.8</v>
    <v>436.65</v>
    <v>440.27</v>
    <v>439.62</v>
    <v>436.34</v>
    <v>435.24</v>
    <v>436.79</v>
    <v>444.27</v>
    <v>447.68</v>
    <v>448.98</v>
    <v>452.51</v>
    <v>454.25</v>
    <v>455.43</v>
    <v>454.88</v>
    <v>457.26</v>
    <v>457.78</v>
    <v>455.74</v>
    <v>460.12</v>
    <v>460.99</v>
    <v>461.94</v>
    <v>463.76</v>
    <v>466.61</v>
    <v>468.75</v>
    <v>470.4</v>
    <v>470.89</v>
    <v>469.25</v>
    <v>465.54</v>
    <v>465.73</v>
    <v>469.16</v>
    <v>469.28</v>
    <v>471.15</v>
    <v>470.04</v>
    <v>471.59</v>
    <v>470.82</v>
    <v>469.41</v>
    <v>470.06</v>
    <v>471.28</v>
    <v>460.62</v>
    <v>466.5</v>
    <v>457.63</v>
    <v>452.29</v>
    <v>459.26</v>
    <v>455.14</v>
    <v>460.62</v>
    <v>470.19</v>
    <v>471.43</v>
    <v>468.25</v>
    <v>472.74</v>
    <v>467.07</v>
    <v>463.77</v>
    <v>471.06</v>
    <v>466.74</v>
    <v>462.11</v>
    <v>456.92</v>
    <v>465.06</v>
    <v>469.75</v>
    <v>472.63</v>
    <v>479.4</v>
    <v>479.03</v>
    <v>479.53</v>
    <v>478.18</v>
    <v>476.99</v>
    <v>479.84</v>
    <v>479.68</v>
    <v>470.33</v>
    <v>469.98</v>
    <v>468.1</v>
    <v>467.22</v>
    <v>471.83</v>
    <v>473.08</v>
    <v>466.59</v>
    <v>466.75</v>
    <v>458.5</v>
    <v>453.76</v>
    <v>448.72</v>
    <v>439.98</v>
    <v>441.52</v>
    <v>436.44</v>
    <v>435.43</v>
    <v>433.16</v>
    <v>443.75</v>
    <v>451.77</v>
    <v>454.89</v>
    <v>459.26</v>
    <v>448.6</v>
    <v>450.85</v>
    <v>449.25</v>
    <v>452.82</v>
    <v>459.5</v>
    <v>451.38</v>
    <v>442.35</v>
    <v>440.91</v>
    <v>448</v>
    <v>448.51</v>
    <v>439.1</v>
    <v>436.07</v>
    <v>431.34</v>
    <v>423.48</v>
    <v>430.14</v>
    <v>439.61</v>
    <v>438.72</v>
    <v>431.92</v>
    <v>439.8</v>
    <v>437.69</v>
    <v>433.95</v>
    <v>421.2</v>
    <v>418.06</v>
    <v>429.31</v>
    <v>427.34</v>
    <v>422.01</v>
    <v>418.82</v>
    <v>428.04</v>
    <v>437.52</v>
    <v>442.96</v>
    <v>447.7</v>
    <v>447.61</v>
    <v>453.07</v>
    <v>447.39</v>
    <v>452.36</v>
    <v>454.64</v>
    <v>457.83</v>
    <v>463.67</v>
    <v>460.79</v>
    <v>453.69</v>
    <v>454.79</v>
    <v>458.8</v>
    <v>452.89</v>
    <v>448.49</v>
    <v>450.71</v>
    <v>449.51</v>
    <v>441.74</v>
    <v>440.05</v>
    <v>445.2</v>
    <v>439.7</v>
    <v>439.86</v>
    <v>446.96</v>
    <v>446.56</v>
    <v>440.09</v>
    <v>427.78</v>
    <v>430.42</v>
    <v>417.89</v>
    <v>419.15</v>
    <v>429.68</v>
    <v>413.56</v>
    <v>416.22</v>
    <v>418.15</v>
    <v>430.74</v>
    <v>415.45</v>
    <v>413.21</v>
    <v>399.92</v>
    <v>400.71</v>
    <v>394.39</v>
    <v>393.81</v>
    <v>403.41</v>
    <v>401.71</v>
    <v>410.03</v>
    <v>393.56</v>
    <v>391.1</v>
    <v>391.3</v>
    <v>398.61</v>
    <v>395.75</v>
    <v>399.25</v>
    <v>407.06</v>
    <v>417.25</v>
    <v>414.87</v>
    <v>411.51</v>
    <v>419.26</v>
    <v>412.38</v>
    <v>413.62</v>
    <v>417.46</v>
    <v>412.94</v>
    <v>401.99</v>
    <v>390.13</v>
    <v>375.13</v>
    <v>374.13</v>
    <v>379.46</v>
    <v>366.99</v>
    <v>367.66</v>
    <v>377.01</v>
    <v>376.36</v>
    <v>380.13</v>
    <v>392</v>
    <v>390.58</v>
    <v>382.61</v>
    <v>382.34</v>
    <v>379.15</v>
    <v>383.09</v>
    <v>383.91</v>
    <v>385.28</v>
    <v>390.99</v>
    <v>390.68</v>
    <v>386.23</v>
    <v>382.76</v>
    <v>380.8</v>
    <v>379.88</v>
    <v>387.13</v>
    <v>384</v>
    <v>394.32</v>
    <v>396.76</v>
    <v>400.81</v>
    <v>397.24</v>
    <v>397.65</v>
    <v>392.93</v>
    <v>403.09</v>
    <v>408.21</v>
    <v>414.28</v>
    <v>412.95</v>
    <v>410.32</v>
    <v>416.72</v>
    <v>416.32</v>
    <v>415.59</v>
    <v>415.23</v>
    <v>413.49</v>
    <v>422.15</v>
    <v>422.3</v>
    <v>429.25</v>
    <v>431.14</v>
    <v>432.04</v>
    <v>428.79</v>
    <v>430.05</v>
    <v>424.36</v>
    <v>415.46</v>
    <v>414.54</v>
    <v>415.83</v>
    <v>421.69</v>
    <v>407.28</v>
    <v>404.83</v>
    <v>400.19</v>
    <v>397.18</v>
    <v>398.54</v>
    <v>394.28</v>
    <v>392.71</v>
    <v>399.82</v>
    <v>402.34</v>
    <v>408.76</v>
    <v>413.17</v>
    <v>395.14</v>
    <v>396.65</v>
    <v>392.07</v>
    <v>389.1</v>
    <v>392.13</v>
    <v>387.52</v>
    <v>380.91</v>
    <v>377.69</v>
    <v>371.42</v>
    <v>365.87</v>
    <v>364.93</v>
    <v>372.02</v>
    <v>364.37</v>
    <v>358.65</v>
    <v>368.14</v>
    <v>379.41</v>
    <v>378.52</v>
    <v>374.78</v>
    <v>364.33</v>
    <v>361.62</v>
    <v>359.14</v>
    <v>357.98</v>
    <v>367.51</v>
    <v>359.09</v>
    <v>368.33</v>
    <v>372.55</v>
    <v>370.1</v>
    <v>366.95</v>
    <v>375.81</v>
    <v>380.43</v>
    <v>386.54</v>
    <v>383.62</v>
    <v>381.58</v>
    <v>390.53</v>
    <v>387.79</v>
    <v>386.25</v>
    <v>376.35</v>
    <v>372.57</v>
    <v>377.84</v>
    <v>381.53</v>
    <v>383.6</v>
    <v>375.77</v>
    <v>396.35</v>
    <v>400.17</v>
    <v>396.81</v>
    <v>400.18</v>
    <v>397.24</v>
    <v>395.9</v>
    <v>397.78</v>
    <v>396.26</v>
    <v>401.72</v>
    <v>404.12</v>
    <v>404.09</v>
    <v>397.69</v>
    <v>397.01</v>
    <v>409.32</v>
    <v>409.15</v>
    <v>408.71</v>
    <v>401.35</v>
    <v>395.61</v>
    <v>394.85</v>
    <v>397.95</v>
    <v>395.01</v>
    <v>400.55</v>
    <v>402.01</v>
    <v>399.6</v>
    <v>389.7</v>
    <v>384.94</v>
    <v>381.74</v>
    <v>382.18</v>
    <v>387.88</v>
    <v>382.6</v>
    <v>384.59</v>
    <v>383.11</v>
    <v>378.46</v>
    <v>385.01</v>
    <v>384.21</v>
    <v>382.53</v>
    <v>385.51</v>
    <v>381.13</v>
    <v>389.83</v>
    <v>389.56</v>
    <v>392.36</v>
    <v>397.25</v>
    <v>398.8</v>
    <v>400.37</v>
    <v>399.63</v>
    <v>393.33</v>
    <v>390.53</v>
    <v>397.7</v>
    <v>402.42</v>
    <v>402.15</v>
    <v>402.22</v>
    <v>406.64</v>
    <v>407.65</v>
    <v>402.47</v>
    <v>408.31</v>
    <v>412.67</v>
    <v>418.66</v>
    <v>414.35</v>
    <v>411.8</v>
    <v>417.12</v>
    <v>412.57</v>
    <v>409.07</v>
    <v>409.96</v>
    <v>414.78</v>
    <v>414.56</v>
    <v>415.88</v>
    <v>410.28</v>
    <v>409.14</v>
    <v>401.03</v>
    <v>400.35</v>
    <v>402.46</v>
    <v>398.11</v>
    <v>399.5</v>
    <v>397.97</v>
    <v>396.55</v>
    <v>399.67</v>
    <v>406.08</v>
    <v>406.54</v>
    <v>400.13</v>
    <v>400.83</v>
    <v>393.41</v>
    <v>387.88</v>
    <v>387.07</v>
    <v>393.58</v>
    <v>391.16</v>
    <v>397.89</v>
    <v>393.17</v>
    <v>397.07</v>
    <v>402.23</v>
    <v>395.49</v>
    <v>394.84</v>
    <v>397.45</v>
    <v>398.14</v>
    <v>397.4</v>
    <v>403.15</v>
    <v>405.39</v>
    <v>411.08</v>
    <v>412.54</v>
    <v>410.43</v>
    <v>409.46</v>
    <v>411.01</v>
    <v>411.48</v>
    <v>411.47</v>
    <v>409.93</v>
    <v>415.27</v>
    <v>414.25</v>
    <v>415.78</v>
    <v>416.02</v>
    <v>415.99</v>
    <v>413.66</v>
    <v>413.89</v>
    <v>414.41</v>
    <v>407.83</v>
    <v>406.17</v>
    <v>414.23</v>
    <v>417.66</v>
    <v>417.36</v>
    <v>412.69</v>
    <v>409.72</v>
    <v>406.86</v>
    <v>414.3</v>
    <v>414.52</v>
    <v>412.83</v>
    <v>414.57</v>
    <v>413.95</v>
    <v>413.41</v>
    <v>414.78</v>
    <v>412.01</v>
    <v>417.01</v>
    <v>421.05</v>
    <v>420.44</v>
    <v>420.56</v>
    <v>415.96</v>
    <v>412.84</v>
    <v>416.48</v>
    <v>421.95</v>
    <v>422.03</v>
    <v>419.43</v>
    <v>423.75</v>
  </a>
  <a r="1" c="1259">
    <v>20.149999999999999</v>
    <v>20.13</v>
    <v>20.079999999999998</v>
    <v>20.201499999999999</v>
    <v>20.068300000000001</v>
    <v>19.97</v>
    <v>20.0623</v>
    <v>20.216799999999999</v>
    <v>20.267399999999999</v>
    <v>20.43</v>
    <v>20.149999999999999</v>
    <v>20.329999999999998</v>
    <v>20.010000000000002</v>
    <v>20.16</v>
    <v>19.88</v>
    <v>19.907399999999999</v>
    <v>19.579999999999998</v>
    <v>19.71</v>
    <v>19.41</v>
    <v>19.440000000000001</v>
    <v>19.489999999999998</v>
    <v>19.489999999999998</v>
    <v>19.510000000000002</v>
    <v>19.769200000000001</v>
    <v>20.010000000000002</v>
    <v>20.149999999999999</v>
    <v>20.3</v>
    <v>19.9801</v>
    <v>20.11</v>
    <v>20.100000000000001</v>
    <v>19.95</v>
    <v>20.09</v>
    <v>20.211300000000001</v>
    <v>20.2499</v>
    <v>20</v>
    <v>19.817699999999999</v>
    <v>19.724900000000002</v>
    <v>19.880500000000001</v>
    <v>20.09</v>
    <v>19.856999999999999</v>
    <v>19.63</v>
    <v>19.96</v>
    <v>19.91</v>
    <v>20.37</v>
    <v>20.169</v>
    <v>20.309999999999999</v>
    <v>20.72</v>
    <v>20.56</v>
    <v>20.481000000000002</v>
    <v>20.29</v>
    <v>20.299900000000001</v>
    <v>20.34</v>
    <v>19.98</v>
    <v>20.11</v>
    <v>19.89</v>
    <v>20.030100000000001</v>
    <v>20.39</v>
    <v>20.32</v>
    <v>20.14</v>
    <v>20.399999999999999</v>
    <v>20.58</v>
    <v>20.41</v>
    <v>20.51</v>
    <v>20.280999999999999</v>
    <v>20.5</v>
    <v>20.39</v>
    <v>20.3</v>
    <v>20.079999999999998</v>
    <v>19.810700000000001</v>
    <v>19.891400000000001</v>
    <v>20.099900000000002</v>
    <v>20.11</v>
    <v>20.23</v>
    <v>20.28</v>
    <v>20.135000000000002</v>
    <v>20.12</v>
    <v>20.239999999999998</v>
    <v>20.49</v>
    <v>20.47</v>
    <v>20.377300000000002</v>
    <v>20.04</v>
    <v>19.91</v>
    <v>19.899999999999999</v>
    <v>19.7</v>
    <v>19.849699999999999</v>
    <v>20</v>
    <v>19.8</v>
    <v>19.36</v>
    <v>18.96</v>
    <v>18.850000000000001</v>
    <v>18.73</v>
    <v>18.22</v>
    <v>18.169899999999998</v>
    <v>18.142199999999999</v>
    <v>18.47</v>
    <v>18.95</v>
    <v>18.79</v>
    <v>18.491800000000001</v>
    <v>18.36</v>
    <v>18.29</v>
    <v>18.36</v>
    <v>17.61</v>
    <v>17.98</v>
    <v>17.82</v>
    <v>17.84</v>
    <v>18.420000000000002</v>
    <v>18.71</v>
    <v>19.420000000000002</v>
    <v>19.260000000000002</v>
    <v>19.25</v>
    <v>19.149999999999999</v>
    <v>19.579999999999998</v>
    <v>19.37</v>
    <v>19.25</v>
    <v>18.627800000000001</v>
    <v>18.72</v>
    <v>18.59</v>
    <v>19.059999999999999</v>
    <v>19.177399999999999</v>
    <v>18.88</v>
    <v>18.528400000000001</v>
    <v>18.755800000000001</v>
    <v>18.771000000000001</v>
    <v>19.04</v>
    <v>19.05</v>
    <v>19.52</v>
    <v>19.45</v>
    <v>19.559999999999999</v>
    <v>19.850000000000001</v>
    <v>19.2727</v>
    <v>19.079999999999998</v>
    <v>18.690000000000001</v>
    <v>18.814499999999999</v>
    <v>18.78</v>
    <v>18.88</v>
    <v>18.96</v>
    <v>18.600000000000001</v>
    <v>18.05</v>
    <v>18.079999999999998</v>
    <v>17.63</v>
    <v>17.12</v>
    <v>16.91</v>
    <v>16.309999999999999</v>
    <v>17.36</v>
    <v>17.309999999999999</v>
    <v>17.440000000000001</v>
    <v>17.62</v>
    <v>17.64</v>
    <v>17.05</v>
    <v>17.745999999999999</v>
    <v>18.009899999999998</v>
    <v>18.14</v>
    <v>18.3</v>
    <v>18.7</v>
    <v>18.82</v>
    <v>18.420000000000002</v>
    <v>18.43</v>
    <v>18.54</v>
    <v>18.8399</v>
    <v>18.7578</v>
    <v>18.27</v>
    <v>18.329999999999998</v>
    <v>18.7501</v>
    <v>19.14</v>
    <v>19.18</v>
    <v>19.18</v>
    <v>19.32</v>
    <v>19.4344</v>
    <v>19.63</v>
    <v>19.86</v>
    <v>19.899999999999999</v>
    <v>20.100000000000001</v>
    <v>19.6938</v>
    <v>19.6631</v>
    <v>19.89</v>
    <v>20.039100000000001</v>
    <v>20.11</v>
    <v>20.12</v>
    <v>20.239999999999998</v>
    <v>20.440000000000001</v>
    <v>20.338799999999999</v>
    <v>20.439900000000002</v>
    <v>20.85</v>
    <v>21.07</v>
    <v>20.923100000000002</v>
    <v>20.954499999999999</v>
    <v>20.93</v>
    <v>20.71</v>
    <v>20.74</v>
    <v>20.7</v>
    <v>20.29</v>
    <v>20.033100000000001</v>
    <v>20.03</v>
    <v>20.494800000000001</v>
    <v>20.537099999999999</v>
    <v>20.68</v>
    <v>20.589500000000001</v>
    <v>20.55</v>
    <v>20.7</v>
    <v>20.617999999999999</v>
    <v>20.59</v>
    <v>20.71</v>
    <v>20.079000000000001</v>
    <v>19.95</v>
    <v>19.895</v>
    <v>19.88</v>
    <v>19.880099999999999</v>
    <v>20.09</v>
    <v>20.49</v>
    <v>20.52</v>
    <v>20.85</v>
    <v>20.89</v>
    <v>21.15</v>
    <v>21.1999</v>
    <v>20.95</v>
    <v>21.208300000000001</v>
    <v>21.01</v>
    <v>21.112500000000001</v>
    <v>21.189900000000002</v>
    <v>21.29</v>
    <v>21.3</v>
    <v>21.33</v>
    <v>21.184999999999999</v>
    <v>21.314499999999999</v>
    <v>21.3079</v>
    <v>20.99</v>
    <v>21.0289</v>
    <v>21.013400000000001</v>
    <v>20.962299999999999</v>
    <v>20.89</v>
    <v>20.96</v>
    <v>21.48</v>
    <v>21.210100000000001</v>
    <v>21.12</v>
    <v>20.88</v>
    <v>20.63</v>
    <v>20.5596</v>
    <v>19.75</v>
    <v>20.170000000000002</v>
    <v>20.329999999999998</v>
    <v>20.288900000000002</v>
    <v>19.86</v>
    <v>19.48</v>
    <v>19.97</v>
    <v>19.7959</v>
    <v>19.3201</v>
    <v>19.440000000000001</v>
    <v>19.456299999999999</v>
    <v>19.163900000000002</v>
    <v>19.2</v>
    <v>18.809999999999999</v>
    <v>19.036799999999999</v>
    <v>19.670000000000002</v>
    <v>19.62</v>
    <v>19.84</v>
    <v>20.02</v>
    <v>20.36</v>
    <v>20.4649</v>
    <v>20.2408</v>
    <v>20.54</v>
    <v>20.11</v>
    <v>20.2</v>
    <v>20.72</v>
    <v>20.78</v>
    <v>20.945</v>
    <v>20.8</v>
    <v>20.800899999999999</v>
    <v>20.41</v>
    <v>20.63</v>
    <v>20.995699999999999</v>
    <v>21.11</v>
    <v>21.48</v>
    <v>21.27</v>
    <v>21.557600000000001</v>
    <v>21.59</v>
    <v>21.3705</v>
    <v>21.51</v>
    <v>21.56</v>
    <v>21.282</v>
    <v>21.645</v>
    <v>21.67</v>
    <v>21.728000000000002</v>
    <v>21.7315</v>
    <v>21.8002</v>
    <v>21.959800000000001</v>
    <v>21.944600000000001</v>
    <v>22.15</v>
    <v>22.53</v>
    <v>21.99</v>
    <v>22.12</v>
    <v>22.1142</v>
    <v>22.265000000000001</v>
    <v>22.23</v>
    <v>21.97</v>
    <v>21.79</v>
    <v>20.86</v>
    <v>21.21</v>
    <v>21.66</v>
    <v>22.08</v>
    <v>21.7651</v>
    <v>21.3569</v>
    <v>21.77</v>
    <v>20.945699999999999</v>
    <v>20.85</v>
    <v>21.34</v>
    <v>21.72</v>
    <v>21.633900000000001</v>
    <v>21.61</v>
    <v>21.48</v>
    <v>20.81</v>
    <v>20.93</v>
    <v>20.759</v>
    <v>20.930800000000001</v>
    <v>21.190100000000001</v>
    <v>21.25</v>
    <v>20.861499999999999</v>
    <v>21.227499999999999</v>
    <v>21.6</v>
    <v>21.59</v>
    <v>21.56</v>
    <v>21.65</v>
    <v>22.05</v>
    <v>21.908100000000001</v>
    <v>22.04</v>
    <v>22.013999999999999</v>
    <v>22.232900000000001</v>
    <v>22.22</v>
    <v>22.44</v>
    <v>22.28</v>
    <v>22.47</v>
    <v>21.770499999999998</v>
    <v>21.831</v>
    <v>21.639299999999999</v>
    <v>21.2502</v>
    <v>21.41</v>
    <v>21.04</v>
    <v>20.64</v>
    <v>20.733699999999999</v>
    <v>21.02</v>
    <v>21.000900000000001</v>
    <v>20.753900000000002</v>
    <v>20.854800000000001</v>
    <v>21.03</v>
    <v>21.2774</v>
    <v>21.2379</v>
    <v>21.392900000000001</v>
    <v>21.2712</v>
    <v>21.43</v>
    <v>21.43</v>
    <v>21.6</v>
    <v>21.44</v>
    <v>21.335100000000001</v>
    <v>21.86</v>
    <v>22</v>
    <v>22.23</v>
    <v>22.1</v>
    <v>21.75</v>
    <v>21.875499999999999</v>
    <v>22.09</v>
    <v>22.4</v>
    <v>22.66</v>
    <v>22.524999999999999</v>
    <v>22.494499999999999</v>
    <v>22.53</v>
    <v>22.57</v>
    <v>22.65</v>
    <v>22.3887</v>
    <v>22.485199999999999</v>
    <v>22.72</v>
    <v>22.62</v>
    <v>22.72</v>
    <v>22.450099999999999</v>
    <v>22.3965</v>
    <v>22.297999999999998</v>
    <v>22.716000000000001</v>
    <v>22.7</v>
    <v>23.18</v>
    <v>22.94</v>
    <v>22.84</v>
    <v>22.805</v>
    <v>22.97</v>
    <v>22.8691</v>
    <v>23.110099999999999</v>
    <v>23.02</v>
    <v>23.05</v>
    <v>23.34</v>
    <v>23.626799999999999</v>
    <v>23.63</v>
    <v>24</v>
    <v>24.125</v>
    <v>24.295000000000002</v>
    <v>24.37</v>
    <v>24.524999999999999</v>
    <v>24.725000000000001</v>
    <v>24.750399999999999</v>
    <v>24.9605</v>
    <v>24.7989</v>
    <v>24.85</v>
    <v>24.89</v>
    <v>25.285399999999999</v>
    <v>25.34</v>
    <v>25.289000000000001</v>
    <v>25.553000000000001</v>
    <v>25.83</v>
    <v>25.757899999999999</v>
    <v>25.68</v>
    <v>26.48</v>
    <v>26.69</v>
    <v>26.59</v>
    <v>26.74</v>
    <v>26.91</v>
    <v>27.13</v>
    <v>27.042200000000001</v>
    <v>27.19</v>
    <v>26.89</v>
    <v>26.085000000000001</v>
    <v>26.66</v>
    <v>26.6</v>
    <v>26.88</v>
    <v>26.364999999999998</v>
    <v>27.195</v>
    <v>28.72</v>
    <v>28.06</v>
    <v>28.17</v>
    <v>27.71</v>
    <v>28.04</v>
    <v>28.6</v>
    <v>29.05</v>
    <v>29.2</v>
    <v>29.07</v>
    <v>29.51</v>
    <v>30.820900000000002</v>
    <v>31.11</v>
    <v>30.480599999999999</v>
    <v>29.2</v>
    <v>28.15</v>
    <v>27.834599999999998</v>
    <v>26.22</v>
    <v>26.2</v>
    <v>27.32</v>
    <v>27.25</v>
    <v>27.864999999999998</v>
    <v>27.385100000000001</v>
    <v>26.68</v>
    <v>23.69</v>
    <v>24.9</v>
    <v>23.231400000000001</v>
    <v>20.59</v>
    <v>21.26</v>
    <v>18.5</v>
    <v>19.37</v>
    <v>17.100000000000001</v>
    <v>18.122900000000001</v>
    <v>17.66</v>
    <v>17.25</v>
    <v>19.768999999999998</v>
    <v>20.8</v>
    <v>21.17</v>
    <v>19.98</v>
    <v>19.940000000000001</v>
    <v>20.05</v>
    <v>18.689900000000002</v>
    <v>18.63</v>
    <v>18.510000000000002</v>
    <v>20.170000000000002</v>
    <v>20.6</v>
    <v>21.39</v>
    <v>21.94</v>
    <v>22.16</v>
    <v>23.08</v>
    <v>22.31</v>
    <v>22.32</v>
    <v>23.09</v>
    <v>22.69</v>
    <v>21.5794</v>
    <v>22.44</v>
    <v>22.63</v>
    <v>22.780999999999999</v>
    <v>23.88</v>
    <v>24.1</v>
    <v>25.537299999999998</v>
    <v>24.48</v>
    <v>23.25</v>
    <v>23.57</v>
    <v>23.68</v>
    <v>24.28</v>
    <v>24.628499999999999</v>
    <v>25.63</v>
    <v>25.56</v>
    <v>24.92</v>
    <v>24.08</v>
    <v>24.145</v>
    <v>24.16</v>
    <v>25.93</v>
    <v>25.898099999999999</v>
    <v>26.37</v>
    <v>26.02</v>
    <v>25.82</v>
    <v>26.824999999999999</v>
    <v>27.25</v>
    <v>26.58</v>
    <v>26.9</v>
    <v>27.67</v>
    <v>27.72</v>
    <v>28.548999999999999</v>
    <v>28.62</v>
    <v>29.53</v>
    <v>30.29</v>
    <v>29.96</v>
    <v>29.927800000000001</v>
    <v>27.76</v>
    <v>28.44</v>
    <v>29.0961</v>
    <v>29.639500000000002</v>
    <v>29.15</v>
    <v>29.35</v>
    <v>29.36</v>
    <v>29.27</v>
    <v>29.54</v>
    <v>28.73</v>
    <v>28.7819</v>
    <v>28.04</v>
    <v>28.99</v>
    <v>29.71</v>
    <v>29.72</v>
    <v>30.77</v>
    <v>32.46</v>
    <v>32.700000000000003</v>
    <v>33.36</v>
    <v>33.799999999999997</v>
    <v>34.24</v>
    <v>33.6</v>
    <v>34.76</v>
    <v>35.69</v>
    <v>35.1</v>
    <v>35.369</v>
    <v>36.375</v>
    <v>36.04</v>
    <v>36.104999999999997</v>
    <v>35.770000000000003</v>
    <v>35.06</v>
    <v>35.840000000000003</v>
    <v>34.979999999999997</v>
    <v>35.520000000000003</v>
    <v>35.130000000000003</v>
    <v>34.89</v>
    <v>36.21</v>
    <v>37.28</v>
    <v>38.21</v>
    <v>37.734099999999998</v>
    <v>38.08</v>
    <v>38.58</v>
    <v>37.6</v>
    <v>38.89</v>
    <v>39.43</v>
    <v>39.049999999999997</v>
    <v>40.119999999999997</v>
    <v>40.17</v>
    <v>40.32</v>
    <v>39.96</v>
    <v>40.1</v>
    <v>40.76</v>
    <v>41.6</v>
    <v>42.42</v>
    <v>42.32</v>
    <v>42.7</v>
    <v>43.31</v>
    <v>43.9</v>
    <v>43.43</v>
    <v>40.29</v>
    <v>40.200000000000003</v>
    <v>38.15</v>
    <v>39.799999999999997</v>
    <v>39.299999999999997</v>
    <v>39.244999999999997</v>
    <v>41.082500000000003</v>
    <v>42.1419</v>
    <v>42.3</v>
    <v>41.16</v>
    <v>41.42</v>
    <v>40.9</v>
    <v>41.03</v>
    <v>39.203200000000002</v>
    <v>39.21</v>
    <v>40.521700000000003</v>
    <v>42.42</v>
    <v>43.49</v>
    <v>44.35</v>
    <v>45.61</v>
    <v>45.2</v>
    <v>47.4</v>
    <v>47.1</v>
    <v>49.44</v>
    <v>48.92</v>
    <v>50.03</v>
    <v>49.42</v>
    <v>49.4</v>
    <v>50.62</v>
    <v>50.5</v>
    <v>50.33</v>
    <v>50.37</v>
    <v>50.79</v>
    <v>48.652000000000001</v>
    <v>49.05</v>
    <v>49.14</v>
    <v>47.95</v>
    <v>47.8</v>
    <v>47.28</v>
    <v>48.55</v>
    <v>47.38</v>
    <v>49.17</v>
    <v>49.78</v>
    <v>49.31</v>
    <v>53.63</v>
    <v>54.02</v>
    <v>54.52</v>
    <v>53.07</v>
    <v>55.22</v>
    <v>55.4</v>
    <v>55.13</v>
    <v>56.6</v>
    <v>57.22</v>
    <v>56.76</v>
    <v>58.36</v>
    <v>59.24</v>
    <v>62.76</v>
    <v>63.49</v>
    <v>64.150000000000006</v>
    <v>65.040000000000006</v>
    <v>63.39</v>
    <v>61.78</v>
    <v>61.37</v>
    <v>60.76</v>
    <v>61.33</v>
    <v>61.96</v>
    <v>64.2</v>
    <v>61.33</v>
    <v>62.06</v>
    <v>61.59</v>
    <v>61.67</v>
    <v>65.069999999999993</v>
    <v>64.8</v>
    <v>65.959999999999994</v>
    <v>66.989999999999995</v>
    <v>68.099999999999994</v>
    <v>70.400000000000006</v>
    <v>70.849999999999994</v>
    <v>70.45</v>
    <v>69.19</v>
    <v>67.77</v>
    <v>69.959999999999994</v>
    <v>70.23</v>
    <v>70.77</v>
    <v>72.44</v>
    <v>76.95</v>
    <v>82.12</v>
    <v>83.56</v>
    <v>82.84</v>
    <v>85.65</v>
    <v>85.6</v>
    <v>85.5</v>
    <v>80.739999999999995</v>
    <v>84.65</v>
    <v>83.65</v>
    <v>85.78</v>
    <v>86.71</v>
    <v>85.33</v>
    <v>85.76</v>
    <v>81.78</v>
    <v>82.64</v>
    <v>79.87</v>
    <v>82.51</v>
    <v>83.3</v>
    <v>84.11</v>
    <v>84.15</v>
    <v>84.58</v>
    <v>87</v>
    <v>88.17</v>
    <v>86.25</v>
    <v>86.77</v>
    <v>87.02</v>
    <v>84.57</v>
    <v>82.44</v>
    <v>78.09</v>
    <v>80.8</v>
    <v>75.28</v>
    <v>73.92</v>
    <v>76.89</v>
    <v>71.290000000000006</v>
    <v>73.11</v>
    <v>76.900000000000006</v>
    <v>73.36</v>
    <v>69.38</v>
    <v>65.459999999999994</v>
    <v>64.62</v>
    <v>62.05</v>
    <v>68.02</v>
    <v>68.37</v>
    <v>73.13</v>
    <v>72.62</v>
    <v>73.180000000000007</v>
    <v>70.94</v>
    <v>70.84</v>
    <v>66.510000000000005</v>
    <v>67.849999999999994</v>
    <v>69.13</v>
    <v>66.599999999999994</v>
    <v>63.7</v>
    <v>64.67</v>
    <v>65.86</v>
    <v>62.84</v>
    <v>65.86</v>
    <v>68.599999999999994</v>
    <v>69.180000000000007</v>
    <v>68.02</v>
    <v>68.94</v>
    <v>66.19</v>
    <v>67.14</v>
    <v>66.569999999999993</v>
    <v>65.680000000000007</v>
    <v>66.44</v>
    <v>65.819999999999993</v>
    <v>64.38</v>
    <v>65.400000000000006</v>
    <v>63.7</v>
    <v>62.84</v>
    <v>65.400000000000006</v>
    <v>66.069999999999993</v>
    <v>68.23</v>
    <v>70</v>
    <v>69</v>
    <v>67.62</v>
    <v>65.98</v>
    <v>64.849999999999994</v>
    <v>63.34</v>
    <v>60.65</v>
    <v>60.15</v>
    <v>59.05</v>
    <v>60.05</v>
    <v>56.94</v>
    <v>57.5</v>
    <v>54.91</v>
    <v>54.47</v>
    <v>56.94</v>
    <v>56.45</v>
    <v>57.26</v>
    <v>57.96</v>
    <v>59.62</v>
    <v>60.03</v>
    <v>60.36</v>
    <v>59.99</v>
    <v>61.77</v>
    <v>62.68</v>
    <v>62.49</v>
    <v>63.1</v>
    <v>62.92</v>
    <v>61.56</v>
    <v>62.59</v>
    <v>63.41</v>
    <v>64.2</v>
    <v>63.54</v>
    <v>63.76</v>
    <v>64.790000000000006</v>
    <v>64.97</v>
    <v>63.09</v>
    <v>63.78</v>
    <v>65.099999999999994</v>
    <v>64.17</v>
    <v>64.06</v>
    <v>64.540000000000006</v>
    <v>65.900000000000006</v>
    <v>66.14</v>
    <v>66.53</v>
    <v>69.64</v>
    <v>69.48</v>
    <v>69.209999999999994</v>
    <v>68.61</v>
    <v>68.459999999999994</v>
    <v>68.239999999999995</v>
    <v>66.2</v>
    <v>65.3</v>
    <v>66.19</v>
    <v>67.39</v>
    <v>66.17</v>
    <v>63.63</v>
    <v>63.01</v>
    <v>61.89</v>
    <v>61.72</v>
    <v>63.75</v>
    <v>66.25</v>
    <v>65.510000000000005</v>
    <v>64.209999999999994</v>
    <v>64.03</v>
    <v>62.12</v>
    <v>64.55</v>
    <v>65.650000000000006</v>
    <v>66.760000000000005</v>
    <v>67.099999999999994</v>
    <v>68.099999999999994</v>
    <v>67.790000000000006</v>
    <v>67.7</v>
    <v>67.040000000000006</v>
    <v>68.5</v>
    <v>68.760000000000005</v>
    <v>67.91</v>
    <v>67.5</v>
    <v>66.03</v>
    <v>64.349999999999994</v>
    <v>63.05</v>
    <v>63.25</v>
    <v>61.84</v>
    <v>63.05</v>
    <v>65.13</v>
    <v>65.680000000000007</v>
    <v>66.22</v>
    <v>65.47</v>
    <v>66.510000000000005</v>
    <v>66.989999999999995</v>
    <v>66.989999999999995</v>
    <v>67.23</v>
    <v>67.900000000000006</v>
    <v>67.28</v>
    <v>67.13</v>
    <v>65.69</v>
    <v>65.89</v>
    <v>65.260000000000005</v>
    <v>65.5</v>
    <v>65.260000000000005</v>
    <v>65.33</v>
    <v>65.010000000000005</v>
    <v>65.84</v>
    <v>62.96</v>
    <v>63.22</v>
    <v>64.489999999999995</v>
    <v>65.09</v>
    <v>64.209999999999994</v>
    <v>65.12</v>
    <v>63</v>
    <v>62.24</v>
    <v>62.6</v>
    <v>62.86</v>
    <v>60.81</v>
    <v>61.46</v>
    <v>61.62</v>
    <v>63.34</v>
    <v>62.79</v>
    <v>63.71</v>
    <v>65.25</v>
    <v>66.849999999999994</v>
    <v>66.930000000000007</v>
    <v>67.16</v>
    <v>68.48</v>
    <v>69.900000000000006</v>
    <v>69.36</v>
    <v>69.97</v>
    <v>69.13</v>
    <v>72.23</v>
    <v>71.239999999999995</v>
    <v>72.58</v>
    <v>76.349999999999994</v>
    <v>77.41</v>
    <v>80.599999999999994</v>
    <v>79.86</v>
    <v>80.45</v>
    <v>81.41</v>
    <v>80.48</v>
    <v>81.69</v>
    <v>79.28</v>
    <v>77.819999999999993</v>
    <v>80.92</v>
    <v>81.47</v>
    <v>80.17</v>
    <v>80.959999999999994</v>
    <v>80.3</v>
    <v>78.989999999999995</v>
    <v>80.84</v>
    <v>80.319999999999993</v>
    <v>78.92</v>
    <v>79.58</v>
    <v>76.849999999999994</v>
    <v>78.790000000000006</v>
    <v>77.11</v>
    <v>74.290000000000006</v>
    <v>73.91</v>
    <v>70.260000000000005</v>
    <v>70.17</v>
    <v>73.150000000000006</v>
    <v>73.819999999999993</v>
    <v>71.13</v>
    <v>71.14</v>
    <v>69.69</v>
    <v>67.64</v>
    <v>68.27</v>
    <v>65.5</v>
    <v>65.930000000000007</v>
    <v>62.84</v>
    <v>66.03</v>
    <v>66.59</v>
    <v>67.349999999999994</v>
    <v>68.180000000000007</v>
    <v>67.34</v>
    <v>66.78</v>
    <v>68.25</v>
    <v>67.97</v>
    <v>70.08</v>
    <v>69.040000000000006</v>
    <v>65.209999999999994</v>
    <v>64.41</v>
    <v>63.59</v>
    <v>63.03</v>
    <v>64.510000000000005</v>
    <v>65.290000000000006</v>
    <v>63.26</v>
    <v>63.54</v>
    <v>61.14</v>
    <v>59.33</v>
    <v>58.61</v>
    <v>56.19</v>
    <v>56.18</v>
    <v>54.35</v>
    <v>54.3</v>
    <v>51.8</v>
    <v>52.39</v>
    <v>57.11</v>
    <v>57.78</v>
    <v>56.66</v>
    <v>54.2</v>
    <v>55.74</v>
    <v>56.05</v>
    <v>57.46</v>
    <v>60.07</v>
    <v>58.43</v>
    <v>56.35</v>
    <v>56.22</v>
    <v>59.79</v>
    <v>60.03</v>
    <v>56.83</v>
    <v>55.49</v>
    <v>53.56</v>
    <v>52.16</v>
    <v>56</v>
    <v>56.95</v>
    <v>59.72</v>
    <v>58.86</v>
    <v>59</v>
    <v>57.3</v>
    <v>56.07</v>
    <v>55.55</v>
    <v>58.49</v>
    <v>60.29</v>
    <v>59.15</v>
    <v>57.22</v>
    <v>53.68</v>
    <v>55.91</v>
    <v>59.49</v>
    <v>60.55</v>
    <v>62.09</v>
    <v>61.72</v>
    <v>63.48</v>
    <v>63.09</v>
    <v>64.78</v>
    <v>63.75</v>
    <v>64.680000000000007</v>
    <v>66.3</v>
    <v>65.17</v>
    <v>64.62</v>
    <v>64.900000000000006</v>
    <v>67.28</v>
    <v>64.3</v>
    <v>62.18</v>
    <v>61.74</v>
    <v>60.13</v>
    <v>59.15</v>
    <v>58.83</v>
    <v>60.52</v>
    <v>59.02</v>
    <v>58.82</v>
    <v>60.44</v>
    <v>58.27</v>
    <v>55.2</v>
    <v>54.05</v>
    <v>54.49</v>
    <v>51.92</v>
    <v>52.42</v>
    <v>53.32</v>
    <v>52.22</v>
    <v>53.48</v>
    <v>54.48</v>
    <v>57.85</v>
    <v>54.88</v>
    <v>53.25</v>
    <v>49.02</v>
    <v>48.88</v>
    <v>46.08</v>
    <v>46.67</v>
    <v>50.04</v>
    <v>49.03</v>
    <v>51.97</v>
    <v>50.64</v>
    <v>52.08</v>
    <v>51.57</v>
    <v>51.99</v>
    <v>50.22</v>
    <v>51.17</v>
    <v>53.92</v>
    <v>56.61</v>
    <v>55.77</v>
    <v>54.43</v>
    <v>57.48</v>
    <v>56.4</v>
    <v>58.09</v>
    <v>58.58</v>
    <v>57.92</v>
    <v>56.24</v>
    <v>54.61</v>
    <v>50.51</v>
    <v>51.12</v>
    <v>52.67</v>
    <v>49.15</v>
    <v>51.49</v>
    <v>53.29</v>
    <v>53.04</v>
    <v>54.15</v>
    <v>55.49</v>
    <v>55.84</v>
    <v>53.65</v>
    <v>51.91</v>
    <v>52.2</v>
    <v>51.92</v>
    <v>52.14</v>
    <v>51.58</v>
    <v>54.52</v>
    <v>55.31</v>
    <v>52.61</v>
    <v>51.75</v>
    <v>52.04</v>
    <v>52.27</v>
    <v>52.11</v>
    <v>52.83</v>
    <v>54.09</v>
    <v>55.3</v>
    <v>56.09</v>
    <v>54.53</v>
    <v>55.14</v>
    <v>54.24</v>
    <v>57.15</v>
    <v>60.58</v>
    <v>62.33</v>
    <v>61.47</v>
    <v>62.88</v>
    <v>62.7</v>
    <v>63.65</v>
    <v>63.88</v>
    <v>64</v>
    <v>62.9</v>
    <v>66.31</v>
    <v>65.89</v>
    <v>68.180000000000007</v>
    <v>68.45</v>
    <v>67.25</v>
    <v>65.81</v>
    <v>67.260000000000005</v>
    <v>64.91</v>
    <v>63.6</v>
    <v>64.11</v>
    <v>65.77</v>
    <v>67.8</v>
    <v>65.61</v>
    <v>64.88</v>
    <v>63.89</v>
    <v>64.099999999999994</v>
    <v>62.57</v>
    <v>61.44</v>
    <v>62.08</v>
    <v>64.92</v>
    <v>65.98</v>
    <v>66.92</v>
    <v>67.94</v>
    <v>66.31</v>
    <v>67.97</v>
    <v>66.41</v>
    <v>65.7</v>
    <v>66.06</v>
    <v>63.95</v>
    <v>63.68</v>
    <v>60.5</v>
    <v>58.8</v>
    <v>58.05</v>
    <v>58.96</v>
    <v>60.31</v>
    <v>57.14</v>
    <v>56.97</v>
    <v>57.79</v>
    <v>60.75</v>
    <v>58.97</v>
    <v>58.09</v>
    <v>55.45</v>
    <v>54.61</v>
    <v>54.08</v>
    <v>52.58</v>
    <v>53.19</v>
    <v>50.16</v>
    <v>52.09</v>
    <v>53.36</v>
    <v>52.43</v>
    <v>51.44</v>
    <v>53.29</v>
    <v>52.89</v>
    <v>55.57</v>
    <v>56.46</v>
    <v>56.2</v>
    <v>56.5</v>
    <v>56.37</v>
    <v>56.01</v>
    <v>53.81</v>
    <v>54.69</v>
    <v>55.04</v>
    <v>54.54</v>
    <v>56.07</v>
    <v>54.2</v>
    <v>59.43</v>
    <v>60.26</v>
    <v>59.36</v>
    <v>60.09</v>
    <v>58.46</v>
    <v>58.12</v>
    <v>57.82</v>
    <v>56.69</v>
    <v>57.64</v>
    <v>58.55</v>
    <v>58.11</v>
    <v>56.33</v>
    <v>55.9</v>
    <v>58.87</v>
    <v>57.86</v>
    <v>58.8</v>
    <v>57.32</v>
    <v>54.72</v>
    <v>54.85</v>
    <v>55.25</v>
    <v>54.75</v>
    <v>54.84</v>
    <v>55.56</v>
    <v>55.16</v>
    <v>53.36</v>
    <v>52.07</v>
    <v>50.86</v>
    <v>50.4</v>
    <v>51.06</v>
    <v>49.01</v>
    <v>48.44</v>
    <v>46.3</v>
    <v>45.71</v>
    <v>47.04</v>
    <v>47.19</v>
    <v>45.84</v>
    <v>46.92</v>
    <v>45.55</v>
    <v>46.61</v>
    <v>47.72</v>
    <v>48.66</v>
    <v>50.57</v>
    <v>51.68</v>
    <v>51.73</v>
    <v>52.54</v>
    <v>52.33</v>
    <v>49.74</v>
    <v>51.13</v>
    <v>53.83</v>
    <v>53.33</v>
    <v>53.13</v>
    <v>53.61</v>
    <v>55.89</v>
    <v>53.97</v>
    <v>55.97</v>
    <v>57.46</v>
    <v>58.44</v>
    <v>57.3</v>
    <v>56.94</v>
    <v>57.29</v>
    <v>56.53</v>
    <v>55.55</v>
    <v>54.91</v>
    <v>55.45</v>
    <v>56.31</v>
    <v>58.35</v>
    <v>56.59</v>
    <v>55.61</v>
    <v>53.09</v>
    <v>53.34</v>
    <v>53.29</v>
    <v>51.95</v>
    <v>53.48</v>
    <v>53.76</v>
    <v>53.56</v>
    <v>52.7</v>
    <v>54.5</v>
    <v>54.36</v>
    <v>53.23</v>
    <v>53.54</v>
    <v>51.89</v>
    <v>50.24</v>
    <v>50.11</v>
    <v>50.78</v>
    <v>49.19</v>
    <v>49.45</v>
    <v>47.83</v>
    <v>48.52</v>
    <v>50.66</v>
    <v>49.28</v>
    <v>49.8</v>
    <v>49.29</v>
    <v>49.21</v>
    <v>48.79</v>
    <v>50.46</v>
    <v>50.9</v>
    <v>52.23</v>
    <v>50.99</v>
    <v>49.91</v>
    <v>48.35</v>
    <v>48.02</v>
    <v>48.97</v>
    <v>49.47</v>
    <v>48.72</v>
    <v>49.75</v>
    <v>49.16</v>
    <v>50.28</v>
    <v>49.97</v>
    <v>49.21</v>
    <v>48.27</v>
    <v>47.74</v>
    <v>48</v>
    <v>46.53</v>
    <v>44.46</v>
    <v>45.07</v>
    <v>44.96</v>
    <v>44.55</v>
    <v>43.75</v>
    <v>43.87</v>
    <v>43.56</v>
    <v>45.26</v>
    <v>45.72</v>
    <v>45.44</v>
    <v>45.78</v>
    <v>45.83</v>
    <v>46.72</v>
    <v>47.33</v>
    <v>46.45</v>
    <v>47.47</v>
    <v>47.47</v>
    <v>46.95</v>
    <v>48.15</v>
    <v>47.88</v>
    <v>47.1</v>
    <v>47.22</v>
    <v>48.22</v>
    <v>48.65</v>
    <v>48</v>
    <v>48.74</v>
  </a>
  <a r="1" c="61">
    <v>15.84</v>
    <v>15.6</v>
    <v>14.04</v>
    <v>12.84</v>
    <v>10.143599999999999</v>
    <v>8.4551999999999996</v>
    <v>6.6059999999999999</v>
    <v>6.1584000000000003</v>
    <v>5.6891999999999996</v>
    <v>2.9544000000000001</v>
    <v>3.1440000000000001</v>
    <v>1.19</v>
    <v>0.1764</v>
    <v>0.33879999999999999</v>
    <v>0.33500000000000002</v>
    <v>0.32740000000000002</v>
    <v>0.23830000000000001</v>
    <v>0.67779999999999996</v>
    <v>2.5099999999999998</v>
    <v>1.59</v>
    <v>1.95</v>
    <v>1.51</v>
    <v>2.02</v>
    <v>2.13</v>
    <v>2.2599999999999998</v>
    <v>2.23</v>
    <v>2.84</v>
    <v>2.14</v>
    <v>2</v>
    <v>10.199999999999999</v>
    <v>11.17</v>
    <v>20.76</v>
    <v>16.940000000000001</v>
    <v>14.41</v>
    <v>9.7100000000000009</v>
    <v>9.82</v>
    <v>8.9</v>
    <v>6.33</v>
    <v>6.24</v>
    <v>6.69</v>
    <v>7.99</v>
    <v>8.68</v>
    <v>5.2</v>
    <v>4.24</v>
    <v>6</v>
    <v>5.76</v>
    <v>4.08</v>
    <v>4.0999999999999996</v>
    <v>3.75</v>
    <v>3.59</v>
    <v>4.1900000000000004</v>
    <v>3.41</v>
    <v>3.12</v>
    <v>3.46</v>
    <v>2.78</v>
    <v>3.66</v>
    <v>3.34</v>
    <v>2.85</v>
    <v>1.88</v>
    <v>2.12</v>
    <v>2.33</v>
  </a>
  <a r="1" c="61">
    <v>6.73</v>
    <v>5.95</v>
    <v>4.8899999999999997</v>
    <v>4.8499999999999996</v>
    <v>4.54</v>
    <v>5.4</v>
    <v>4.7300000000000004</v>
    <v>7.23</v>
    <v>9.07</v>
    <v>9.23</v>
    <v>10.039999999999999</v>
    <v>15.17</v>
    <v>18.23</v>
    <v>28.15</v>
    <v>29.67</v>
    <v>22.23</v>
    <v>19.43</v>
    <v>21.87</v>
    <v>26.13</v>
    <v>31.52</v>
    <v>48.97</v>
    <v>32.29</v>
    <v>46.83</v>
    <v>58.19</v>
    <v>47.57</v>
    <v>60.36</v>
    <v>77.23</v>
    <v>82.59</v>
    <v>98.09</v>
    <v>136.57</v>
    <v>175.47</v>
    <v>182.35</v>
    <v>176.06</v>
    <v>162.16</v>
    <v>139.25</v>
    <v>143.05000000000001</v>
    <v>183.63</v>
    <v>189.6</v>
    <v>173.73</v>
    <v>149.97</v>
    <v>231.63</v>
    <v>250</v>
    <v>182.94</v>
    <v>140.47</v>
    <v>166.7</v>
    <v>201.78</v>
    <v>161.4</v>
    <v>186.19</v>
    <v>195.24</v>
    <v>284.18</v>
    <v>286.44</v>
    <v>277.47000000000003</v>
    <v>307</v>
    <v>320.58999999999997</v>
    <v>264.95999999999998</v>
    <v>221.38</v>
    <v>210.53</v>
    <v>210.28</v>
    <v>164.2</v>
    <v>173.88</v>
    <v>174.58</v>
  </a>
  <a r="1" c="60">
    <v t="i">30</v>
    <v t="i">61</v>
    <v t="i">92</v>
    <v t="i">122</v>
    <v t="i">153</v>
    <v t="i">183</v>
    <v t="i">214</v>
    <v t="i">245</v>
    <v t="i">273</v>
    <v t="i">304</v>
    <v t="i">334</v>
    <v t="i">365</v>
    <v t="i">395</v>
    <v t="i">426</v>
    <v t="i">457</v>
    <v t="i">487</v>
    <v t="i">518</v>
    <v t="i">548</v>
    <v t="i">579</v>
    <v t="i">610</v>
    <v t="i">639</v>
    <v t="i">670</v>
    <v t="i">700</v>
    <v t="i">731</v>
    <v t="i">761</v>
    <v t="i">792</v>
    <v t="i">823</v>
    <v t="i">853</v>
    <v t="i">884</v>
    <v t="i">914</v>
    <v t="i">945</v>
    <v t="i">976</v>
    <v t="i">1004</v>
    <v t="i">1035</v>
    <v t="i">1065</v>
    <v t="i">1096</v>
    <v t="i">1126</v>
    <v t="i">1157</v>
    <v t="i">1188</v>
    <v t="i">1218</v>
    <v t="i">1249</v>
    <v t="i">1279</v>
    <v t="i">1310</v>
    <v t="i">1341</v>
    <v t="i">1369</v>
    <v t="i">1400</v>
    <v t="i">1430</v>
    <v t="i">1461</v>
    <v t="i">1491</v>
    <v t="i">1522</v>
    <v t="i">1553</v>
    <v t="i">1583</v>
    <v t="i">1614</v>
    <v t="i">1644</v>
    <v t="i">1675</v>
    <v t="i">1706</v>
    <v t="i">1734</v>
    <v t="i">1765</v>
    <v t="i">1795</v>
    <v t="i">1826</v>
  </a>
  <a r="1" c="60">
    <v>23.05</v>
    <v>29.95</v>
    <v>34.08</v>
    <v>23.75</v>
    <v>16.45</v>
    <v>9.98</v>
    <v>9.4499999999999993</v>
    <v>14.47</v>
    <v>12.92</v>
    <v>13.62</v>
    <v>10.8</v>
    <v>12.27</v>
    <v>10.45</v>
    <v>4.4800000000000004</v>
    <v>3.25</v>
    <v>3.06</v>
    <v>6.52</v>
    <v>7.47</v>
    <v>7.88</v>
    <v>9.07</v>
    <v>5.23</v>
    <v>7.67</v>
    <v>8.0299999999999994</v>
    <v>10.88</v>
    <v>12.16</v>
    <v>15.66</v>
    <v>17.97</v>
    <v>12.64</v>
    <v>24.52</v>
    <v>28.66</v>
    <v>34.909999999999997</v>
    <v>28.53</v>
    <v>27.05</v>
    <v>25.97</v>
    <v>24.17</v>
    <v>26.87</v>
    <v>21.8</v>
    <v>21.42</v>
    <v>18.72</v>
    <v>31.26</v>
    <v>27.48</v>
    <v>21.93</v>
    <v>15.08</v>
    <v>22.2</v>
    <v>24.15</v>
    <v>18.559999999999999</v>
    <v>17.52</v>
    <v>16.5</v>
    <v>20.23</v>
    <v>25.41</v>
    <v>19.989999999999998</v>
    <v>18.71</v>
    <v>21.29</v>
    <v>19.12</v>
    <v>24.93</v>
    <v>21.69</v>
    <v>19.93</v>
    <v>16.649999999999999</v>
    <v>13.72</v>
    <v>15.14</v>
  </a>
  <a r="1" c="61">
    <v>2.85</v>
    <v>3.05</v>
    <v>3.54</v>
    <v>4.3</v>
    <v>3.72</v>
    <v>2.98</v>
    <v>2.39</v>
    <v>3.49</v>
    <v>3.58</v>
    <v>3.01</v>
    <v>3.32</v>
    <v>3.84</v>
    <v>4.08</v>
    <v>4.05</v>
    <v>4.5</v>
    <v>4.8899999999999997</v>
    <v>5.52</v>
    <v>6.63</v>
    <v>7.18</v>
    <v>9.8699999999999992</v>
    <v>8.9</v>
    <v>7.61</v>
    <v>10.16</v>
    <v>10.79</v>
    <v>15.4</v>
    <v>14.22</v>
    <v>16.600000000000001</v>
    <v>15.1</v>
    <v>14.77</v>
    <v>20.53</v>
    <v>23.4</v>
    <v>34.17</v>
    <v>27.82</v>
    <v>24.34</v>
    <v>21.87</v>
    <v>17.32</v>
    <v>18.12</v>
    <v>16.170000000000002</v>
    <v>16.8</v>
    <v>14.05</v>
    <v>18.12</v>
    <v>15.16</v>
    <v>12.56</v>
    <v>10.4</v>
    <v>11.42</v>
    <v>11.64</v>
    <v>8.3000000000000007</v>
    <v>7.27</v>
    <v>6.3</v>
    <v>8.0299999999999994</v>
    <v>7.8</v>
    <v>6.12</v>
    <v>5.67</v>
    <v>6.1</v>
    <v>4.79</v>
    <v>6.53</v>
    <v>5.69</v>
    <v>5.57</v>
    <v>4.42</v>
    <v>4.18</v>
    <v>4.3099999999999996</v>
  </a>
  <a r="1">
    <v>290.18</v>
  </a>
  <a r="1">
    <v>4.42</v>
  </a>
  <a r="1">
    <v>2.38</v>
  </a>
  <a r="1">
    <v>390</v>
  </a>
</arrayData>
</file>

<file path=xl/richData/rdrichvalue.xml><?xml version="1.0" encoding="utf-8"?>
<rvData xmlns="http://schemas.microsoft.com/office/spreadsheetml/2017/richdata" count="4770">
  <rv s="0">
    <fb>1.89</fb>
    <v>0</v>
  </rv>
  <rv s="0">
    <fb>8.4600000000000009</fb>
    <v>0</v>
  </rv>
  <rv s="0">
    <fb>20.149999999999999</fb>
    <v>0</v>
  </rv>
  <rv s="0">
    <fb>48.74</fb>
    <v>0</v>
  </rv>
  <rv s="0">
    <fb>275.52999999999997</fb>
    <v>0</v>
  </rv>
  <rv s="0">
    <fb>423.75</fb>
    <v>0</v>
  </rv>
  <rv s="1">
    <v>https://www.bing.com/financeapi/forcetrigger?t=a1vwrw&amp;q=ARCX%3aIVV&amp;form=skydnc</v>
    <v>Learn more on Bing</v>
  </rv>
  <rv s="2">
    <v>en-CA</v>
    <v>a1vwrw</v>
    <v>268435456</v>
    <v>1</v>
    <v>Powered by Refinitiv</v>
    <v>1</v>
    <v>iShares:Core S&amp;P 500 (ARCX:IVV)</v>
    <v>3</v>
    <v>4</v>
    <v>Finance</v>
    <v>5</v>
    <v>434.0299</v>
    <v>349.53</v>
    <v>1</v>
    <v>0.86</v>
    <v>-1.2540000000000001E-3</v>
    <v>2.0010000000000002E-3</v>
    <v>-0.54</v>
    <v>USD</v>
    <v>NYSE Arca</v>
    <v>ARCX</v>
    <v>2.9999999999999997E-4</v>
    <v>432.59620000000001</v>
    <v>ETF</v>
    <v>45086.997039467191</v>
    <v>6</v>
    <v>429.48</v>
    <v>310356187722.26001</v>
    <v>iShares:Core S&amp;P 500</v>
    <v>430.54</v>
    <v>429.68</v>
    <v>430.54</v>
    <v>430</v>
    <v>IVV</v>
    <v>iShares:Core S&amp;P 500 (ARCX:IVV)</v>
    <v>4141371</v>
    <v>3473447</v>
  </rv>
  <rv s="3">
    <v>7</v>
  </rv>
  <rv s="1">
    <v>https://www.bing.com/financeapi/forcetrigger?t=a1rzh7&amp;q=XNAS%3aENPH&amp;form=skydnc</v>
    <v>Learn more on Bing</v>
  </rv>
  <rv s="4">
    <v>en-CA</v>
    <v>a1rzh7</v>
    <v>268435456</v>
    <v>1</v>
    <v>Powered by Refinitiv</v>
    <v>6</v>
    <v>ENPHASE ENERGY, INC. (XNAS:ENPH)</v>
    <v>7</v>
    <v>8</v>
    <v>Finance</v>
    <v>9</v>
    <v>339.92</v>
    <v>152.15</v>
    <v>1.4863</v>
    <v>-6.82</v>
    <v>-6.873999999999999E-4</v>
    <v>-3.7595999999999997E-2</v>
    <v>-0.12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182.8</v>
    <v>Renewable Energy</v>
    <v>Stock</v>
    <v>45086.999660300782</v>
    <v>9</v>
    <v>174.48</v>
    <v>23925090000</v>
    <v>ENPHASE ENERGY, INC.</v>
    <v>ENPHASE ENERGY, INC.</v>
    <v>182.77</v>
    <v>53.576700000000002</v>
    <v>181.4</v>
    <v>174.58</v>
    <v>174.46</v>
    <v>137043700</v>
    <v>ENPH</v>
    <v>ENPHASE ENERGY, INC. (XNAS:ENPH)</v>
    <v>2597129</v>
    <v>3076685</v>
    <v>2006</v>
  </rv>
  <rv s="3">
    <v>10</v>
  </rv>
  <rv s="1">
    <v>https://www.bing.com/financeapi/forcetrigger?t=a22ra2&amp;q=XNAS%3aSEDG&amp;form=skydnc</v>
    <v>Learn more on Bing</v>
  </rv>
  <rv s="4">
    <v>en-CA</v>
    <v>a22ra2</v>
    <v>268435456</v>
    <v>1</v>
    <v>Powered by Refinitiv</v>
    <v>6</v>
    <v>SOLAREDGE TECHNOLOGIES, INC. (XNAS:SEDG)</v>
    <v>7</v>
    <v>8</v>
    <v>Finance</v>
    <v>9</v>
    <v>375.9</v>
    <v>190.15</v>
    <v>1.4075</v>
    <v>-3.07</v>
    <v>1.983E-3</v>
    <v>-1.0757000000000001E-2</v>
    <v>0.56000000000000005</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287.93</v>
    <v>Renewable Energy</v>
    <v>Stock</v>
    <v>45086.999654421095</v>
    <v>12</v>
    <v>281.62</v>
    <v>15907810000</v>
    <v>SOLAREDGE TECHNOLOGIES, INC.</v>
    <v>SOLAREDGE TECHNOLOGIES, INC.</v>
    <v>286</v>
    <v>83.731099999999998</v>
    <v>285.39999999999998</v>
    <v>282.33</v>
    <v>282.89</v>
    <v>56344730</v>
    <v>SEDG</v>
    <v>SOLAREDGE TECHNOLOGIES, INC. (XNAS:SEDG)</v>
    <v>605675</v>
    <v>898360</v>
    <v>2006</v>
  </rv>
  <rv s="3">
    <v>13</v>
  </rv>
  <rv s="1">
    <v>https://www.bing.com/financeapi/forcetrigger?t=bn6lmw&amp;q=XNYS%3aBE&amp;form=skydnc</v>
    <v>Learn more on Bing</v>
  </rv>
  <rv s="4">
    <v>en-CA</v>
    <v>bn6lmw</v>
    <v>268435456</v>
    <v>1</v>
    <v>Powered by Refinitiv</v>
    <v>6</v>
    <v>BLOOM ENERGY CORPORATION (XNYS:BE)</v>
    <v>7</v>
    <v>8</v>
    <v>Finance</v>
    <v>9</v>
    <v>31.47</v>
    <v>12.332000000000001</v>
    <v>2.8567</v>
    <v>-7.0000000000000007E-2</v>
    <v>-7.2659999999999999E-3</v>
    <v>-4.6020000000000002E-3</v>
    <v>-0.11</v>
    <v>USD</v>
    <v>Bloom Energy Corporation is a provider of commercially viable solid oxide fuel- cell based power generation platform that provides power to businesses, essential services, critical infrastructure and communities. The Company's technology primarily produces electricity and hydrogen. The Company's fuel-flexible Bloom Energy Server uses biogas, hydrogen, natural gas, or a blend of fuels, to create sustainable power. In addition, the solid oxide platform powers its fuel cells, which is used for creating hydrogen. The Company's Bloom Electrolyzer is designed to produce hydrogen solutions and is ideal for applications across gas, utilities, nuclear, concentrated solar, ammonia and heavy industries. Its Bloom Electrolyzer is designed to require less energy to break up water molecules and produce hydrogen. The Company has also adapted its energy servers to advance the decarbonization of the marine industry through the design and development of fuel cell-powered ships.</v>
    <v>2530</v>
    <v>New York Stock Exchange</v>
    <v>XNYS</v>
    <v>XNYS</v>
    <v>4353 N 1st St, SAN JOSE, CA, 95134-1259 US</v>
    <v>15.32</v>
    <v>Machinery, Equipment &amp; Components</v>
    <v>Stock</v>
    <v>45086.997992823439</v>
    <v>15</v>
    <v>14.78</v>
    <v>3157296000</v>
    <v>BLOOM ENERGY CORPORATION</v>
    <v>BLOOM ENERGY CORPORATION</v>
    <v>15.15</v>
    <v>0</v>
    <v>15.21</v>
    <v>15.14</v>
    <v>15.03</v>
    <v>208540100</v>
    <v>BE</v>
    <v>BLOOM ENERGY CORPORATION (XNYS:BE)</v>
    <v>7231533</v>
    <v>6606327</v>
    <v>2001</v>
  </rv>
  <rv s="3">
    <v>16</v>
  </rv>
  <rv s="1">
    <v>https://www.bing.com/financeapi/forcetrigger?t=a1oldm&amp;q=XNAS%3aBLDP&amp;form=skydnc</v>
    <v>Learn more on Bing</v>
  </rv>
  <rv s="5">
    <v>en-CA</v>
    <v>a1oldm</v>
    <v>268435456</v>
    <v>1</v>
    <v>Powered by Refinitiv</v>
    <v>10</v>
    <v>BALLARD POWER SYSTEMS INC. (XNAS:BLDP)</v>
    <v>7</v>
    <v>11</v>
    <v>Finance</v>
    <v>9</v>
    <v>9.2799999999999994</v>
    <v>3.9750000000000001</v>
    <v>1.9253</v>
    <v>-7.0000000000000007E-2</v>
    <v>1.1600999999999998E-2</v>
    <v>-1.5982E-2</v>
    <v>0.05</v>
    <v>USD</v>
    <v>Ballard Power Systems Inc. is a Canada-based company that is engaged in the business of design, development, manufacture, sale and service of proton exchange membrane (PEM) fuel cell products for a variety of applications. The Company is focused on the power product markets of Heavy-Duty Motive (consisting of bus, truck, rail and marine applications), Material Handling and Backup Power, as well as the delivery of Technology Solutions, including engineering services, technology transfer and the licensing and sale of the Company’s intellectual property portfolio and fundamental knowledge for a variety of PEM fuel cell applications. The Company's fuel cell is an environmentally clean electrochemical device that combines hydrogen fuel with oxygen (from the air) to produce electricity.</v>
    <v>1296</v>
    <v>Nasdaq Stock Market</v>
    <v>XNAS</v>
    <v>XNAS</v>
    <v>9000 Glenlyon Parkway, BURNABY, BC, V5J 5J8 CA</v>
    <v>4.4020000000000001</v>
    <v>Renewable Energy</v>
    <v>Stock</v>
    <v>45086.999684953124</v>
    <v>18</v>
    <v>4.2699999999999996</v>
    <v>1716155000</v>
    <v>BALLARD POWER SYSTEMS INC.</v>
    <v>BALLARD POWER SYSTEMS INC.</v>
    <v>4.4000000000000004</v>
    <v>4.38</v>
    <v>4.3099999999999996</v>
    <v>4.3600000000000003</v>
    <v>298319900</v>
    <v>BLDP</v>
    <v>BALLARD POWER SYSTEMS INC. (XNAS:BLDP)</v>
    <v>2259591</v>
    <v>3089049</v>
    <v>2016</v>
  </rv>
  <rv s="3">
    <v>19</v>
  </rv>
  <rv s="1">
    <v>https://www.bing.com/financeapi/forcetrigger?t=a1snz2&amp;q=XNAS%3aFCEL&amp;form=skydnc</v>
    <v>Learn more on Bing</v>
  </rv>
  <rv s="5">
    <v>en-CA</v>
    <v>a1snz2</v>
    <v>268435456</v>
    <v>1</v>
    <v>Powered by Refinitiv</v>
    <v>10</v>
    <v>FUELCELL ENERGY, INC. (XNAS:FCEL)</v>
    <v>7</v>
    <v>12</v>
    <v>Finance</v>
    <v>9</v>
    <v>5.5</v>
    <v>1.77</v>
    <v>3.6568999999999998</v>
    <v>0.02</v>
    <v>-1.2876E-2</v>
    <v>8.6580000000000008E-3</v>
    <v>-0.03</v>
    <v>USD</v>
    <v>FuelCell Energy, Inc. is a clean technology manufacturer of fuel cell energy platforms that decarbonize power and produce hydrogen. Its commercial technology produces electricity, heat, hydrogen, and water while separating carbon for utilization and/or sequestration. Its product portfolio is based on two electrochemical platforms, carbonate, and solid oxide. Both platforms can support power generation and combined heat and power applications using a variety of fuels, including natural gas, renewable biogas, and hydrogen. Its Carbonate platforms use a mixture of reforming and electrolysis, while solid oxide platforms can be used for pure hydrogen electrolysis. Its solid oxide platform operates on pure hydrogen fuel. Its commercial platforms include SureSource 1500, SureSource 3000, SureSource 4000, SureSource 250, and SureSource Hydrogen. Its applications include combined heat and power, microgrid, distributed hydrogen, electricity, and water, and multi-fuel power generation.</v>
    <v>513</v>
    <v>Nasdaq Stock Market</v>
    <v>XNAS</v>
    <v>XNAS</v>
    <v>3 Great Pasture Rd, DANBURY, CT, 06813 US</v>
    <v>2.33</v>
    <v>Renewable Energy</v>
    <v>Stock</v>
    <v>45086.999789374997</v>
    <v>21</v>
    <v>2.17</v>
    <v>945355700</v>
    <v>FUELCELL ENERGY, INC.</v>
    <v>FUELCELL ENERGY, INC.</v>
    <v>2.31</v>
    <v>2.31</v>
    <v>2.33</v>
    <v>2.2999999999999998</v>
    <v>405732100</v>
    <v>FCEL</v>
    <v>FUELCELL ENERGY, INC. (XNAS:FCEL)</v>
    <v>16286793</v>
    <v>12132887</v>
    <v>1999</v>
  </rv>
  <rv s="3">
    <v>22</v>
  </rv>
  <rv s="0">
    <fb>43252</fb>
    <v>13</v>
  </rv>
  <rv s="0">
    <fb>273.05</fb>
    <v>0</v>
  </rv>
  <rv s="0">
    <fb>6.73</fb>
    <v>0</v>
  </rv>
  <rv s="0">
    <fb>47.85</fb>
    <v>0</v>
  </rv>
  <rv s="0">
    <fb>43282</fb>
    <v>13</v>
  </rv>
  <rv s="0">
    <fb>23.05</fb>
    <v>0</v>
  </rv>
  <rv s="0">
    <fb>2.85</fb>
    <v>0</v>
  </rv>
  <rv s="0">
    <fb>15.84</fb>
    <v>0</v>
  </rv>
  <rv s="0">
    <fb>2.02</fb>
    <v>0</v>
  </rv>
  <rv s="0">
    <fb>283.27999999999997</fb>
    <v>0</v>
  </rv>
  <rv s="0">
    <fb>5.95</fb>
    <v>0</v>
  </rv>
  <rv s="0">
    <fb>53.25</fb>
    <v>0</v>
  </rv>
  <rv s="0">
    <fb>43313</fb>
    <v>13</v>
  </rv>
  <rv s="0">
    <fb>29.95</fb>
    <v>0</v>
  </rv>
  <rv s="0">
    <fb>3.05</fb>
    <v>0</v>
  </rv>
  <rv s="0">
    <fb>15.6</fb>
    <v>0</v>
  </rv>
  <rv s="0">
    <fb>2</fb>
    <v>0</v>
  </rv>
  <rv s="0">
    <fb>292.44</fb>
    <v>0</v>
  </rv>
  <rv s="0">
    <fb>4.8899999999999997</fb>
    <v>0</v>
  </rv>
  <rv s="0">
    <fb>47.95</fb>
    <v>0</v>
  </rv>
  <rv s="0">
    <fb>43344</fb>
    <v>13</v>
  </rv>
  <rv s="0">
    <fb>34.08</fb>
    <v>0</v>
  </rv>
  <rv s="0">
    <fb>3.54</fb>
    <v>0</v>
  </rv>
  <rv s="0">
    <fb>14.04</fb>
    <v>0</v>
  </rv>
  <rv s="0">
    <fb>1.97</fb>
    <v>0</v>
  </rv>
  <rv s="0">
    <fb>292.73</fb>
    <v>0</v>
  </rv>
  <rv s="0">
    <fb>4.8499999999999996</fb>
    <v>0</v>
  </rv>
  <rv s="0">
    <fb>37.65</fb>
    <v>0</v>
  </rv>
  <rv s="0">
    <fb>43374</fb>
    <v>13</v>
  </rv>
  <rv s="0">
    <fb>23.75</fb>
    <v>0</v>
  </rv>
  <rv s="0">
    <fb>4.3</fb>
    <v>0</v>
  </rv>
  <rv s="0">
    <fb>12.84</fb>
    <v>0</v>
  </rv>
  <rv s="0">
    <fb>1.92</fb>
    <v>0</v>
  </rv>
  <rv s="0">
    <fb>272.76</fb>
    <v>0</v>
  </rv>
  <rv s="0">
    <fb>4.54</fb>
    <v>0</v>
  </rv>
  <rv s="0">
    <fb>38.729999999999997</fb>
    <v>0</v>
  </rv>
  <rv s="0">
    <fb>43405</fb>
    <v>13</v>
  </rv>
  <rv s="0">
    <fb>16.45</fb>
    <v>0</v>
  </rv>
  <rv s="0">
    <fb>3.72</fb>
    <v>0</v>
  </rv>
  <rv s="0">
    <fb>10.143599999999999</fb>
    <v>0</v>
  </rv>
  <rv s="0">
    <fb>1.85</fb>
    <v>0</v>
  </rv>
  <rv s="0">
    <fb>278</fb>
    <v>0</v>
  </rv>
  <rv s="0">
    <fb>5.4</fb>
    <v>0</v>
  </rv>
  <rv s="0">
    <fb>38.93</fb>
    <v>0</v>
  </rv>
  <rv s="0">
    <fb>43435</fb>
    <v>13</v>
  </rv>
  <rv s="0">
    <fb>9.98</fb>
    <v>0</v>
  </rv>
  <rv s="0">
    <fb>2.98</fb>
    <v>0</v>
  </rv>
  <rv s="0">
    <fb>8.4551999999999996</fb>
    <v>0</v>
  </rv>
  <rv s="0">
    <fb>1.75</fb>
    <v>0</v>
  </rv>
  <rv s="0">
    <fb>251.61</fb>
    <v>0</v>
  </rv>
  <rv s="0">
    <fb>4.7300000000000004</fb>
    <v>0</v>
  </rv>
  <rv s="0">
    <fb>35.1</fb>
    <v>0</v>
  </rv>
  <rv s="0">
    <fb>43466</fb>
    <v>13</v>
  </rv>
  <rv s="0">
    <fb>9.4499999999999993</fb>
    <v>0</v>
  </rv>
  <rv s="0">
    <fb>2.39</fb>
    <v>0</v>
  </rv>
  <rv s="0">
    <fb>6.6059999999999999</fb>
    <v>0</v>
  </rv>
  <rv s="0">
    <fb>1.24</fb>
    <v>0</v>
  </rv>
  <rv s="0">
    <fb>271.55</fb>
    <v>0</v>
  </rv>
  <rv s="0">
    <fb>7.23</fb>
    <v>0</v>
  </rv>
  <rv s="0">
    <fb>43.79</fb>
    <v>0</v>
  </rv>
  <rv s="0">
    <fb>43497</fb>
    <v>13</v>
  </rv>
  <rv s="0">
    <fb>14.47</fb>
    <v>0</v>
  </rv>
  <rv s="0">
    <fb>3.49</fb>
    <v>0</v>
  </rv>
  <rv s="0">
    <fb>6.1584000000000003</fb>
    <v>0</v>
  </rv>
  <rv s="0">
    <fb>1.37</fb>
    <v>0</v>
  </rv>
  <rv s="0">
    <fb>280.32</fb>
    <v>0</v>
  </rv>
  <rv s="0">
    <fb>9.07</fb>
    <v>0</v>
  </rv>
  <rv s="0">
    <fb>42.26</fb>
    <v>0</v>
  </rv>
  <rv s="0">
    <fb>43525</fb>
    <v>13</v>
  </rv>
  <rv s="0">
    <fb>12.92</fb>
    <v>0</v>
  </rv>
  <rv s="0">
    <fb>3.58</fb>
    <v>0</v>
  </rv>
  <rv s="0">
    <fb>5.6891999999999996</fb>
    <v>0</v>
  </rv>
  <rv s="0">
    <fb>1.79</fb>
    <v>0</v>
  </rv>
  <rv s="0">
    <fb>284.56</fb>
    <v>0</v>
  </rv>
  <rv s="0">
    <fb>9.23</fb>
    <v>0</v>
  </rv>
  <rv s="0">
    <fb>37.68</fb>
    <v>0</v>
  </rv>
  <rv s="0">
    <fb>43556</fb>
    <v>13</v>
  </rv>
  <rv s="0">
    <fb>13.62</fb>
    <v>0</v>
  </rv>
  <rv s="0">
    <fb>3.01</fb>
    <v>0</v>
  </rv>
  <rv s="0">
    <fb>2.9544000000000001</fb>
    <v>0</v>
  </rv>
  <rv s="0">
    <fb>2.4</fb>
    <v>0</v>
  </rv>
  <rv s="0">
    <fb>295.94</fb>
    <v>0</v>
  </rv>
  <rv s="0">
    <fb>10.039999999999999</fb>
    <v>0</v>
  </rv>
  <rv s="0">
    <fb>44.3</fb>
    <v>0</v>
  </rv>
  <rv s="0">
    <fb>43586</fb>
    <v>13</v>
  </rv>
  <rv s="0">
    <fb>10.8</fb>
    <v>0</v>
  </rv>
  <rv s="0">
    <fb>3.32</fb>
    <v>0</v>
  </rv>
  <rv s="0">
    <fb>3.1440000000000001</fb>
    <v>0</v>
  </rv>
  <rv s="0">
    <fb>2.4900000000000002</fb>
    <v>0</v>
  </rv>
  <rv s="0">
    <fb>277.3</fb>
    <v>0</v>
  </rv>
  <rv s="0">
    <fb>15.17</fb>
    <v>0</v>
  </rv>
  <rv s="0">
    <fb>53.58</fb>
    <v>0</v>
  </rv>
  <rv s="0">
    <fb>43617</fb>
    <v>13</v>
  </rv>
  <rv s="0">
    <fb>12.27</fb>
    <v>0</v>
  </rv>
  <rv s="0">
    <fb>3.84</fb>
    <v>0</v>
  </rv>
  <rv s="0">
    <fb>1.19</fb>
    <v>0</v>
  </rv>
  <rv s="0">
    <fb>2.56</fb>
    <v>0</v>
  </rv>
  <rv s="0">
    <fb>294.75</fb>
    <v>0</v>
  </rv>
  <rv s="0">
    <fb>18.23</fb>
    <v>0</v>
  </rv>
  <rv s="0">
    <fb>62.46</fb>
    <v>0</v>
  </rv>
  <rv s="0">
    <fb>43647</fb>
    <v>13</v>
  </rv>
  <rv s="0">
    <fb>10.45</fb>
    <v>0</v>
  </rv>
  <rv s="0">
    <fb>4.08</fb>
    <v>0</v>
  </rv>
  <rv s="0">
    <fb>0.1764</fb>
    <v>0</v>
  </rv>
  <rv s="0">
    <fb>2.25</fb>
    <v>0</v>
  </rv>
  <rv s="0">
    <fb>299.23</fb>
    <v>0</v>
  </rv>
  <rv s="0">
    <fb>28.15</fb>
    <v>0</v>
  </rv>
  <rv s="0">
    <fb>65.23</fb>
    <v>0</v>
  </rv>
  <rv s="0">
    <fb>43678</fb>
    <v>13</v>
  </rv>
  <rv s="0">
    <fb>4.4800000000000004</fb>
    <v>0</v>
  </rv>
  <rv s="0">
    <fb>4.05</fb>
    <v>0</v>
  </rv>
  <rv s="0">
    <fb>0.33879999999999999</fb>
    <v>0</v>
  </rv>
  <rv s="0">
    <fb>2.21</fb>
    <v>0</v>
  </rv>
  <rv s="0">
    <fb>294.27</fb>
    <v>0</v>
  </rv>
  <rv s="0">
    <fb>29.67</fb>
    <v>0</v>
  </rv>
  <rv s="0">
    <fb>81.92</fb>
    <v>0</v>
  </rv>
  <rv s="0">
    <fb>43709</fb>
    <v>13</v>
  </rv>
  <rv s="0">
    <fb>3.25</fb>
    <v>0</v>
  </rv>
  <rv s="0">
    <fb>4.5</fb>
    <v>0</v>
  </rv>
  <rv s="0">
    <fb>0.33500000000000002</fb>
    <v>0</v>
  </rv>
  <rv s="0">
    <fb>2.17</fb>
    <v>0</v>
  </rv>
  <rv s="0">
    <fb>298.52</fb>
    <v>0</v>
  </rv>
  <rv s="0">
    <fb>22.23</fb>
    <v>0</v>
  </rv>
  <rv s="0">
    <fb>83.72</fb>
    <v>0</v>
  </rv>
  <rv s="0">
    <fb>43739</fb>
    <v>13</v>
  </rv>
  <rv s="0">
    <fb>3.06</fb>
    <v>0</v>
  </rv>
  <rv s="0">
    <fb>0.32740000000000002</fb>
    <v>0</v>
  </rv>
  <rv s="0">
    <fb>2.63</fb>
    <v>0</v>
  </rv>
  <rv s="0">
    <fb>304.97000000000003</fb>
    <v>0</v>
  </rv>
  <rv s="0">
    <fb>19.43</fb>
    <v>0</v>
  </rv>
  <rv s="0">
    <fb>84.96</fb>
    <v>0</v>
  </rv>
  <rv s="0">
    <fb>43770</fb>
    <v>13</v>
  </rv>
  <rv s="0">
    <fb>6.52</fb>
    <v>0</v>
  </rv>
  <rv s="0">
    <fb>5.52</fb>
    <v>0</v>
  </rv>
  <rv s="0">
    <fb>0.23830000000000001</fb>
    <v>0</v>
  </rv>
  <rv s="0">
    <fb>2.65</fb>
    <v>0</v>
  </rv>
  <rv s="0">
    <fb>316.06</fb>
    <v>0</v>
  </rv>
  <rv s="0">
    <fb>21.87</fb>
    <v>0</v>
  </rv>
  <rv s="0">
    <fb>81.61</fb>
    <v>0</v>
  </rv>
  <rv s="0">
    <fb>43800</fb>
    <v>13</v>
  </rv>
  <rv s="0">
    <fb>7.47</fb>
    <v>0</v>
  </rv>
  <rv s="0">
    <fb>6.63</fb>
    <v>0</v>
  </rv>
  <rv s="0">
    <fb>0.67779999999999996</fb>
    <v>0</v>
  </rv>
  <rv s="0">
    <fb>3.9</fb>
    <v>0</v>
  </rv>
  <rv s="0">
    <fb>323.24</fb>
    <v>0</v>
  </rv>
  <rv s="0">
    <fb>26.13</fb>
    <v>0</v>
  </rv>
  <rv s="0">
    <fb>95.09</fb>
    <v>0</v>
  </rv>
  <rv s="0">
    <fb>43831</fb>
    <v>13</v>
  </rv>
  <rv s="0">
    <fb>7.88</fb>
    <v>0</v>
  </rv>
  <rv s="0">
    <fb>7.18</fb>
    <v>0</v>
  </rv>
  <rv s="0">
    <fb>2.5099999999999998</fb>
    <v>0</v>
  </rv>
  <rv s="0">
    <fb>3.16</fb>
    <v>0</v>
  </rv>
  <rv s="0">
    <fb>31.52</fb>
    <v>0</v>
  </rv>
  <rv s="0">
    <fb>97.86</fb>
    <v>0</v>
  </rv>
  <rv s="0">
    <fb>43862</fb>
    <v>13</v>
  </rv>
  <rv s="0">
    <fb>9.8699999999999992</fb>
    <v>0</v>
  </rv>
  <rv s="0">
    <fb>1.59</fb>
    <v>0</v>
  </rv>
  <rv s="0">
    <fb>3.8650000000000002</fb>
    <v>0</v>
  </rv>
  <rv s="0">
    <fb>295.91000000000003</fb>
    <v>0</v>
  </rv>
  <rv s="0">
    <fb>48.97</fb>
    <v>0</v>
  </rv>
  <rv s="0">
    <fb>124.72</fb>
    <v>0</v>
  </rv>
  <rv s="0">
    <fb>43891</fb>
    <v>13</v>
  </rv>
  <rv s="0">
    <fb>5.23</fb>
    <v>0</v>
  </rv>
  <rv s="0">
    <fb>8.9</fb>
    <v>0</v>
  </rv>
  <rv s="0">
    <fb>1.95</fb>
    <v>0</v>
  </rv>
  <rv s="0">
    <fb>4.34</fb>
    <v>0</v>
  </rv>
  <rv s="0">
    <fb>258.39999999999998</fb>
    <v>0</v>
  </rv>
  <rv s="0">
    <fb>32.29</fb>
    <v>0</v>
  </rv>
  <rv s="0">
    <fb>81.88</fb>
    <v>0</v>
  </rv>
  <rv s="0">
    <fb>43922</fb>
    <v>13</v>
  </rv>
  <rv s="0">
    <fb>7.67</fb>
    <v>0</v>
  </rv>
  <rv s="0">
    <fb>7.61</fb>
    <v>0</v>
  </rv>
  <rv s="0">
    <fb>1.51</fb>
    <v>0</v>
  </rv>
  <rv s="0">
    <fb>291.16000000000003</fb>
    <v>0</v>
  </rv>
  <rv s="0">
    <fb>46.83</fb>
    <v>0</v>
  </rv>
  <rv s="0">
    <fb>111.59</fb>
    <v>0</v>
  </rv>
  <rv s="0">
    <fb>43952</fb>
    <v>13</v>
  </rv>
  <rv s="0">
    <fb>8.0299999999999994</fb>
    <v>0</v>
  </rv>
  <rv s="0">
    <fb>10.16</fb>
    <v>0</v>
  </rv>
  <rv s="0">
    <fb>4.1849999999999996</fb>
    <v>0</v>
  </rv>
  <rv s="0">
    <fb>305.18</fb>
    <v>0</v>
  </rv>
  <rv s="0">
    <fb>58.19</fb>
    <v>0</v>
  </rv>
  <rv s="0">
    <fb>141.9</fb>
    <v>0</v>
  </rv>
  <rv s="0">
    <fb>43983</fb>
    <v>13</v>
  </rv>
  <rv s="0">
    <fb>10.88</fb>
    <v>0</v>
  </rv>
  <rv s="0">
    <fb>10.79</fb>
    <v>0</v>
  </rv>
  <rv s="0">
    <fb>2.13</fb>
    <v>0</v>
  </rv>
  <rv s="0">
    <fb>4.21</fb>
    <v>0</v>
  </rv>
  <rv s="0">
    <fb>309.69</fb>
    <v>0</v>
  </rv>
  <rv s="0">
    <fb>47.57</fb>
    <v>0</v>
  </rv>
  <rv s="0">
    <fb>138.78</fb>
    <v>0</v>
  </rv>
  <rv s="0">
    <fb>44013</fb>
    <v>13</v>
  </rv>
  <rv s="0">
    <fb>12.16</fb>
    <v>0</v>
  </rv>
  <rv s="0">
    <fb>15.4</fb>
    <v>0</v>
  </rv>
  <rv s="0">
    <fb>2.2599999999999998</fb>
    <v>0</v>
  </rv>
  <rv s="0">
    <fb>8.2100000000000009</fb>
    <v>0</v>
  </rv>
  <rv s="0">
    <fb>327.82</fb>
    <v>0</v>
  </rv>
  <rv s="0">
    <fb>60.36</fb>
    <v>0</v>
  </rv>
  <rv s="0">
    <fb>175.1</fb>
    <v>0</v>
  </rv>
  <rv s="0">
    <fb>44044</fb>
    <v>13</v>
  </rv>
  <rv s="0">
    <fb>15.66</fb>
    <v>0</v>
  </rv>
  <rv s="0">
    <fb>14.22</fb>
    <v>0</v>
  </rv>
  <rv s="0">
    <fb>2.23</fb>
    <v>0</v>
  </rv>
  <rv s="0">
    <fb>7.71</fb>
    <v>0</v>
  </rv>
  <rv s="0">
    <fb>350.77</fb>
    <v>0</v>
  </rv>
  <rv s="0">
    <fb>77.23</fb>
    <v>0</v>
  </rv>
  <rv s="0">
    <fb>221.15</fb>
    <v>0</v>
  </rv>
  <rv s="0">
    <fb>44075</fb>
    <v>13</v>
  </rv>
  <rv s="0">
    <fb>17.97</fb>
    <v>0</v>
  </rv>
  <rv s="0">
    <fb>16.600000000000001</fb>
    <v>0</v>
  </rv>
  <rv s="0">
    <fb>2.84</fb>
    <v>0</v>
  </rv>
  <rv s="0">
    <fb>12.98</fb>
    <v>0</v>
  </rv>
  <rv s="0">
    <fb>336.06</fb>
    <v>0</v>
  </rv>
  <rv s="0">
    <fb>82.59</fb>
    <v>0</v>
  </rv>
  <rv s="0">
    <fb>238.35</fb>
    <v>0</v>
  </rv>
  <rv s="0">
    <fb>44105</fb>
    <v>13</v>
  </rv>
  <rv s="0">
    <fb>12.64</fb>
    <v>0</v>
  </rv>
  <rv s="0">
    <fb>15.1</fb>
    <v>0</v>
  </rv>
  <rv s="0">
    <fb>2.14</fb>
    <v>0</v>
  </rv>
  <rv s="0">
    <fb>13.41</fb>
    <v>0</v>
  </rv>
  <rv s="0">
    <fb>327.62</fb>
    <v>0</v>
  </rv>
  <rv s="0">
    <fb>98.09</fb>
    <v>0</v>
  </rv>
  <rv s="0">
    <fb>257.69</fb>
    <v>0</v>
  </rv>
  <rv s="0">
    <fb>44136</fb>
    <v>13</v>
  </rv>
  <rv s="0">
    <fb>24.52</fb>
    <v>0</v>
  </rv>
  <rv s="0">
    <fb>14.77</fb>
    <v>0</v>
  </rv>
  <rv s="0">
    <fb>14</fb>
    <v>0</v>
  </rv>
  <rv s="0">
    <fb>363.32</fb>
    <v>0</v>
  </rv>
  <rv s="0">
    <fb>136.57</fb>
    <v>0</v>
  </rv>
  <rv s="0">
    <fb>277.98</fb>
    <v>0</v>
  </rv>
  <rv s="0">
    <fb>44166</fb>
    <v>13</v>
  </rv>
  <rv s="0">
    <fb>28.66</fb>
    <v>0</v>
  </rv>
  <rv s="0">
    <fb>20.53</fb>
    <v>0</v>
  </rv>
  <rv s="0">
    <fb>10.199999999999999</fb>
    <v>0</v>
  </rv>
  <rv s="0">
    <fb>26.39</fb>
    <v>0</v>
  </rv>
  <rv s="0">
    <fb>375.39</fb>
    <v>0</v>
  </rv>
  <rv s="0">
    <fb>175.47</fb>
    <v>0</v>
  </rv>
  <rv s="0">
    <fb>319.12</fb>
    <v>0</v>
  </rv>
  <rv s="0">
    <fb>44197</fb>
    <v>13</v>
  </rv>
  <rv s="0">
    <fb>34.909999999999997</fb>
    <v>0</v>
  </rv>
  <rv s="0">
    <fb>23.4</fb>
    <v>0</v>
  </rv>
  <rv s="0">
    <fb>11.17</fb>
    <v>0</v>
  </rv>
  <rv s="0">
    <fb>33.909999999999997</fb>
    <v>0</v>
  </rv>
  <rv s="0">
    <fb>371.52</fb>
    <v>0</v>
  </rv>
  <rv s="0">
    <fb>182.35</fb>
    <v>0</v>
  </rv>
  <rv s="0">
    <fb>288.33</fb>
    <v>0</v>
  </rv>
  <rv s="0">
    <fb>44228</fb>
    <v>13</v>
  </rv>
  <rv s="0">
    <fb>28.53</fb>
    <v>0</v>
  </rv>
  <rv s="0">
    <fb>34.17</fb>
    <v>0</v>
  </rv>
  <rv s="0">
    <fb>20.76</fb>
    <v>0</v>
  </rv>
  <rv s="0">
    <fb>63.17</fb>
    <v>0</v>
  </rv>
  <rv s="0">
    <fb>381.77</fb>
    <v>0</v>
  </rv>
  <rv s="0">
    <fb>176.06</fb>
    <v>0</v>
  </rv>
  <rv s="0">
    <fb>298.31</fb>
    <v>0</v>
  </rv>
  <rv s="0">
    <fb>44256</fb>
    <v>13</v>
  </rv>
  <rv s="0">
    <fb>27.05</fb>
    <v>0</v>
  </rv>
  <rv s="0">
    <fb>27.82</fb>
    <v>0</v>
  </rv>
  <rv s="0">
    <fb>16.940000000000001</fb>
    <v>0</v>
  </rv>
  <rv s="0">
    <fb>48.38</fb>
    <v>0</v>
  </rv>
  <rv s="0">
    <fb>397.82</fb>
    <v>0</v>
  </rv>
  <rv s="0">
    <fb>162.16</fb>
    <v>0</v>
  </rv>
  <rv s="0">
    <fb>287.44</fb>
    <v>0</v>
  </rv>
  <rv s="0">
    <fb>44287</fb>
    <v>13</v>
  </rv>
  <rv s="0">
    <fb>25.97</fb>
    <v>0</v>
  </rv>
  <rv s="0">
    <fb>24.34</fb>
    <v>0</v>
  </rv>
  <rv s="0">
    <fb>14.41</fb>
    <v>0</v>
  </rv>
  <rv s="0">
    <fb>35.840000000000003</fb>
    <v>0</v>
  </rv>
  <rv s="0">
    <fb>418.88</fb>
    <v>0</v>
  </rv>
  <rv s="0">
    <fb>139.25</fb>
    <v>0</v>
  </rv>
  <rv s="0">
    <fb>263.54000000000002</fb>
    <v>0</v>
  </rv>
  <rv s="0">
    <fb>44317</fb>
    <v>13</v>
  </rv>
  <rv s="0">
    <fb>24.17</fb>
    <v>0</v>
  </rv>
  <rv s="0">
    <fb>9.7100000000000009</fb>
    <v>0</v>
  </rv>
  <rv s="0">
    <fb>28.51</fb>
    <v>0</v>
  </rv>
  <rv s="0">
    <fb>421.65</fb>
    <v>0</v>
  </rv>
  <rv s="0">
    <fb>143.05000000000001</fb>
    <v>0</v>
  </rv>
  <rv s="0">
    <fb>258.01</fb>
    <v>0</v>
  </rv>
  <rv s="0">
    <fb>44348</fb>
    <v>13</v>
  </rv>
  <rv s="0">
    <fb>26.87</fb>
    <v>0</v>
  </rv>
  <rv s="0">
    <fb>17.32</fb>
    <v>0</v>
  </rv>
  <rv s="0">
    <fb>9.82</fb>
    <v>0</v>
  </rv>
  <rv s="0">
    <fb>30.7</fb>
    <v>0</v>
  </rv>
  <rv s="0">
    <fb>429.92</fb>
    <v>0</v>
  </rv>
  <rv s="0">
    <fb>183.63</fb>
    <v>0</v>
  </rv>
  <rv s="0">
    <fb>276.37</fb>
    <v>0</v>
  </rv>
  <rv s="0">
    <fb>44378</fb>
    <v>13</v>
  </rv>
  <rv s="0">
    <fb>21.8</fb>
    <v>0</v>
  </rv>
  <rv s="0">
    <fb>18.12</fb>
    <v>0</v>
  </rv>
  <rv s="0">
    <fb>34.19</fb>
    <v>0</v>
  </rv>
  <rv s="0">
    <fb>440.4</fb>
    <v>0</v>
  </rv>
  <rv s="0">
    <fb>189.6</fb>
    <v>0</v>
  </rv>
  <rv s="0">
    <fb>259.48</fb>
    <v>0</v>
  </rv>
  <rv s="0">
    <fb>44409</fb>
    <v>13</v>
  </rv>
  <rv s="0">
    <fb>21.42</fb>
    <v>0</v>
  </rv>
  <rv s="0">
    <fb>16.170000000000002</fb>
    <v>0</v>
  </rv>
  <rv s="0">
    <fb>6.33</fb>
    <v>0</v>
  </rv>
  <rv s="0">
    <fb>27.28</fb>
    <v>0</v>
  </rv>
  <rv s="0">
    <fb>453.71</fb>
    <v>0</v>
  </rv>
  <rv s="0">
    <fb>173.73</fb>
    <v>0</v>
  </rv>
  <rv s="0">
    <fb>289.77999999999997</fb>
    <v>0</v>
  </rv>
  <rv s="0">
    <fb>44440</fb>
    <v>13</v>
  </rv>
  <rv s="0">
    <fb>18.72</fb>
    <v>0</v>
  </rv>
  <rv s="0">
    <fb>16.8</fb>
    <v>0</v>
  </rv>
  <rv s="0">
    <fb>6.24</fb>
    <v>0</v>
  </rv>
  <rv s="0">
    <fb>26.06</fb>
    <v>0</v>
  </rv>
  <rv s="0">
    <fb>430.82</fb>
    <v>0</v>
  </rv>
  <rv s="0">
    <fb>149.97</fb>
    <v>0</v>
  </rv>
  <rv s="0">
    <fb>265.22000000000003</fb>
    <v>0</v>
  </rv>
  <rv s="0">
    <fb>44470</fb>
    <v>13</v>
  </rv>
  <rv s="0">
    <fb>31.26</fb>
    <v>0</v>
  </rv>
  <rv s="0">
    <fb>14.05</fb>
    <v>0</v>
  </rv>
  <rv s="0">
    <fb>6.69</fb>
    <v>0</v>
  </rv>
  <rv s="0">
    <fb>25.54</fb>
    <v>0</v>
  </rv>
  <rv s="0">
    <fb>460.99</fb>
    <v>0</v>
  </rv>
  <rv s="0">
    <fb>231.63</fb>
    <v>0</v>
  </rv>
  <rv s="0">
    <fb>354.68</fb>
    <v>0</v>
  </rv>
  <rv s="0">
    <fb>44501</fb>
    <v>13</v>
  </rv>
  <rv s="0">
    <fb>27.48</fb>
    <v>0</v>
  </rv>
  <rv s="0">
    <fb>7.99</fb>
    <v>0</v>
  </rv>
  <rv s="0">
    <fb>38.270000000000003</fb>
    <v>0</v>
  </rv>
  <rv s="0">
    <fb>457.63</fb>
    <v>0</v>
  </rv>
  <rv s="0">
    <fb>250</fb>
    <v>0</v>
  </rv>
  <rv s="0">
    <fb>327.76</fb>
    <v>0</v>
  </rv>
  <rv s="0">
    <fb>44531</fb>
    <v>13</v>
  </rv>
  <rv s="0">
    <fb>21.93</fb>
    <v>0</v>
  </rv>
  <rv s="0">
    <fb>15.16</fb>
    <v>0</v>
  </rv>
  <rv s="0">
    <fb>8.68</fb>
    <v>0</v>
  </rv>
  <rv s="0">
    <fb>39.85</fb>
    <v>0</v>
  </rv>
  <rv s="0">
    <fb>476.99</fb>
    <v>0</v>
  </rv>
  <rv s="0">
    <fb>182.94</fb>
    <v>0</v>
  </rv>
  <rv s="0">
    <fb>280.57</fb>
    <v>0</v>
  </rv>
  <rv s="0">
    <fb>44562</fb>
    <v>13</v>
  </rv>
  <rv s="0">
    <fb>15.08</fb>
    <v>0</v>
  </rv>
  <rv s="0">
    <fb>12.56</fb>
    <v>0</v>
  </rv>
  <rv s="0">
    <fb>5.2</fb>
    <v>0</v>
  </rv>
  <rv s="0">
    <fb>28.23</fb>
    <v>0</v>
  </rv>
  <rv s="0">
    <fb>451.77</fb>
    <v>0</v>
  </rv>
  <rv s="0">
    <fb>140.47</fb>
    <v>0</v>
  </rv>
  <rv s="0">
    <fb>238.22</fb>
    <v>0</v>
  </rv>
  <rv s="0">
    <fb>44593</fb>
    <v>13</v>
  </rv>
  <rv s="0">
    <fb>22.2</fb>
    <v>0</v>
  </rv>
  <rv s="0">
    <fb>10.4</fb>
    <v>0</v>
  </rv>
  <rv s="0">
    <fb>4.24</fb>
    <v>0</v>
  </rv>
  <rv s="0">
    <fb>438.72</fb>
    <v>0</v>
  </rv>
  <rv s="0">
    <fb>166.7</fb>
    <v>0</v>
  </rv>
  <rv s="0">
    <fb>319.42</fb>
    <v>0</v>
  </rv>
  <rv s="0">
    <fb>44621</fb>
    <v>13</v>
  </rv>
  <rv s="0">
    <fb>24.15</fb>
    <v>0</v>
  </rv>
  <rv s="0">
    <fb>11.42</fb>
    <v>0</v>
  </rv>
  <rv s="0">
    <fb>6</fb>
    <v>0</v>
  </rv>
  <rv s="0">
    <fb>25.29</fb>
    <v>0</v>
  </rv>
  <rv s="0">
    <fb>453.69</fb>
    <v>0</v>
  </rv>
  <rv s="0">
    <fb>201.78</fb>
    <v>0</v>
  </rv>
  <rv s="0">
    <fb>322.37</fb>
    <v>0</v>
  </rv>
  <rv s="0">
    <fb>44652</fb>
    <v>13</v>
  </rv>
  <rv s="0">
    <fb>18.559999999999999</fb>
    <v>0</v>
  </rv>
  <rv s="0">
    <fb>11.64</fb>
    <v>0</v>
  </rv>
  <rv s="0">
    <fb>5.76</fb>
    <v>0</v>
  </rv>
  <rv s="0">
    <fb>28.61</fb>
    <v>0</v>
  </rv>
  <rv s="0">
    <fb>413.56</fb>
    <v>0</v>
  </rv>
  <rv s="0">
    <fb>161.4</fb>
    <v>0</v>
  </rv>
  <rv s="0">
    <fb>250.41</fb>
    <v>0</v>
  </rv>
  <rv s="0">
    <fb>44682</fb>
    <v>13</v>
  </rv>
  <rv s="0">
    <fb>17.52</fb>
    <v>0</v>
  </rv>
  <rv s="0">
    <fb>8.3000000000000007</fb>
    <v>0</v>
  </rv>
  <rv s="0">
    <fb>21.02</fb>
    <v>0</v>
  </rv>
  <rv s="0">
    <fb>414.87</fb>
    <v>0</v>
  </rv>
  <rv s="0">
    <fb>186.19</fb>
    <v>0</v>
  </rv>
  <rv s="0">
    <fb>272.79000000000002</fb>
    <v>0</v>
  </rv>
  <rv s="0">
    <fb>44713</fb>
    <v>13</v>
  </rv>
  <rv s="0">
    <fb>16.5</fb>
    <v>0</v>
  </rv>
  <rv s="0">
    <fb>7.27</fb>
    <v>0</v>
  </rv>
  <rv s="0">
    <fb>4.0999999999999996</fb>
    <v>0</v>
  </rv>
  <rv s="0">
    <fb>18.48</fb>
    <v>0</v>
  </rv>
  <rv s="0">
    <fb>379.15</fb>
    <v>0</v>
  </rv>
  <rv s="0">
    <fb>195.24</fb>
    <v>0</v>
  </rv>
  <rv s="0">
    <fb>273.68</fb>
    <v>0</v>
  </rv>
  <rv s="0">
    <fb>44743</fb>
    <v>13</v>
  </rv>
  <rv s="0">
    <fb>20.23</fb>
    <v>0</v>
  </rv>
  <rv s="0">
    <fb>6.3</fb>
    <v>0</v>
  </rv>
  <rv s="0">
    <fb>3.75</fb>
    <v>0</v>
  </rv>
  <rv s="0">
    <fb>16.57</fb>
    <v>0</v>
  </rv>
  <rv s="0">
    <fb>414.28</fb>
    <v>0</v>
  </rv>
  <rv s="0">
    <fb>284.18</fb>
    <v>0</v>
  </rv>
  <rv s="0">
    <fb>360.13</fb>
    <v>0</v>
  </rv>
  <rv s="0">
    <fb>44774</fb>
    <v>13</v>
  </rv>
  <rv s="0">
    <fb>25.41</fb>
    <v>0</v>
  </rv>
  <rv s="0">
    <fb>3.59</fb>
    <v>0</v>
  </rv>
  <rv s="0">
    <fb>21.34</fb>
    <v>0</v>
  </rv>
  <rv s="0">
    <fb>397.18</fb>
    <v>0</v>
  </rv>
  <rv s="0">
    <fb>286.44</fb>
    <v>0</v>
  </rv>
  <rv s="0">
    <fb>275.97000000000003</fb>
    <v>0</v>
  </rv>
  <rv s="0">
    <fb>44805</fb>
    <v>13</v>
  </rv>
  <rv s="0">
    <fb>19.989999999999998</fb>
    <v>0</v>
  </rv>
  <rv s="0">
    <fb>7.8</fb>
    <v>0</v>
  </rv>
  <rv s="0">
    <fb>4.1900000000000004</fb>
    <v>0</v>
  </rv>
  <rv s="0">
    <fb>28.04</fb>
    <v>0</v>
  </rv>
  <rv s="0">
    <fb>358.65</fb>
    <v>0</v>
  </rv>
  <rv s="0">
    <fb>277.47000000000003</fb>
    <v>0</v>
  </rv>
  <rv s="0">
    <fb>231.46</fb>
    <v>0</v>
  </rv>
  <rv s="0">
    <fb>44835</fb>
    <v>13</v>
  </rv>
  <rv s="0">
    <fb>18.71</fb>
    <v>0</v>
  </rv>
  <rv s="0">
    <fb>6.12</fb>
    <v>0</v>
  </rv>
  <rv s="0">
    <fb>3.41</fb>
    <v>0</v>
  </rv>
  <rv s="0">
    <fb>21.01</fb>
    <v>0</v>
  </rv>
  <rv s="0">
    <fb>387.79</fb>
    <v>0</v>
  </rv>
  <rv s="0">
    <fb>307</fb>
    <v>0</v>
  </rv>
  <rv s="0">
    <fb>230.03</fb>
    <v>0</v>
  </rv>
  <rv s="0">
    <fb>44866</fb>
    <v>13</v>
  </rv>
  <rv s="0">
    <fb>21.29</fb>
    <v>0</v>
  </rv>
  <rv s="0">
    <fb>5.67</fb>
    <v>0</v>
  </rv>
  <rv s="0">
    <fb>3.12</fb>
    <v>0</v>
  </rv>
  <rv s="0">
    <fb>15.98</fb>
    <v>0</v>
  </rv>
  <rv s="0">
    <fb>409.32</fb>
    <v>0</v>
  </rv>
  <rv s="0">
    <fb>320.58999999999997</fb>
    <v>0</v>
  </rv>
  <rv s="0">
    <fb>298.86</fb>
    <v>0</v>
  </rv>
  <rv s="0">
    <fb>44896</fb>
    <v>13</v>
  </rv>
  <rv s="0">
    <fb>19.12</fb>
    <v>0</v>
  </rv>
  <rv s="0">
    <fb>6.1</fb>
    <v>0</v>
  </rv>
  <rv s="0">
    <fb>3.46</fb>
    <v>0</v>
  </rv>
  <rv s="0">
    <fb>15.96</fb>
    <v>0</v>
  </rv>
  <rv s="0">
    <fb>384.21</fb>
    <v>0</v>
  </rv>
  <rv s="0">
    <fb>264.95999999999998</fb>
    <v>0</v>
  </rv>
  <rv s="0">
    <fb>283.27</fb>
    <v>0</v>
  </rv>
  <rv s="0">
    <fb>44927</fb>
    <v>13</v>
  </rv>
  <rv s="0">
    <fb>24.93</fb>
    <v>0</v>
  </rv>
  <rv s="0">
    <fb>4.79</fb>
    <v>0</v>
  </rv>
  <rv s="0">
    <fb>2.78</fb>
    <v>0</v>
  </rv>
  <rv s="0">
    <fb>12.37</fb>
    <v>0</v>
  </rv>
  <rv s="0">
    <fb>408.31</fb>
    <v>0</v>
  </rv>
  <rv s="0">
    <fb>221.38</fb>
    <v>0</v>
  </rv>
  <rv s="0">
    <fb>319.13</fb>
    <v>0</v>
  </rv>
  <rv s="0">
    <fb>44958</fb>
    <v>13</v>
  </rv>
  <rv s="0">
    <fb>21.69</fb>
    <v>0</v>
  </rv>
  <rv s="0">
    <fb>6.53</fb>
    <v>0</v>
  </rv>
  <rv s="0">
    <fb>3.66</fb>
    <v>0</v>
  </rv>
  <rv s="0">
    <fb>17.02</fb>
    <v>0</v>
  </rv>
  <rv s="0">
    <fb>397.97</fb>
    <v>0</v>
  </rv>
  <rv s="0">
    <fb>210.53</fb>
    <v>0</v>
  </rv>
  <rv s="0">
    <fb>317.92</fb>
    <v>0</v>
  </rv>
  <rv s="0">
    <fb>44986</fb>
    <v>13</v>
  </rv>
  <rv s="0">
    <fb>19.93</fb>
    <v>0</v>
  </rv>
  <rv s="0">
    <fb>5.69</fb>
    <v>0</v>
  </rv>
  <rv s="0">
    <fb>3.34</fb>
    <v>0</v>
  </rv>
  <rv s="0">
    <fb>14.87</fb>
    <v>0</v>
  </rv>
  <rv s="0">
    <fb>411.08</fb>
    <v>0</v>
  </rv>
  <rv s="0">
    <fb>210.28</fb>
    <v>0</v>
  </rv>
  <rv s="0">
    <fb>303.95</fb>
    <v>0</v>
  </rv>
  <rv s="0">
    <fb>45017</fb>
    <v>13</v>
  </rv>
  <rv s="0">
    <fb>16.649999999999999</fb>
    <v>0</v>
  </rv>
  <rv s="0">
    <fb>5.57</fb>
    <v>0</v>
  </rv>
  <rv s="0">
    <fb>11.72</fb>
    <v>0</v>
  </rv>
  <rv s="0">
    <fb>417.66</fb>
    <v>0</v>
  </rv>
  <rv s="0">
    <fb>164.2</fb>
    <v>0</v>
  </rv>
  <rv s="0">
    <fb>285.63</fb>
    <v>0</v>
  </rv>
  <rv s="0">
    <fb>45047</fb>
    <v>13</v>
  </rv>
  <rv s="0">
    <fb>13.72</fb>
    <v>0</v>
  </rv>
  <rv s="0">
    <fb>4.42</fb>
    <v>0</v>
  </rv>
  <rv s="0">
    <fb>1.88</fb>
    <v>0</v>
  </rv>
  <rv s="0">
    <fb>9.0299999999999994</fb>
    <v>0</v>
  </rv>
  <rv s="0">
    <fb>419.43</fb>
    <v>0</v>
  </rv>
  <rv s="0">
    <fb>173.88</fb>
    <v>0</v>
  </rv>
  <rv s="0">
    <fb>284.83</fb>
    <v>0</v>
  </rv>
  <rv s="0">
    <fb>45078</fb>
    <v>13</v>
  </rv>
  <rv s="0">
    <fb>15.14</fb>
    <v>0</v>
  </rv>
  <rv s="0">
    <fb>4.18</fb>
    <v>0</v>
  </rv>
  <rv s="0">
    <fb>2.12</fb>
    <v>0</v>
  </rv>
  <rv s="0">
    <fb>8.32</fb>
    <v>0</v>
  </rv>
  <rv s="0">
    <fb>430.54</fb>
    <v>0</v>
  </rv>
  <rv s="0">
    <fb>174.58</fb>
    <v>0</v>
  </rv>
  <rv s="0">
    <fb>282.33</fb>
    <v>0</v>
  </rv>
  <rv s="0">
    <fb>4.3099999999999996</fb>
    <v>0</v>
  </rv>
  <rv s="0">
    <fb>2.33</fb>
    <v>0</v>
  </rv>
  <rv s="0">
    <fb>9.17</fb>
    <v>0</v>
  </rv>
  <rv s="1">
    <v>https://www.bing.com/financeapi/forcetrigger?t=a1zyw7&amp;q=XNAS%3aPLUG&amp;form=skydnc</v>
    <v>Learn more on Bing</v>
  </rv>
  <rv s="5">
    <v>en-CA</v>
    <v>a1zyw7</v>
    <v>268435456</v>
    <v>1</v>
    <v>Powered by Refinitiv</v>
    <v>10</v>
    <v>PLUG POWER INC. (XNAS:PLUG)</v>
    <v>7</v>
    <v>12</v>
    <v>Finance</v>
    <v>9</v>
    <v>31.56</v>
    <v>7.39</v>
    <v>1.7562</v>
    <v>-0.35</v>
    <v>0</v>
    <v>-3.6764999999999999E-2</v>
    <v>0</v>
    <v>USD</v>
    <v>Plug Power Inc. is a provider of hydrogen fuel cell turnkey solutions. The Company provide electrolyzers that allow customers, such as refineries, producers of chemicals, steel, fertilizer and commercial refueling stations, to generate hydrogen on-site. It focuses on industrial mobility applications, including electric forklifts and electric industrial vehicles, at multi-shift high volume manufacturing and high throughput distribution sites and environmental benefits; stationary power systems that supports critical operations, such as data centers, microgrids and generation facilities, in either a backup power or continuous power role and replace batteries, diesel generators or the grid for telecommunication logistics, transportation, and utility customers; and production of hydrogen. Its products include GenDrive, GenFuel, GenCare, GenSure, GenKey, ProGen, Electrolyzers, Liquefaction Systems and Cryogenic Equipment. It serves the North American and European material handling markets.</v>
    <v>3353</v>
    <v>Nasdaq Stock Market</v>
    <v>XNAS</v>
    <v>XNAS</v>
    <v>968 Albany-Shaker Road, LATHAM, NY, 12110 US</v>
    <v>9.6199999999999992</v>
    <v>Renewable Energy</v>
    <v>Stock</v>
    <v>45086.999961133595</v>
    <v>498</v>
    <v>9.08</v>
    <v>5506922000</v>
    <v>PLUG POWER INC.</v>
    <v>PLUG POWER INC.</v>
    <v>9.6</v>
    <v>9.52</v>
    <v>9.17</v>
    <v>9.17</v>
    <v>600536700</v>
    <v>PLUG</v>
    <v>PLUG POWER INC. (XNAS:PLUG)</v>
    <v>22346197</v>
    <v>25182167</v>
    <v>1999</v>
  </rv>
  <rv s="3">
    <v>499</v>
  </rv>
  <rv s="1">
    <v>https://www.bing.com/financeapi/forcetrigger?t=a2ggm7&amp;q=OTCM%3aFCELB&amp;form=skydnc</v>
    <v>Learn more on Bing</v>
  </rv>
  <rv s="6">
    <v>en-US</v>
    <v>a2ggm7</v>
    <v>268435456</v>
    <v>1</v>
    <v>Powered by Refinitiv</v>
    <v>14</v>
    <v>FUELCELL ENERGY, INC. (OTCM:FCELB)</v>
    <v>7</v>
    <v>15</v>
    <v>Finance</v>
    <v>16</v>
    <v>550</v>
    <v>355</v>
    <v>3.6568999999999998</v>
    <v>4</v>
    <v>1.0126999999999999E-2</v>
    <v>USD</v>
    <v>FuelCell Energy, Inc. is a clean technology manufacturer of fuel cell energy platforms that decarbonize power and produce hydrogen. Its commercial technology produces electricity, heat, hydrogen, and water while separating carbon for utilization and/or sequestration. Its product portfolio is based on two electrochemical platforms, carbonate, and solid oxide. Both platforms can support power generation and combined heat and power applications using a variety of fuels, including natural gas, renewable biogas, and hydrogen. Its Carbonate platforms use a mixture of reforming and electrolysis, while solid oxide platforms can be used for pure hydrogen electrolysis. Its solid oxide platform operates on pure hydrogen fuel. Its commercial platforms include SureSource 1500, SureSource 3000, SureSource 4000, SureSource 250, and SureSource Hydrogen. Its applications include combined heat and power, microgrid, distributed hydrogen, electricity, and water, and multi-fuel power generation.</v>
    <v>513</v>
    <v>OTC Markets</v>
    <v>OTCM</v>
    <v>OTCM</v>
    <v>3 Great Pasture Rd, DANBURY, CT, 06813 US</v>
    <v>399</v>
    <v>Renewable Energy</v>
    <v>Stock</v>
    <v>45086.823450428128</v>
    <v>501</v>
    <v>388</v>
    <v>945355700</v>
    <v>FUELCELL ENERGY, INC.</v>
    <v>FUELCELL ENERGY, INC.</v>
    <v>395</v>
    <v>395</v>
    <v>399</v>
    <v>405732100</v>
    <v>FCELB</v>
    <v>FUELCELL ENERGY, INC. (OTCM:FCELB)</v>
    <v>47</v>
    <v>14261690</v>
    <v>1999</v>
  </rv>
  <rv s="3">
    <v>502</v>
  </rv>
  <rv s="5">
    <v>en-US</v>
    <v>a1zyw7</v>
    <v>268435456</v>
    <v>1</v>
    <v>Powered by Refinitiv</v>
    <v>10</v>
    <v>PLUG POWER INC. (XNAS:PLUG)</v>
    <v>7</v>
    <v>12</v>
    <v>Finance</v>
    <v>9</v>
    <v>31.56</v>
    <v>7.39</v>
    <v>1.7562</v>
    <v>-0.35</v>
    <v>0</v>
    <v>-3.6764999999999999E-2</v>
    <v>0</v>
    <v>USD</v>
    <v>Plug Power Inc. is a provider of hydrogen fuel cell turnkey solutions. The Company provide electrolyzers that allow customers, such as refineries, producers of chemicals, steel, fertilizer and commercial refueling stations, to generate hydrogen on-site. It focuses on industrial mobility applications, including electric forklifts and electric industrial vehicles, at multi-shift high volume manufacturing and high throughput distribution sites and environmental benefits; stationary power systems that supports critical operations, such as data centers, microgrids and generation facilities, in either a backup power or continuous power role and replace batteries, diesel generators or the grid for telecommunication logistics, transportation, and utility customers; and production of hydrogen. Its products include GenDrive, GenFuel, GenCare, GenSure, GenKey, ProGen, Electrolyzers, Liquefaction Systems and Cryogenic Equipment. It serves the North American and European material handling markets.</v>
    <v>3353</v>
    <v>Nasdaq Stock Market</v>
    <v>XNAS</v>
    <v>XNAS</v>
    <v>968 Albany-Shaker Road, LATHAM, NY, 12110 US</v>
    <v>9.6199999999999992</v>
    <v>Renewable Energy</v>
    <v>Stock</v>
    <v>45086.999961133595</v>
    <v>498</v>
    <v>9.08</v>
    <v>5506922000</v>
    <v>PLUG POWER INC.</v>
    <v>PLUG POWER INC.</v>
    <v>9.6</v>
    <v>9.52</v>
    <v>9.17</v>
    <v>9.17</v>
    <v>600536700</v>
    <v>PLUG</v>
    <v>PLUG POWER INC. (XNAS:PLUG)</v>
    <v>22346197</v>
    <v>25182167</v>
    <v>1999</v>
  </rv>
  <rv s="3">
    <v>504</v>
  </rv>
  <rv s="5">
    <v>en-US</v>
    <v>a1snz2</v>
    <v>268435456</v>
    <v>1</v>
    <v>Powered by Refinitiv</v>
    <v>10</v>
    <v>FUELCELL ENERGY, INC. (XNAS:FCEL)</v>
    <v>7</v>
    <v>12</v>
    <v>Finance</v>
    <v>9</v>
    <v>5.5</v>
    <v>1.77</v>
    <v>3.6568999999999998</v>
    <v>0.02</v>
    <v>-1.2876E-2</v>
    <v>8.6580000000000008E-3</v>
    <v>-0.03</v>
    <v>USD</v>
    <v>FuelCell Energy, Inc. is a clean technology manufacturer of fuel cell energy platforms that decarbonize power and produce hydrogen. Its commercial technology produces electricity, heat, hydrogen, and water while separating carbon for utilization and/or sequestration. Its product portfolio is based on two electrochemical platforms, carbonate, and solid oxide. Both platforms can support power generation and combined heat and power applications using a variety of fuels, including natural gas, renewable biogas, and hydrogen. Its Carbonate platforms use a mixture of reforming and electrolysis, while solid oxide platforms can be used for pure hydrogen electrolysis. Its solid oxide platform operates on pure hydrogen fuel. Its commercial platforms include SureSource 1500, SureSource 3000, SureSource 4000, SureSource 250, and SureSource Hydrogen. Its applications include combined heat and power, microgrid, distributed hydrogen, electricity, and water, and multi-fuel power generation.</v>
    <v>513</v>
    <v>Nasdaq Stock Market</v>
    <v>XNAS</v>
    <v>XNAS</v>
    <v>3 Great Pasture Rd, DANBURY, CT, 06813 US</v>
    <v>2.33</v>
    <v>Renewable Energy</v>
    <v>Stock</v>
    <v>45086.999789374997</v>
    <v>21</v>
    <v>2.17</v>
    <v>945355700</v>
    <v>FUELCELL ENERGY, INC.</v>
    <v>FUELCELL ENERGY, INC.</v>
    <v>2.31</v>
    <v>2.31</v>
    <v>2.33</v>
    <v>2.2999999999999998</v>
    <v>405732100</v>
    <v>FCEL</v>
    <v>FUELCELL ENERGY, INC. (XNAS:FCEL)</v>
    <v>16286793</v>
    <v>12132887</v>
    <v>1999</v>
  </rv>
  <rv s="3">
    <v>506</v>
  </rv>
  <rv s="5">
    <v>en-US</v>
    <v>a1oldm</v>
    <v>268435456</v>
    <v>1</v>
    <v>Powered by Refinitiv</v>
    <v>10</v>
    <v>BALLARD POWER SYSTEMS INC. (XNAS:BLDP)</v>
    <v>7</v>
    <v>11</v>
    <v>Finance</v>
    <v>9</v>
    <v>9.2799999999999994</v>
    <v>3.9750000000000001</v>
    <v>1.9253</v>
    <v>-7.0000000000000007E-2</v>
    <v>1.1600999999999998E-2</v>
    <v>-1.5982E-2</v>
    <v>0.05</v>
    <v>USD</v>
    <v>Ballard Power Systems Inc. is a Canada-based company that is engaged in the business of design, development, manufacture, sale and service of proton exchange membrane (PEM) fuel cell products for a variety of applications. The Company is focused on the power product markets of Heavy-Duty Motive (consisting of bus, truck, rail and marine applications), Material Handling and Backup Power, as well as the delivery of Technology Solutions, including engineering services, technology transfer and the licensing and sale of the Company’s intellectual property portfolio and fundamental knowledge for a variety of PEM fuel cell applications. The Company's fuel cell is an environmentally clean electrochemical device that combines hydrogen fuel with oxygen (from the air) to produce electricity.</v>
    <v>1296</v>
    <v>Nasdaq Stock Market</v>
    <v>XNAS</v>
    <v>XNAS</v>
    <v>9000 Glenlyon Parkway, BURNABY, BC, V5J 5J8 CA</v>
    <v>4.4020000000000001</v>
    <v>Renewable Energy</v>
    <v>Stock</v>
    <v>45086.999684953124</v>
    <v>18</v>
    <v>4.2699999999999996</v>
    <v>1716155000</v>
    <v>BALLARD POWER SYSTEMS INC.</v>
    <v>BALLARD POWER SYSTEMS INC.</v>
    <v>4.4000000000000004</v>
    <v>4.38</v>
    <v>4.3099999999999996</v>
    <v>4.3600000000000003</v>
    <v>298319900</v>
    <v>BLDP</v>
    <v>BALLARD POWER SYSTEMS INC. (XNAS:BLDP)</v>
    <v>2259591</v>
    <v>3089049</v>
    <v>2016</v>
  </rv>
  <rv s="3">
    <v>508</v>
  </rv>
  <rv s="4">
    <v>en-US</v>
    <v>a22ra2</v>
    <v>268435456</v>
    <v>1</v>
    <v>Powered by Refinitiv</v>
    <v>6</v>
    <v>SOLAREDGE TECHNOLOGIES, INC. (XNAS:SEDG)</v>
    <v>7</v>
    <v>8</v>
    <v>Finance</v>
    <v>9</v>
    <v>375.9</v>
    <v>190.15</v>
    <v>1.4075</v>
    <v>-3.07</v>
    <v>1.983E-3</v>
    <v>-1.0757000000000001E-2</v>
    <v>0.56000000000000005</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287.93</v>
    <v>Renewable Energy</v>
    <v>Stock</v>
    <v>45086.999654421095</v>
    <v>12</v>
    <v>281.62</v>
    <v>15907810000</v>
    <v>SOLAREDGE TECHNOLOGIES, INC.</v>
    <v>SOLAREDGE TECHNOLOGIES, INC.</v>
    <v>286</v>
    <v>83.731099999999998</v>
    <v>285.39999999999998</v>
    <v>282.33</v>
    <v>282.89</v>
    <v>56344730</v>
    <v>SEDG</v>
    <v>SOLAREDGE TECHNOLOGIES, INC. (XNAS:SEDG)</v>
    <v>605675</v>
    <v>898360</v>
    <v>2006</v>
  </rv>
  <rv s="3">
    <v>510</v>
  </rv>
  <rv s="0">
    <fb>45084</fb>
    <v>13</v>
  </rv>
  <rv s="0">
    <fb>9.5500000000000007</fb>
    <v>0</v>
  </rv>
  <rv s="0">
    <fb>2.38</fb>
    <v>0</v>
  </rv>
  <rv s="0">
    <fb>290.18</fb>
    <v>0</v>
  </rv>
  <rv s="0">
    <fb>390</fb>
    <v>0</v>
  </rv>
  <rv s="1">
    <v>https://www.bing.com/financeapi/forcetrigger?t=a21jz2&amp;q=XNAS%3aQCLN&amp;form=skydnc</v>
    <v>Learn more on Bing</v>
  </rv>
  <rv s="2">
    <v>en-CA</v>
    <v>a21jz2</v>
    <v>268435456</v>
    <v>1</v>
    <v>Powered by Refinitiv</v>
    <v>1</v>
    <v>FT:NSDQ Cln Edge Grn En (XNAS:QCLN)</v>
    <v>3</v>
    <v>4</v>
    <v>Finance</v>
    <v>5</v>
    <v>68.944699999999997</v>
    <v>43.364600000000003</v>
    <v>0.999</v>
    <v>-0.43</v>
    <v>1.2797000000000001E-2</v>
    <v>-8.5249999999999996E-3</v>
    <v>0.64</v>
    <v>USD</v>
    <v>Nasdaq Stock Market</v>
    <v>XNAS</v>
    <v>5.7999999999999996E-3</v>
    <v>51.108400000000003</v>
    <v>ETF</v>
    <v>45086.906570046092</v>
    <v>517</v>
    <v>49.91</v>
    <v>1483122349.039</v>
    <v>FT:NSDQ Cln Edge Grn En</v>
    <v>50.99</v>
    <v>50.44</v>
    <v>50.01</v>
    <v>50.65</v>
    <v>QCLN</v>
    <v>FT:NSDQ Cln Edge Grn En (XNAS:QCLN)</v>
    <v>94392</v>
    <v>127169</v>
  </rv>
  <rv s="3">
    <v>518</v>
  </rv>
  <rv s="0">
    <fb>43255</fb>
    <v>13</v>
  </rv>
  <rv s="0">
    <fb>1.87</fb>
    <v>0</v>
  </rv>
  <rv s="0">
    <fb>20.13</fb>
    <v>0</v>
  </rv>
  <rv s="0">
    <fb>276.81</fb>
    <v>0</v>
  </rv>
  <rv s="0">
    <fb>43256</fb>
    <v>13</v>
  </rv>
  <rv s="0">
    <fb>1.82</fb>
    <v>0</v>
  </rv>
  <rv s="0">
    <fb>20.079999999999998</fb>
    <v>0</v>
  </rv>
  <rv s="0">
    <fb>277.06</fb>
    <v>0</v>
  </rv>
  <rv s="0">
    <fb>43257</fb>
    <v>13</v>
  </rv>
  <rv s="0">
    <fb>1.86</fb>
    <v>0</v>
  </rv>
  <rv s="0">
    <fb>20.201499999999999</fb>
    <v>0</v>
  </rv>
  <rv s="0">
    <fb>279.44</fb>
    <v>0</v>
  </rv>
  <rv s="0">
    <fb>43258</fb>
    <v>13</v>
  </rv>
  <rv s="0">
    <fb>20.068300000000001</fb>
    <v>0</v>
  </rv>
  <rv s="0">
    <fb>279.26</fb>
    <v>0</v>
  </rv>
  <rv s="0">
    <fb>43259</fb>
    <v>13</v>
  </rv>
  <rv s="0">
    <fb>19.97</fb>
    <v>0</v>
  </rv>
  <rv s="0">
    <fb>280.04000000000002</fb>
    <v>0</v>
  </rv>
  <rv s="0">
    <fb>43262</fb>
    <v>13</v>
  </rv>
  <rv s="0">
    <fb>1.93</fb>
    <v>0</v>
  </rv>
  <rv s="0">
    <fb>20.0623</fb>
    <v>0</v>
  </rv>
  <rv s="0">
    <fb>280.51</fb>
    <v>0</v>
  </rv>
  <rv s="0">
    <fb>43263</fb>
    <v>13</v>
  </rv>
  <rv s="0">
    <fb>2.0099999999999998</fb>
    <v>0</v>
  </rv>
  <rv s="0">
    <fb>20.216799999999999</fb>
    <v>0</v>
  </rv>
  <rv s="0">
    <fb>280.89</fb>
    <v>0</v>
  </rv>
  <rv s="0">
    <fb>43264</fb>
    <v>13</v>
  </rv>
  <rv s="0">
    <fb>20.267399999999999</fb>
    <v>0</v>
  </rv>
  <rv s="0">
    <fb>279.92</fb>
    <v>0</v>
  </rv>
  <rv s="0">
    <fb>43265</fb>
    <v>13</v>
  </rv>
  <rv s="0">
    <fb>1.99</fb>
    <v>0</v>
  </rv>
  <rv s="0">
    <fb>20.43</fb>
    <v>0</v>
  </rv>
  <rv s="0">
    <fb>280.70999999999998</fb>
    <v>0</v>
  </rv>
  <rv s="0">
    <fb>43266</fb>
    <v>13</v>
  </rv>
  <rv s="0">
    <fb>1.98</fb>
    <v>0</v>
  </rv>
  <rv s="0">
    <fb>280.31</fb>
    <v>0</v>
  </rv>
  <rv s="0">
    <fb>43269</fb>
    <v>13</v>
  </rv>
  <rv s="0">
    <fb>20.329999999999998</fb>
    <v>0</v>
  </rv>
  <rv s="0">
    <fb>279.7</fb>
    <v>0</v>
  </rv>
  <rv s="0">
    <fb>43270</fb>
    <v>13</v>
  </rv>
  <rv s="0">
    <fb>20.010000000000002</fb>
    <v>0</v>
  </rv>
  <rv s="0">
    <fb>278.67</fb>
    <v>0</v>
  </rv>
  <rv s="0">
    <fb>43271</fb>
    <v>13</v>
  </rv>
  <rv s="0">
    <fb>20.16</fb>
    <v>0</v>
  </rv>
  <rv s="0">
    <fb>279.25</fb>
    <v>0</v>
  </rv>
  <rv s="0">
    <fb>43272</fb>
    <v>13</v>
  </rv>
  <rv s="0">
    <fb>19.88</fb>
    <v>0</v>
  </rv>
  <rv s="0">
    <fb>277.32</fb>
    <v>0</v>
  </rv>
  <rv s="0">
    <fb>43273</fb>
    <v>13</v>
  </rv>
  <rv s="0">
    <fb>2.04</fb>
    <v>0</v>
  </rv>
  <rv s="0">
    <fb>19.907399999999999</fb>
    <v>0</v>
  </rv>
  <rv s="0">
    <fb>277.89</fb>
    <v>0</v>
  </rv>
  <rv s="0">
    <fb>43276</fb>
    <v>13</v>
  </rv>
  <rv s="0">
    <fb>1.94</fb>
    <v>0</v>
  </rv>
  <rv s="0">
    <fb>19.579999999999998</fb>
    <v>0</v>
  </rv>
  <rv s="0">
    <fb>274.10000000000002</fb>
    <v>0</v>
  </rv>
  <rv s="0">
    <fb>43277</fb>
    <v>13</v>
  </rv>
  <rv s="0">
    <fb>2.0299999999999998</fb>
    <v>0</v>
  </rv>
  <rv s="0">
    <fb>19.71</fb>
    <v>0</v>
  </rv>
  <rv s="0">
    <fb>273.47000000000003</fb>
    <v>0</v>
  </rv>
  <rv s="0">
    <fb>43278</fb>
    <v>13</v>
  </rv>
  <rv s="0">
    <fb>19.41</fb>
    <v>0</v>
  </rv>
  <rv s="0">
    <fb>271.12</fb>
    <v>0</v>
  </rv>
  <rv s="0">
    <fb>43279</fb>
    <v>13</v>
  </rv>
  <rv s="0">
    <fb>19.440000000000001</fb>
    <v>0</v>
  </rv>
  <rv s="0">
    <fb>272.82</fb>
    <v>0</v>
  </rv>
  <rv s="0">
    <fb>43280</fb>
    <v>13</v>
  </rv>
  <rv s="0">
    <fb>19.489999999999998</fb>
    <v>0</v>
  </rv>
  <rv s="0">
    <fb>43283</fb>
    <v>13</v>
  </rv>
  <rv s="0">
    <fb>273.82</fb>
    <v>0</v>
  </rv>
  <rv s="0">
    <fb>43284</fb>
    <v>13</v>
  </rv>
  <rv s="0">
    <fb>19.510000000000002</fb>
    <v>0</v>
  </rv>
  <rv s="0">
    <fb>272.73</fb>
    <v>0</v>
  </rv>
  <rv s="0">
    <fb>43286</fb>
    <v>13</v>
  </rv>
  <rv s="0">
    <fb>2.0499999999999998</fb>
    <v>0</v>
  </rv>
  <rv s="0">
    <fb>19.769200000000001</fb>
    <v>0</v>
  </rv>
  <rv s="0">
    <fb>275.07</fb>
    <v>0</v>
  </rv>
  <rv s="0">
    <fb>43287</fb>
    <v>13</v>
  </rv>
  <rv s="0">
    <fb>277.20999999999998</fb>
    <v>0</v>
  </rv>
  <rv s="0">
    <fb>43290</fb>
    <v>13</v>
  </rv>
  <rv s="0">
    <fb>279.81</fb>
    <v>0</v>
  </rv>
  <rv s="0">
    <fb>43291</fb>
    <v>13</v>
  </rv>
  <rv s="0">
    <fb>2.06</fb>
    <v>0</v>
  </rv>
  <rv s="0">
    <fb>20.3</fb>
    <v>0</v>
  </rv>
  <rv s="0">
    <fb>280.83</fb>
    <v>0</v>
  </rv>
  <rv s="0">
    <fb>43292</fb>
    <v>13</v>
  </rv>
  <rv s="0">
    <fb>19.9801</fb>
    <v>0</v>
  </rv>
  <rv s="0">
    <fb>278.74</fb>
    <v>0</v>
  </rv>
  <rv s="0">
    <fb>43293</fb>
    <v>13</v>
  </rv>
  <rv s="0">
    <fb>2.1800000000000002</fb>
    <v>0</v>
  </rv>
  <rv s="0">
    <fb>20.11</fb>
    <v>0</v>
  </rv>
  <rv s="0">
    <fb>281.14</fb>
    <v>0</v>
  </rv>
  <rv s="0">
    <fb>43294</fb>
    <v>13</v>
  </rv>
  <rv s="0">
    <fb>20.100000000000001</fb>
    <v>0</v>
  </rv>
  <rv s="0">
    <fb>281.43</fb>
    <v>0</v>
  </rv>
  <rv s="0">
    <fb>43297</fb>
    <v>13</v>
  </rv>
  <rv s="0">
    <fb>19.95</fb>
    <v>0</v>
  </rv>
  <rv s="0">
    <fb>281.33</fb>
    <v>0</v>
  </rv>
  <rv s="0">
    <fb>43298</fb>
    <v>13</v>
  </rv>
  <rv s="0">
    <fb>20.09</fb>
    <v>0</v>
  </rv>
  <rv s="0">
    <fb>282.47000000000003</fb>
    <v>0</v>
  </rv>
  <rv s="0">
    <fb>43299</fb>
    <v>13</v>
  </rv>
  <rv s="0">
    <fb>20.211300000000001</fb>
    <v>0</v>
  </rv>
  <rv s="0">
    <fb>283.08999999999997</fb>
    <v>0</v>
  </rv>
  <rv s="0">
    <fb>43300</fb>
    <v>13</v>
  </rv>
  <rv s="0">
    <fb>20.2499</fb>
    <v>0</v>
  </rv>
  <rv s="0">
    <fb>281.92</fb>
    <v>0</v>
  </rv>
  <rv s="0">
    <fb>43301</fb>
    <v>13</v>
  </rv>
  <rv s="0">
    <fb>1.96</fb>
    <v>0</v>
  </rv>
  <rv s="0">
    <fb>20</fb>
    <v>0</v>
  </rv>
  <rv s="0">
    <fb>281.62</fb>
    <v>0</v>
  </rv>
  <rv s="0">
    <fb>43304</fb>
    <v>13</v>
  </rv>
  <rv s="0">
    <fb>19.817699999999999</fb>
    <v>0</v>
  </rv>
  <rv s="0">
    <fb>282.14</fb>
    <v>0</v>
  </rv>
  <rv s="0">
    <fb>43305</fb>
    <v>13</v>
  </rv>
  <rv s="0">
    <fb>1.91</fb>
    <v>0</v>
  </rv>
  <rv s="0">
    <fb>19.724900000000002</fb>
    <v>0</v>
  </rv>
  <rv s="0">
    <fb>283.55</fb>
    <v>0</v>
  </rv>
  <rv s="0">
    <fb>43306</fb>
    <v>13</v>
  </rv>
  <rv s="0">
    <fb>19.880500000000001</fb>
    <v>0</v>
  </rv>
  <rv s="0">
    <fb>286.18</fb>
    <v>0</v>
  </rv>
  <rv s="0">
    <fb>43307</fb>
    <v>13</v>
  </rv>
  <rv s="0">
    <fb>285.19</fb>
    <v>0</v>
  </rv>
  <rv s="0">
    <fb>43308</fb>
    <v>13</v>
  </rv>
  <rv s="0">
    <fb>19.856999999999999</fb>
    <v>0</v>
  </rv>
  <rv s="0">
    <fb>283.36</fb>
    <v>0</v>
  </rv>
  <rv s="0">
    <fb>43311</fb>
    <v>13</v>
  </rv>
  <rv s="0">
    <fb>19.63</fb>
    <v>0</v>
  </rv>
  <rv s="0">
    <fb>281.77</fb>
    <v>0</v>
  </rv>
  <rv s="0">
    <fb>43312</fb>
    <v>13</v>
  </rv>
  <rv s="0">
    <fb>19.96</fb>
    <v>0</v>
  </rv>
  <rv s="0">
    <fb>19.91</fb>
    <v>0</v>
  </rv>
  <rv s="0">
    <fb>282.88</fb>
    <v>0</v>
  </rv>
  <rv s="0">
    <fb>43314</fb>
    <v>13</v>
  </rv>
  <rv s="0">
    <fb>20.37</fb>
    <v>0</v>
  </rv>
  <rv s="0">
    <fb>284.23</fb>
    <v>0</v>
  </rv>
  <rv s="0">
    <fb>43315</fb>
    <v>13</v>
  </rv>
  <rv s="0">
    <fb>20.169</fb>
    <v>0</v>
  </rv>
  <rv s="0">
    <fb>285.55</fb>
    <v>0</v>
  </rv>
  <rv s="0">
    <fb>43318</fb>
    <v>13</v>
  </rv>
  <rv s="0">
    <fb>20.309999999999999</fb>
    <v>0</v>
  </rv>
  <rv s="0">
    <fb>286.64999999999998</fb>
    <v>0</v>
  </rv>
  <rv s="0">
    <fb>43319</fb>
    <v>13</v>
  </rv>
  <rv s="0">
    <fb>20.72</fb>
    <v>0</v>
  </rv>
  <rv s="0">
    <fb>287.47000000000003</fb>
    <v>0</v>
  </rv>
  <rv s="0">
    <fb>43320</fb>
    <v>13</v>
  </rv>
  <rv s="0">
    <fb>20.56</fb>
    <v>0</v>
  </rv>
  <rv s="0">
    <fb>287.37</fb>
    <v>0</v>
  </rv>
  <rv s="0">
    <fb>43321</fb>
    <v>13</v>
  </rv>
  <rv s="0">
    <fb>20.481000000000002</fb>
    <v>0</v>
  </rv>
  <rv s="0">
    <fb>287.11</fb>
    <v>0</v>
  </rv>
  <rv s="0">
    <fb>43322</fb>
    <v>13</v>
  </rv>
  <rv s="0">
    <fb>20.29</fb>
    <v>0</v>
  </rv>
  <rv s="0">
    <fb>285.07</fb>
    <v>0</v>
  </rv>
  <rv s="0">
    <fb>43325</fb>
    <v>13</v>
  </rv>
  <rv s="0">
    <fb>20.299900000000001</fb>
    <v>0</v>
  </rv>
  <rv s="0">
    <fb>284.11</fb>
    <v>0</v>
  </rv>
  <rv s="0">
    <fb>43326</fb>
    <v>13</v>
  </rv>
  <rv s="0">
    <fb>20.34</fb>
    <v>0</v>
  </rv>
  <rv s="0">
    <fb>285.93</fb>
    <v>0</v>
  </rv>
  <rv s="0">
    <fb>43327</fb>
    <v>13</v>
  </rv>
  <rv s="0">
    <fb>19.98</fb>
    <v>0</v>
  </rv>
  <rv s="0">
    <fb>283.64999999999998</fb>
    <v>0</v>
  </rv>
  <rv s="0">
    <fb>43328</fb>
    <v>13</v>
  </rv>
  <rv s="0">
    <fb>286.10000000000002</fb>
    <v>0</v>
  </rv>
  <rv s="0">
    <fb>43329</fb>
    <v>13</v>
  </rv>
  <rv s="0">
    <fb>19.89</fb>
    <v>0</v>
  </rv>
  <rv s="0">
    <fb>287.04000000000002</fb>
    <v>0</v>
  </rv>
  <rv s="0">
    <fb>43332</fb>
    <v>13</v>
  </rv>
  <rv s="0">
    <fb>20.030100000000001</fb>
    <v>0</v>
  </rv>
  <rv s="0">
    <fb>287.74</fb>
    <v>0</v>
  </rv>
  <rv s="0">
    <fb>43333</fb>
    <v>13</v>
  </rv>
  <rv s="0">
    <fb>20.39</fb>
    <v>0</v>
  </rv>
  <rv s="0">
    <fb>288.23</fb>
    <v>0</v>
  </rv>
  <rv s="0">
    <fb>43334</fb>
    <v>13</v>
  </rv>
  <rv s="0">
    <fb>20.32</fb>
    <v>0</v>
  </rv>
  <rv s="0">
    <fb>288.22000000000003</fb>
    <v>0</v>
  </rv>
  <rv s="0">
    <fb>43335</fb>
    <v>13</v>
  </rv>
  <rv s="0">
    <fb>20.14</fb>
    <v>0</v>
  </rv>
  <rv s="0">
    <fb>287.73</fb>
    <v>0</v>
  </rv>
  <rv s="0">
    <fb>43336</fb>
    <v>13</v>
  </rv>
  <rv s="0">
    <fb>20.399999999999999</fb>
    <v>0</v>
  </rv>
  <rv s="0">
    <fb>289.52</fb>
    <v>0</v>
  </rv>
  <rv s="0">
    <fb>43339</fb>
    <v>13</v>
  </rv>
  <rv s="0">
    <fb>20.58</fb>
    <v>0</v>
  </rv>
  <rv s="0">
    <fb>291.81</fb>
    <v>0</v>
  </rv>
  <rv s="0">
    <fb>43340</fb>
    <v>13</v>
  </rv>
  <rv s="0">
    <fb>20.41</fb>
    <v>0</v>
  </rv>
  <rv s="0">
    <fb>291.89</fb>
    <v>0</v>
  </rv>
  <rv s="0">
    <fb>43341</fb>
    <v>13</v>
  </rv>
  <rv s="0">
    <fb>20.51</fb>
    <v>0</v>
  </rv>
  <rv s="0">
    <fb>293.54000000000002</fb>
    <v>0</v>
  </rv>
  <rv s="0">
    <fb>43342</fb>
    <v>13</v>
  </rv>
  <rv s="0">
    <fb>20.280999999999999</fb>
    <v>0</v>
  </rv>
  <rv s="0">
    <fb>292.29000000000002</fb>
    <v>0</v>
  </rv>
  <rv s="0">
    <fb>43343</fb>
    <v>13</v>
  </rv>
  <rv s="0">
    <fb>20.5</fb>
    <v>0</v>
  </rv>
  <rv s="0">
    <fb>43347</fb>
    <v>13</v>
  </rv>
  <rv s="0">
    <fb>291.95</fb>
    <v>0</v>
  </rv>
  <rv s="0">
    <fb>43348</fb>
    <v>13</v>
  </rv>
  <rv s="0">
    <fb>43349</fb>
    <v>13</v>
  </rv>
  <rv s="0">
    <fb>290.31</fb>
    <v>0</v>
  </rv>
  <rv s="0">
    <fb>43350</fb>
    <v>13</v>
  </rv>
  <rv s="0">
    <fb>19.810700000000001</fb>
    <v>0</v>
  </rv>
  <rv s="0">
    <fb>289.60000000000002</fb>
    <v>0</v>
  </rv>
  <rv s="0">
    <fb>43353</fb>
    <v>13</v>
  </rv>
  <rv s="0">
    <fb>1.83</fb>
    <v>0</v>
  </rv>
  <rv s="0">
    <fb>19.891400000000001</fb>
    <v>0</v>
  </rv>
  <rv s="0">
    <fb>290.25</fb>
    <v>0</v>
  </rv>
  <rv s="0">
    <fb>43354</fb>
    <v>13</v>
  </rv>
  <rv s="0">
    <fb>1.76</fb>
    <v>0</v>
  </rv>
  <rv s="0">
    <fb>20.099900000000002</fb>
    <v>0</v>
  </rv>
  <rv s="0">
    <fb>291.22000000000003</fb>
    <v>0</v>
  </rv>
  <rv s="0">
    <fb>43355</fb>
    <v>13</v>
  </rv>
  <rv s="0">
    <fb>1.77</fb>
    <v>0</v>
  </rv>
  <rv s="0">
    <fb>291.24</fb>
    <v>0</v>
  </rv>
  <rv s="0">
    <fb>43356</fb>
    <v>13</v>
  </rv>
  <rv s="0">
    <fb>292.92</fb>
    <v>0</v>
  </rv>
  <rv s="0">
    <fb>43357</fb>
    <v>13</v>
  </rv>
  <rv s="0">
    <fb>20.28</fb>
    <v>0</v>
  </rv>
  <rv s="0">
    <fb>292.91000000000003</fb>
    <v>0</v>
  </rv>
  <rv s="0">
    <fb>43360</fb>
    <v>13</v>
  </rv>
  <rv s="0">
    <fb>20.135000000000002</fb>
    <v>0</v>
  </rv>
  <rv s="0">
    <fb>291.44</fb>
    <v>0</v>
  </rv>
  <rv s="0">
    <fb>43361</fb>
    <v>13</v>
  </rv>
  <rv s="0">
    <fb>20.12</fb>
    <v>0</v>
  </rv>
  <rv s="0">
    <fb>293.07</fb>
    <v>0</v>
  </rv>
  <rv s="0">
    <fb>43362</fb>
    <v>13</v>
  </rv>
  <rv s="0">
    <fb>20.239999999999998</fb>
    <v>0</v>
  </rv>
  <rv s="0">
    <fb>293.27999999999997</fb>
    <v>0</v>
  </rv>
  <rv s="0">
    <fb>43363</fb>
    <v>13</v>
  </rv>
  <rv s="0">
    <fb>20.49</fb>
    <v>0</v>
  </rv>
  <rv s="0">
    <fb>295.76</fb>
    <v>0</v>
  </rv>
  <rv s="0">
    <fb>43364</fb>
    <v>13</v>
  </rv>
  <rv s="0">
    <fb>1.9</fb>
    <v>0</v>
  </rv>
  <rv s="0">
    <fb>20.47</fb>
    <v>0</v>
  </rv>
  <rv s="0">
    <fb>295.36</fb>
    <v>0</v>
  </rv>
  <rv s="0">
    <fb>43367</fb>
    <v>13</v>
  </rv>
  <rv s="0">
    <fb>20.377300000000002</fb>
    <v>0</v>
  </rv>
  <rv s="0">
    <fb>294.47000000000003</fb>
    <v>0</v>
  </rv>
  <rv s="0">
    <fb>43368</fb>
    <v>13</v>
  </rv>
  <rv s="0">
    <fb>20.04</fb>
    <v>0</v>
  </rv>
  <rv s="0">
    <fb>294.16000000000003</fb>
    <v>0</v>
  </rv>
  <rv s="0">
    <fb>43369</fb>
    <v>13</v>
  </rv>
  <rv s="0">
    <fb>292.02</fb>
    <v>0</v>
  </rv>
  <rv s="0">
    <fb>43370</fb>
    <v>13</v>
  </rv>
  <rv s="0">
    <fb>19.899999999999999</fb>
    <v>0</v>
  </rv>
  <rv s="0">
    <fb>292.82</fb>
    <v>0</v>
  </rv>
  <rv s="0">
    <fb>43371</fb>
    <v>13</v>
  </rv>
  <rv s="0">
    <fb>19.7</fb>
    <v>0</v>
  </rv>
  <rv s="0">
    <fb>19.849699999999999</fb>
    <v>0</v>
  </rv>
  <rv s="0">
    <fb>293.87</fb>
    <v>0</v>
  </rv>
  <rv s="0">
    <fb>43375</fb>
    <v>13</v>
  </rv>
  <rv s="0">
    <fb>293.75</fb>
    <v>0</v>
  </rv>
  <rv s="0">
    <fb>43376</fb>
    <v>13</v>
  </rv>
  <rv s="0">
    <fb>19.8</fb>
    <v>0</v>
  </rv>
  <rv s="0">
    <fb>293.95</fb>
    <v>0</v>
  </rv>
  <rv s="0">
    <fb>43377</fb>
    <v>13</v>
  </rv>
  <rv s="0">
    <fb>19.36</fb>
    <v>0</v>
  </rv>
  <rv s="0">
    <fb>291.74</fb>
    <v>0</v>
  </rv>
  <rv s="0">
    <fb>43378</fb>
    <v>13</v>
  </rv>
  <rv s="0">
    <fb>18.96</fb>
    <v>0</v>
  </rv>
  <rv s="0">
    <fb>289.93</fb>
    <v>0</v>
  </rv>
  <rv s="0">
    <fb>43381</fb>
    <v>13</v>
  </rv>
  <rv s="0">
    <fb>18.850000000000001</fb>
    <v>0</v>
  </rv>
  <rv s="0">
    <fb>289.94</fb>
    <v>0</v>
  </rv>
  <rv s="0">
    <fb>43382</fb>
    <v>13</v>
  </rv>
  <rv s="0">
    <fb>18.73</fb>
    <v>0</v>
  </rv>
  <rv s="0">
    <fb>289.58999999999997</fb>
    <v>0</v>
  </rv>
  <rv s="0">
    <fb>43383</fb>
    <v>13</v>
  </rv>
  <rv s="0">
    <fb>1.74</fb>
    <v>0</v>
  </rv>
  <rv s="0">
    <fb>18.22</fb>
    <v>0</v>
  </rv>
  <rv s="0">
    <fb>280.25</fb>
    <v>0</v>
  </rv>
  <rv s="0">
    <fb>43384</fb>
    <v>13</v>
  </rv>
  <rv s="0">
    <fb>1.78</fb>
    <v>0</v>
  </rv>
  <rv s="0">
    <fb>18.169899999999998</fb>
    <v>0</v>
  </rv>
  <rv s="0">
    <fb>274.33</fb>
    <v>0</v>
  </rv>
  <rv s="0">
    <fb>43385</fb>
    <v>13</v>
  </rv>
  <rv s="0">
    <fb>1.81</fb>
    <v>0</v>
  </rv>
  <rv s="0">
    <fb>18.142199999999999</fb>
    <v>0</v>
  </rv>
  <rv s="0">
    <fb>278.02999999999997</fb>
    <v>0</v>
  </rv>
  <rv s="0">
    <fb>43388</fb>
    <v>13</v>
  </rv>
  <rv s="0">
    <fb>18.47</fb>
    <v>0</v>
  </rv>
  <rv s="0">
    <fb>276.52999999999997</fb>
    <v>0</v>
  </rv>
  <rv s="0">
    <fb>43389</fb>
    <v>13</v>
  </rv>
  <rv s="0">
    <fb>18.95</fb>
    <v>0</v>
  </rv>
  <rv s="0">
    <fb>282.62</fb>
    <v>0</v>
  </rv>
  <rv s="0">
    <fb>43390</fb>
    <v>13</v>
  </rv>
  <rv s="0">
    <fb>18.79</fb>
    <v>0</v>
  </rv>
  <rv s="0">
    <fb>282.56</fb>
    <v>0</v>
  </rv>
  <rv s="0">
    <fb>43391</fb>
    <v>13</v>
  </rv>
  <rv s="0">
    <fb>18.491800000000001</fb>
    <v>0</v>
  </rv>
  <rv s="0">
    <fb>278.51</fb>
    <v>0</v>
  </rv>
  <rv s="0">
    <fb>43392</fb>
    <v>13</v>
  </rv>
  <rv s="0">
    <fb>18.36</fb>
    <v>0</v>
  </rv>
  <rv s="0">
    <fb>278.27</fb>
    <v>0</v>
  </rv>
  <rv s="0">
    <fb>43395</fb>
    <v>13</v>
  </rv>
  <rv s="0">
    <fb>18.29</fb>
    <v>0</v>
  </rv>
  <rv s="0">
    <fb>277.22000000000003</fb>
    <v>0</v>
  </rv>
  <rv s="0">
    <fb>43396</fb>
    <v>13</v>
  </rv>
  <rv s="0">
    <fb>275.57</fb>
    <v>0</v>
  </rv>
  <rv s="0">
    <fb>43397</fb>
    <v>13</v>
  </rv>
  <rv s="0">
    <fb>17.61</fb>
    <v>0</v>
  </rv>
  <rv s="0">
    <fb>267.14</fb>
    <v>0</v>
  </rv>
  <rv s="0">
    <fb>43398</fb>
    <v>13</v>
  </rv>
  <rv s="0">
    <fb>17.98</fb>
    <v>0</v>
  </rv>
  <rv s="0">
    <fb>272.02</fb>
    <v>0</v>
  </rv>
  <rv s="0">
    <fb>43399</fb>
    <v>13</v>
  </rv>
  <rv s="0">
    <fb>17.82</fb>
    <v>0</v>
  </rv>
  <rv s="0">
    <fb>267.10000000000002</fb>
    <v>0</v>
  </rv>
  <rv s="0">
    <fb>43402</fb>
    <v>13</v>
  </rv>
  <rv s="0">
    <fb>1.8</fb>
    <v>0</v>
  </rv>
  <rv s="0">
    <fb>17.84</fb>
    <v>0</v>
  </rv>
  <rv s="0">
    <fb>265.61</fb>
    <v>0</v>
  </rv>
  <rv s="0">
    <fb>43403</fb>
    <v>13</v>
  </rv>
  <rv s="0">
    <fb>1.84</fb>
    <v>0</v>
  </rv>
  <rv s="0">
    <fb>18.420000000000002</fb>
    <v>0</v>
  </rv>
  <rv s="0">
    <fb>269.86</fb>
    <v>0</v>
  </rv>
  <rv s="0">
    <fb>43404</fb>
    <v>13</v>
  </rv>
  <rv s="0">
    <fb>19.420000000000002</fb>
    <v>0</v>
  </rv>
  <rv s="0">
    <fb>275.42</fb>
    <v>0</v>
  </rv>
  <rv s="0">
    <fb>43406</fb>
    <v>13</v>
  </rv>
  <rv s="0">
    <fb>19.260000000000002</fb>
    <v>0</v>
  </rv>
  <rv s="0">
    <fb>273.89</fb>
    <v>0</v>
  </rv>
  <rv s="0">
    <fb>43409</fb>
    <v>13</v>
  </rv>
  <rv s="0">
    <fb>19.25</fb>
    <v>0</v>
  </rv>
  <rv s="0">
    <fb>43410</fb>
    <v>13</v>
  </rv>
  <rv s="0">
    <fb>19.149999999999999</fb>
    <v>0</v>
  </rv>
  <rv s="0">
    <fb>277.16000000000003</fb>
    <v>0</v>
  </rv>
  <rv s="0">
    <fb>43411</fb>
    <v>13</v>
  </rv>
  <rv s="0">
    <fb>283.13</fb>
    <v>0</v>
  </rv>
  <rv s="0">
    <fb>43412</fb>
    <v>13</v>
  </rv>
  <rv s="0">
    <fb>19.37</fb>
    <v>0</v>
  </rv>
  <rv s="0">
    <fb>282.52</fb>
    <v>0</v>
  </rv>
  <rv s="0">
    <fb>43413</fb>
    <v>13</v>
  </rv>
  <rv s="0">
    <fb>279.95999999999998</fb>
    <v>0</v>
  </rv>
  <rv s="0">
    <fb>43416</fb>
    <v>13</v>
  </rv>
  <rv s="0">
    <fb>18.627800000000001</fb>
    <v>0</v>
  </rv>
  <rv s="0">
    <fb>274.51</fb>
    <v>0</v>
  </rv>
  <rv s="0">
    <fb>43417</fb>
    <v>13</v>
  </rv>
  <rv s="0">
    <fb>274.11</fb>
    <v>0</v>
  </rv>
  <rv s="0">
    <fb>43418</fb>
    <v>13</v>
  </rv>
  <rv s="0">
    <fb>18.59</fb>
    <v>0</v>
  </rv>
  <rv s="0">
    <fb>272.20999999999998</fb>
    <v>0</v>
  </rv>
  <rv s="0">
    <fb>43419</fb>
    <v>13</v>
  </rv>
  <rv s="0">
    <fb>19.059999999999999</fb>
    <v>0</v>
  </rv>
  <rv s="0">
    <fb>274.95999999999998</fb>
    <v>0</v>
  </rv>
  <rv s="0">
    <fb>43420</fb>
    <v>13</v>
  </rv>
  <rv s="0">
    <fb>19.177399999999999</fb>
    <v>0</v>
  </rv>
  <rv s="0">
    <fb>275.74</fb>
    <v>0</v>
  </rv>
  <rv s="0">
    <fb>43423</fb>
    <v>13</v>
  </rv>
  <rv s="0">
    <fb>18.88</fb>
    <v>0</v>
  </rv>
  <rv s="0">
    <fb>271.13</fb>
    <v>0</v>
  </rv>
  <rv s="0">
    <fb>43424</fb>
    <v>13</v>
  </rv>
  <rv s="0">
    <fb>18.528400000000001</fb>
    <v>0</v>
  </rv>
  <rv s="0">
    <fb>266.10000000000002</fb>
    <v>0</v>
  </rv>
  <rv s="0">
    <fb>43425</fb>
    <v>13</v>
  </rv>
  <rv s="0">
    <fb>18.755800000000001</fb>
    <v>0</v>
  </rv>
  <rv s="0">
    <fb>266.95999999999998</fb>
    <v>0</v>
  </rv>
  <rv s="0">
    <fb>43427</fb>
    <v>13</v>
  </rv>
  <rv s="0">
    <fb>1.71</fb>
    <v>0</v>
  </rv>
  <rv s="0">
    <fb>18.771000000000001</fb>
    <v>0</v>
  </rv>
  <rv s="0">
    <fb>265.31</fb>
    <v>0</v>
  </rv>
  <rv s="0">
    <fb>43430</fb>
    <v>13</v>
  </rv>
  <rv s="0">
    <fb>1.73</fb>
    <v>0</v>
  </rv>
  <rv s="0">
    <fb>19.04</fb>
    <v>0</v>
  </rv>
  <rv s="0">
    <fb>269.47000000000003</fb>
    <v>0</v>
  </rv>
  <rv s="0">
    <fb>43431</fb>
    <v>13</v>
  </rv>
  <rv s="0">
    <fb>19.05</fb>
    <v>0</v>
  </rv>
  <rv s="0">
    <fb>270.32</fb>
    <v>0</v>
  </rv>
  <rv s="0">
    <fb>43432</fb>
    <v>13</v>
  </rv>
  <rv s="0">
    <fb>19.52</fb>
    <v>0</v>
  </rv>
  <rv s="0">
    <fb>276.63</fb>
    <v>0</v>
  </rv>
  <rv s="0">
    <fb>43433</fb>
    <v>13</v>
  </rv>
  <rv s="0">
    <fb>19.45</fb>
    <v>0</v>
  </rv>
  <rv s="0">
    <fb>276.07</fb>
    <v>0</v>
  </rv>
  <rv s="0">
    <fb>43434</fb>
    <v>13</v>
  </rv>
  <rv s="0">
    <fb>19.559999999999999</fb>
    <v>0</v>
  </rv>
  <rv s="0">
    <fb>43437</fb>
    <v>13</v>
  </rv>
  <rv s="0">
    <fb>1.7</fb>
    <v>0</v>
  </rv>
  <rv s="0">
    <fb>19.850000000000001</fb>
    <v>0</v>
  </rv>
  <rv s="0">
    <fb>281.37</fb>
    <v>0</v>
  </rv>
  <rv s="0">
    <fb>43438</fb>
    <v>13</v>
  </rv>
  <rv s="0">
    <fb>1.69</fb>
    <v>0</v>
  </rv>
  <rv s="0">
    <fb>19.2727</fb>
    <v>0</v>
  </rv>
  <rv s="0">
    <fb>272.52999999999997</fb>
    <v>0</v>
  </rv>
  <rv s="0">
    <fb>43440</fb>
    <v>13</v>
  </rv>
  <rv s="0">
    <fb>1.62</fb>
    <v>0</v>
  </rv>
  <rv s="0">
    <fb>19.079999999999998</fb>
    <v>0</v>
  </rv>
  <rv s="0">
    <fb>271.82</fb>
    <v>0</v>
  </rv>
  <rv s="0">
    <fb>43441</fb>
    <v>13</v>
  </rv>
  <rv s="0">
    <fb>1.57</fb>
    <v>0</v>
  </rv>
  <rv s="0">
    <fb>18.690000000000001</fb>
    <v>0</v>
  </rv>
  <rv s="0">
    <fb>265.60000000000002</fb>
    <v>0</v>
  </rv>
  <rv s="0">
    <fb>43444</fb>
    <v>13</v>
  </rv>
  <rv s="0">
    <fb>1.5</fb>
    <v>0</v>
  </rv>
  <rv s="0">
    <fb>18.814499999999999</fb>
    <v>0</v>
  </rv>
  <rv s="0">
    <fb>266</fb>
    <v>0</v>
  </rv>
  <rv s="0">
    <fb>43445</fb>
    <v>13</v>
  </rv>
  <rv s="0">
    <fb>18.78</fb>
    <v>0</v>
  </rv>
  <rv s="0">
    <fb>266.05</fb>
    <v>0</v>
  </rv>
  <rv s="0">
    <fb>43446</fb>
    <v>13</v>
  </rv>
  <rv s="0">
    <fb>1.46</fb>
    <v>0</v>
  </rv>
  <rv s="0">
    <fb>267.49</fb>
    <v>0</v>
  </rv>
  <rv s="0">
    <fb>43447</fb>
    <v>13</v>
  </rv>
  <rv s="0">
    <fb>1.45</fb>
    <v>0</v>
  </rv>
  <rv s="0">
    <fb>267.24</fb>
    <v>0</v>
  </rv>
  <rv s="0">
    <fb>43448</fb>
    <v>13</v>
  </rv>
  <rv s="0">
    <fb>18.600000000000001</fb>
    <v>0</v>
  </rv>
  <rv s="0">
    <fb>262.39999999999998</fb>
    <v>0</v>
  </rv>
  <rv s="0">
    <fb>43451</fb>
    <v>13</v>
  </rv>
  <rv s="0">
    <fb>1.31</fb>
    <v>0</v>
  </rv>
  <rv s="0">
    <fb>18.05</fb>
    <v>0</v>
  </rv>
  <rv s="0">
    <fb>255.65</fb>
    <v>0</v>
  </rv>
  <rv s="0">
    <fb>43452</fb>
    <v>13</v>
  </rv>
  <rv s="0">
    <fb>1.18</fb>
    <v>0</v>
  </rv>
  <rv s="0">
    <fb>18.079999999999998</fb>
    <v>0</v>
  </rv>
  <rv s="0">
    <fb>255.62</fb>
    <v>0</v>
  </rv>
  <rv s="0">
    <fb>43453</fb>
    <v>13</v>
  </rv>
  <rv s="0">
    <fb>17.63</fb>
    <v>0</v>
  </rv>
  <rv s="0">
    <fb>251.74</fb>
    <v>0</v>
  </rv>
  <rv s="0">
    <fb>43454</fb>
    <v>13</v>
  </rv>
  <rv s="0">
    <fb>1.01</fb>
    <v>0</v>
  </rv>
  <rv s="0">
    <fb>17.12</fb>
    <v>0</v>
  </rv>
  <rv s="0">
    <fb>247.43</fb>
    <v>0</v>
  </rv>
  <rv s="0">
    <fb>43455</fb>
    <v>13</v>
  </rv>
  <rv s="0">
    <fb>1.02</fb>
    <v>0</v>
  </rv>
  <rv s="0">
    <fb>16.91</fb>
    <v>0</v>
  </rv>
  <rv s="0">
    <fb>242.35</fb>
    <v>0</v>
  </rv>
  <rv s="0">
    <fb>43458</fb>
    <v>13</v>
  </rv>
  <rv s="0">
    <fb>16.309999999999999</fb>
    <v>0</v>
  </rv>
  <rv s="0">
    <fb>236.09</fb>
    <v>0</v>
  </rv>
  <rv s="0">
    <fb>43460</fb>
    <v>13</v>
  </rv>
  <rv s="0">
    <fb>17.36</fb>
    <v>0</v>
  </rv>
  <rv s="0">
    <fb>247.67</fb>
    <v>0</v>
  </rv>
  <rv s="0">
    <fb>43461</fb>
    <v>13</v>
  </rv>
  <rv s="0">
    <fb>1.3</fb>
    <v>0</v>
  </rv>
  <rv s="0">
    <fb>17.309999999999999</fb>
    <v>0</v>
  </rv>
  <rv s="0">
    <fb>250.06</fb>
    <v>0</v>
  </rv>
  <rv s="0">
    <fb>43462</fb>
    <v>13</v>
  </rv>
  <rv s="0">
    <fb>1.32</fb>
    <v>0</v>
  </rv>
  <rv s="0">
    <fb>17.440000000000001</fb>
    <v>0</v>
  </rv>
  <rv s="0">
    <fb>249.33</fb>
    <v>0</v>
  </rv>
  <rv s="0">
    <fb>43465</fb>
    <v>13</v>
  </rv>
  <rv s="0">
    <fb>17.62</fb>
    <v>0</v>
  </rv>
  <rv s="0">
    <fb>43467</fb>
    <v>13</v>
  </rv>
  <rv s="0">
    <fb>1.33</fb>
    <v>0</v>
  </rv>
  <rv s="0">
    <fb>17.64</fb>
    <v>0</v>
  </rv>
  <rv s="0">
    <fb>251.72</fb>
    <v>0</v>
  </rv>
  <rv s="0">
    <fb>43468</fb>
    <v>13</v>
  </rv>
  <rv s="0">
    <fb>1.26</fb>
    <v>0</v>
  </rv>
  <rv s="0">
    <fb>17.05</fb>
    <v>0</v>
  </rv>
  <rv s="0">
    <fb>245.43</fb>
    <v>0</v>
  </rv>
  <rv s="0">
    <fb>43469</fb>
    <v>13</v>
  </rv>
  <rv s="0">
    <fb>1.34</fb>
    <v>0</v>
  </rv>
  <rv s="0">
    <fb>17.745999999999999</fb>
    <v>0</v>
  </rv>
  <rv s="0">
    <fb>254.06</fb>
    <v>0</v>
  </rv>
  <rv s="0">
    <fb>43472</fb>
    <v>13</v>
  </rv>
  <rv s="0">
    <fb>1.53</fb>
    <v>0</v>
  </rv>
  <rv s="0">
    <fb>18.009899999999998</fb>
    <v>0</v>
  </rv>
  <rv s="0">
    <fb>255.77</fb>
    <v>0</v>
  </rv>
  <rv s="0">
    <fb>43473</fb>
    <v>13</v>
  </rv>
  <rv s="0">
    <fb>1.6</fb>
    <v>0</v>
  </rv>
  <rv s="0">
    <fb>18.14</fb>
    <v>0</v>
  </rv>
  <rv s="0">
    <fb>258.29000000000002</fb>
    <v>0</v>
  </rv>
  <rv s="0">
    <fb>43474</fb>
    <v>13</v>
  </rv>
  <rv s="0">
    <fb>18.3</fb>
    <v>0</v>
  </rv>
  <rv s="0">
    <fb>259.49</fb>
    <v>0</v>
  </rv>
  <rv s="0">
    <fb>43475</fb>
    <v>13</v>
  </rv>
  <rv s="0">
    <fb>18.7</fb>
    <v>0</v>
  </rv>
  <rv s="0">
    <fb>260.51</fb>
    <v>0</v>
  </rv>
  <rv s="0">
    <fb>43476</fb>
    <v>13</v>
  </rv>
  <rv s="0">
    <fb>1.48</fb>
    <v>0</v>
  </rv>
  <rv s="0">
    <fb>18.82</fb>
    <v>0</v>
  </rv>
  <rv s="0">
    <fb>260.37</fb>
    <v>0</v>
  </rv>
  <rv s="0">
    <fb>43479</fb>
    <v>13</v>
  </rv>
  <rv s="0">
    <fb>259.11</fb>
    <v>0</v>
  </rv>
  <rv s="0">
    <fb>43480</fb>
    <v>13</v>
  </rv>
  <rv s="0">
    <fb>1.39</fb>
    <v>0</v>
  </rv>
  <rv s="0">
    <fb>18.43</fb>
    <v>0</v>
  </rv>
  <rv s="0">
    <fb>261.91000000000003</fb>
    <v>0</v>
  </rv>
  <rv s="0">
    <fb>43481</fb>
    <v>13</v>
  </rv>
  <rv s="0">
    <fb>18.54</fb>
    <v>0</v>
  </rv>
  <rv s="0">
    <fb>262.60000000000002</fb>
    <v>0</v>
  </rv>
  <rv s="0">
    <fb>43482</fb>
    <v>13</v>
  </rv>
  <rv s="0">
    <fb>1.4</fb>
    <v>0</v>
  </rv>
  <rv s="0">
    <fb>18.8399</fb>
    <v>0</v>
  </rv>
  <rv s="0">
    <fb>264.52999999999997</fb>
    <v>0</v>
  </rv>
  <rv s="0">
    <fb>43483</fb>
    <v>13</v>
  </rv>
  <rv s="0">
    <fb>1.38</fb>
    <v>0</v>
  </rv>
  <rv s="0">
    <fb>18.7578</fb>
    <v>0</v>
  </rv>
  <rv s="0">
    <fb>268.07</fb>
    <v>0</v>
  </rv>
  <rv s="0">
    <fb>43487</fb>
    <v>13</v>
  </rv>
  <rv s="0">
    <fb>18.27</fb>
    <v>0</v>
  </rv>
  <rv s="0">
    <fb>264.5</fb>
    <v>0</v>
  </rv>
  <rv s="0">
    <fb>43488</fb>
    <v>13</v>
  </rv>
  <rv s="0">
    <fb>1.36</fb>
    <v>0</v>
  </rv>
  <rv s="0">
    <fb>18.329999999999998</fb>
    <v>0</v>
  </rv>
  <rv s="0">
    <fb>264.88</fb>
    <v>0</v>
  </rv>
  <rv s="0">
    <fb>43489</fb>
    <v>13</v>
  </rv>
  <rv s="0">
    <fb>18.7501</fb>
    <v>0</v>
  </rv>
  <rv s="0">
    <fb>265.14</fb>
    <v>0</v>
  </rv>
  <rv s="0">
    <fb>43490</fb>
    <v>13</v>
  </rv>
  <rv s="0">
    <fb>19.14</fb>
    <v>0</v>
  </rv>
  <rv s="0">
    <fb>267.5</fb>
    <v>0</v>
  </rv>
  <rv s="0">
    <fb>43493</fb>
    <v>13</v>
  </rv>
  <rv s="0">
    <fb>19.18</fb>
    <v>0</v>
  </rv>
  <rv s="0">
    <fb>265.35000000000002</fb>
    <v>0</v>
  </rv>
  <rv s="0">
    <fb>43494</fb>
    <v>13</v>
  </rv>
  <rv s="0">
    <fb>264.98</fb>
    <v>0</v>
  </rv>
  <rv s="0">
    <fb>43495</fb>
    <v>13</v>
  </rv>
  <rv s="0">
    <fb>19.32</fb>
    <v>0</v>
  </rv>
  <rv s="0">
    <fb>269.23</fb>
    <v>0</v>
  </rv>
  <rv s="0">
    <fb>43496</fb>
    <v>13</v>
  </rv>
  <rv s="0">
    <fb>19.4344</fb>
    <v>0</v>
  </rv>
  <rv s="0">
    <fb>271.7</fb>
    <v>0</v>
  </rv>
  <rv s="0">
    <fb>43500</fb>
    <v>13</v>
  </rv>
  <rv s="0">
    <fb>19.86</fb>
    <v>0</v>
  </rv>
  <rv s="0">
    <fb>273.64999999999998</fb>
    <v>0</v>
  </rv>
  <rv s="0">
    <fb>43501</fb>
    <v>13</v>
  </rv>
  <rv s="0">
    <fb>274.82</fb>
    <v>0</v>
  </rv>
  <rv s="0">
    <fb>43502</fb>
    <v>13</v>
  </rv>
  <rv s="0">
    <fb>274.41000000000003</fb>
    <v>0</v>
  </rv>
  <rv s="0">
    <fb>43503</fb>
    <v>13</v>
  </rv>
  <rv s="0">
    <fb>19.6938</fb>
    <v>0</v>
  </rv>
  <rv s="0">
    <fb>271.83</fb>
    <v>0</v>
  </rv>
  <rv s="0">
    <fb>43504</fb>
    <v>13</v>
  </rv>
  <rv s="0">
    <fb>19.6631</fb>
    <v>0</v>
  </rv>
  <rv s="0">
    <fb>272.13</fb>
    <v>0</v>
  </rv>
  <rv s="0">
    <fb>43507</fb>
    <v>13</v>
  </rv>
  <rv s="0">
    <fb>272.27999999999997</fb>
    <v>0</v>
  </rv>
  <rv s="0">
    <fb>43508</fb>
    <v>13</v>
  </rv>
  <rv s="0">
    <fb>20.039100000000001</fb>
    <v>0</v>
  </rv>
  <rv s="0">
    <fb>275.82</fb>
    <v>0</v>
  </rv>
  <rv s="0">
    <fb>43509</fb>
    <v>13</v>
  </rv>
  <rv s="0">
    <fb>276.66000000000003</fb>
    <v>0</v>
  </rv>
  <rv s="0">
    <fb>43510</fb>
    <v>13</v>
  </rv>
  <rv s="0">
    <fb>1.67</fb>
    <v>0</v>
  </rv>
  <rv s="0">
    <fb>276.02999999999997</fb>
    <v>0</v>
  </rv>
  <rv s="0">
    <fb>43511</fb>
    <v>13</v>
  </rv>
  <rv s="0">
    <fb>279.16000000000003</fb>
    <v>0</v>
  </rv>
  <rv s="0">
    <fb>43515</fb>
    <v>13</v>
  </rv>
  <rv s="0">
    <fb>20.440000000000001</fb>
    <v>0</v>
  </rv>
  <rv s="0">
    <fb>279.55</fb>
    <v>0</v>
  </rv>
  <rv s="0">
    <fb>43516</fb>
    <v>13</v>
  </rv>
  <rv s="0">
    <fb>20.338799999999999</fb>
    <v>0</v>
  </rv>
  <rv s="0">
    <fb>280.08999999999997</fb>
    <v>0</v>
  </rv>
  <rv s="0">
    <fb>43517</fb>
    <v>13</v>
  </rv>
  <rv s="0">
    <fb>20.439900000000002</fb>
    <v>0</v>
  </rv>
  <rv s="0">
    <fb>279.20999999999998</fb>
    <v>0</v>
  </rv>
  <rv s="0">
    <fb>43518</fb>
    <v>13</v>
  </rv>
  <rv s="0">
    <fb>20.85</fb>
    <v>0</v>
  </rv>
  <rv s="0">
    <fb>280.82</fb>
    <v>0</v>
  </rv>
  <rv s="0">
    <fb>43521</fb>
    <v>13</v>
  </rv>
  <rv s="0">
    <fb>21.07</fb>
    <v>0</v>
  </rv>
  <rv s="0">
    <fb>281.26</fb>
    <v>0</v>
  </rv>
  <rv s="0">
    <fb>43522</fb>
    <v>13</v>
  </rv>
  <rv s="0">
    <fb>20.923100000000002</fb>
    <v>0</v>
  </rv>
  <rv s="0">
    <fb>281.05</fb>
    <v>0</v>
  </rv>
  <rv s="0">
    <fb>43523</fb>
    <v>13</v>
  </rv>
  <rv s="0">
    <fb>20.954499999999999</fb>
    <v>0</v>
  </rv>
  <rv s="0">
    <fb>280.91000000000003</fb>
    <v>0</v>
  </rv>
  <rv s="0">
    <fb>43524</fb>
    <v>13</v>
  </rv>
  <rv s="0">
    <fb>20.93</fb>
    <v>0</v>
  </rv>
  <rv s="0">
    <fb>20.71</fb>
    <v>0</v>
  </rv>
  <rv s="0">
    <fb>282.31</fb>
    <v>0</v>
  </rv>
  <rv s="0">
    <fb>43528</fb>
    <v>13</v>
  </rv>
  <rv s="0">
    <fb>20.74</fb>
    <v>0</v>
  </rv>
  <rv s="0">
    <fb>281.16000000000003</fb>
    <v>0</v>
  </rv>
  <rv s="0">
    <fb>43529</fb>
    <v>13</v>
  </rv>
  <rv s="0">
    <fb>20.7</fb>
    <v>0</v>
  </rv>
  <rv s="0">
    <fb>280.8</fb>
    <v>0</v>
  </rv>
  <rv s="0">
    <fb>43530</fb>
    <v>13</v>
  </rv>
  <rv s="0">
    <fb>279.01</fb>
    <v>0</v>
  </rv>
  <rv s="0">
    <fb>43531</fb>
    <v>13</v>
  </rv>
  <rv s="0">
    <fb>20.033100000000001</fb>
    <v>0</v>
  </rv>
  <rv s="0">
    <fb>276.76</fb>
    <v>0</v>
  </rv>
  <rv s="0">
    <fb>43532</fb>
    <v>13</v>
  </rv>
  <rv s="0">
    <fb>20.03</fb>
    <v>0</v>
  </rv>
  <rv s="0">
    <fb>276.2</fb>
    <v>0</v>
  </rv>
  <rv s="0">
    <fb>43535</fb>
    <v>13</v>
  </rv>
  <rv s="0">
    <fb>2.11</fb>
    <v>0</v>
  </rv>
  <rv s="0">
    <fb>20.494800000000001</fb>
    <v>0</v>
  </rv>
  <rv s="0">
    <fb>280.20999999999998</fb>
    <v>0</v>
  </rv>
  <rv s="0">
    <fb>43536</fb>
    <v>13</v>
  </rv>
  <rv s="0">
    <fb>2.2000000000000002</fb>
    <v>0</v>
  </rv>
  <rv s="0">
    <fb>20.537099999999999</fb>
    <v>0</v>
  </rv>
  <rv s="0">
    <fb>281.2</fb>
    <v>0</v>
  </rv>
  <rv s="0">
    <fb>43537</fb>
    <v>13</v>
  </rv>
  <rv s="0">
    <fb>20.68</fb>
    <v>0</v>
  </rv>
  <rv s="0">
    <fb>283.14999999999998</fb>
    <v>0</v>
  </rv>
  <rv s="0">
    <fb>43538</fb>
    <v>13</v>
  </rv>
  <rv s="0">
    <fb>2.59</fb>
    <v>0</v>
  </rv>
  <rv s="0">
    <fb>20.589500000000001</fb>
    <v>0</v>
  </rv>
  <rv s="0">
    <fb>283.01</fb>
    <v>0</v>
  </rv>
  <rv s="0">
    <fb>43539</fb>
    <v>13</v>
  </rv>
  <rv s="0">
    <fb>20.55</fb>
    <v>0</v>
  </rv>
  <rv s="0">
    <fb>284.27999999999997</fb>
    <v>0</v>
  </rv>
  <rv s="0">
    <fb>43542</fb>
    <v>13</v>
  </rv>
  <rv s="0">
    <fb>285.41000000000003</fb>
    <v>0</v>
  </rv>
  <rv s="0">
    <fb>43543</fb>
    <v>13</v>
  </rv>
  <rv s="0">
    <fb>2.5299999999999998</fb>
    <v>0</v>
  </rv>
  <rv s="0">
    <fb>20.617999999999999</fb>
    <v>0</v>
  </rv>
  <rv s="0">
    <fb>285.54000000000002</fb>
    <v>0</v>
  </rv>
  <rv s="0">
    <fb>43544</fb>
    <v>13</v>
  </rv>
  <rv s="0">
    <fb>2.62</fb>
    <v>0</v>
  </rv>
  <rv s="0">
    <fb>20.59</fb>
    <v>0</v>
  </rv>
  <rv s="0">
    <fb>283.39</fb>
    <v>0</v>
  </rv>
  <rv s="0">
    <fb>43545</fb>
    <v>13</v>
  </rv>
  <rv s="0">
    <fb>2.54</fb>
    <v>0</v>
  </rv>
  <rv s="0">
    <fb>286.57</fb>
    <v>0</v>
  </rv>
  <rv s="0">
    <fb>43546</fb>
    <v>13</v>
  </rv>
  <rv s="0">
    <fb>2.48</fb>
    <v>0</v>
  </rv>
  <rv s="0">
    <fb>20.079000000000001</fb>
    <v>0</v>
  </rv>
  <rv s="0">
    <fb>43549</fb>
    <v>13</v>
  </rv>
  <rv s="0">
    <fb>2.36</fb>
    <v>0</v>
  </rv>
  <rv s="0">
    <fb>43550</fb>
    <v>13</v>
  </rv>
  <rv s="0">
    <fb>19.895</fb>
    <v>0</v>
  </rv>
  <rv s="0">
    <fb>282.95999999999998</fb>
    <v>0</v>
  </rv>
  <rv s="0">
    <fb>43551</fb>
    <v>13</v>
  </rv>
  <rv s="0">
    <fb>281.58</fb>
    <v>0</v>
  </rv>
  <rv s="0">
    <fb>43552</fb>
    <v>13</v>
  </rv>
  <rv s="0">
    <fb>2.42</fb>
    <v>0</v>
  </rv>
  <rv s="0">
    <fb>19.880099999999999</fb>
    <v>0</v>
  </rv>
  <rv s="0">
    <fb>282.69</fb>
    <v>0</v>
  </rv>
  <rv s="0">
    <fb>43553</fb>
    <v>13</v>
  </rv>
  <rv s="0">
    <fb>2.35</fb>
    <v>0</v>
  </rv>
  <rv s="0">
    <fb>287.85000000000002</fb>
    <v>0</v>
  </rv>
  <rv s="0">
    <fb>43557</fb>
    <v>13</v>
  </rv>
  <rv s="0">
    <fb>2.4500000000000002</fb>
    <v>0</v>
  </rv>
  <rv s="0">
    <fb>20.52</fb>
    <v>0</v>
  </rv>
  <rv s="0">
    <fb>287.92</fb>
    <v>0</v>
  </rv>
  <rv s="0">
    <fb>43558</fb>
    <v>13</v>
  </rv>
  <rv s="0">
    <fb>288.44</fb>
    <v>0</v>
  </rv>
  <rv s="0">
    <fb>43559</fb>
    <v>13</v>
  </rv>
  <rv s="0">
    <fb>2.5499999999999998</fb>
    <v>0</v>
  </rv>
  <rv s="0">
    <fb>20.89</fb>
    <v>0</v>
  </rv>
  <rv s="0">
    <fb>289.13</fb>
    <v>0</v>
  </rv>
  <rv s="0">
    <fb>43560</fb>
    <v>13</v>
  </rv>
  <rv s="0">
    <fb>21.15</fb>
    <v>0</v>
  </rv>
  <rv s="0">
    <fb>290.45</fb>
    <v>0</v>
  </rv>
  <rv s="0">
    <fb>43563</fb>
    <v>13</v>
  </rv>
  <rv s="0">
    <fb>2.77</fb>
    <v>0</v>
  </rv>
  <rv s="0">
    <fb>21.1999</fb>
    <v>0</v>
  </rv>
  <rv s="0">
    <fb>290.77</fb>
    <v>0</v>
  </rv>
  <rv s="0">
    <fb>43564</fb>
    <v>13</v>
  </rv>
  <rv s="0">
    <fb>20.95</fb>
    <v>0</v>
  </rv>
  <rv s="0">
    <fb>289.27</fb>
    <v>0</v>
  </rv>
  <rv s="0">
    <fb>43565</fb>
    <v>13</v>
  </rv>
  <rv s="0">
    <fb>2.67</fb>
    <v>0</v>
  </rv>
  <rv s="0">
    <fb>21.208300000000001</fb>
    <v>0</v>
  </rv>
  <rv s="0">
    <fb>290.22000000000003</fb>
    <v>0</v>
  </rv>
  <rv s="0">
    <fb>43566</fb>
    <v>13</v>
  </rv>
  <rv s="0">
    <fb>290.2</fb>
    <v>0</v>
  </rv>
  <rv s="0">
    <fb>43567</fb>
    <v>13</v>
  </rv>
  <rv s="0">
    <fb>21.112500000000001</fb>
    <v>0</v>
  </rv>
  <rv s="0">
    <fb>292.16000000000003</fb>
    <v>0</v>
  </rv>
  <rv s="0">
    <fb>43570</fb>
    <v>13</v>
  </rv>
  <rv s="0">
    <fb>21.189900000000002</fb>
    <v>0</v>
  </rv>
  <rv s="0">
    <fb>291.92</fb>
    <v>0</v>
  </rv>
  <rv s="0">
    <fb>43571</fb>
    <v>13</v>
  </rv>
  <rv s="0">
    <fb>292.14</fb>
    <v>0</v>
  </rv>
  <rv s="0">
    <fb>43572</fb>
    <v>13</v>
  </rv>
  <rv s="0">
    <fb>21.3</fb>
    <v>0</v>
  </rv>
  <rv s="0">
    <fb>291.37</fb>
    <v>0</v>
  </rv>
  <rv s="0">
    <fb>43573</fb>
    <v>13</v>
  </rv>
  <rv s="0">
    <fb>2.57</fb>
    <v>0</v>
  </rv>
  <rv s="0">
    <fb>21.33</fb>
    <v>0</v>
  </rv>
  <rv s="0">
    <fb>292</fb>
    <v>0</v>
  </rv>
  <rv s="0">
    <fb>43577</fb>
    <v>13</v>
  </rv>
  <rv s="0">
    <fb>2.5</fb>
    <v>0</v>
  </rv>
  <rv s="0">
    <fb>21.184999999999999</fb>
    <v>0</v>
  </rv>
  <rv s="0">
    <fb>292.3</fb>
    <v>0</v>
  </rv>
  <rv s="0">
    <fb>43578</fb>
    <v>13</v>
  </rv>
  <rv s="0">
    <fb>21.314499999999999</fb>
    <v>0</v>
  </rv>
  <rv s="0">
    <fb>294.83999999999997</fb>
    <v>0</v>
  </rv>
  <rv s="0">
    <fb>43579</fb>
    <v>13</v>
  </rv>
  <rv s="0">
    <fb>2.58</fb>
    <v>0</v>
  </rv>
  <rv s="0">
    <fb>21.3079</fb>
    <v>0</v>
  </rv>
  <rv s="0">
    <fb>294.22000000000003</fb>
    <v>0</v>
  </rv>
  <rv s="0">
    <fb>43580</fb>
    <v>13</v>
  </rv>
  <rv s="0">
    <fb>20.99</fb>
    <v>0</v>
  </rv>
  <rv s="0">
    <fb>294.04000000000002</fb>
    <v>0</v>
  </rv>
  <rv s="0">
    <fb>43581</fb>
    <v>13</v>
  </rv>
  <rv s="0">
    <fb>2.52</fb>
    <v>0</v>
  </rv>
  <rv s="0">
    <fb>21.0289</fb>
    <v>0</v>
  </rv>
  <rv s="0">
    <fb>295.47000000000003</fb>
    <v>0</v>
  </rv>
  <rv s="0">
    <fb>43584</fb>
    <v>13</v>
  </rv>
  <rv s="0">
    <fb>21.013400000000001</fb>
    <v>0</v>
  </rv>
  <rv s="0">
    <fb>295.79000000000002</fb>
    <v>0</v>
  </rv>
  <rv s="0">
    <fb>43585</fb>
    <v>13</v>
  </rv>
  <rv s="0">
    <fb>20.962299999999999</fb>
    <v>0</v>
  </rv>
  <rv s="0">
    <fb>293.8</fb>
    <v>0</v>
  </rv>
  <rv s="0">
    <fb>43587</fb>
    <v>13</v>
  </rv>
  <rv s="0">
    <fb>2.46</fb>
    <v>0</v>
  </rv>
  <rv s="0">
    <fb>20.96</fb>
    <v>0</v>
  </rv>
  <rv s="0">
    <fb>293.26</fb>
    <v>0</v>
  </rv>
  <rv s="0">
    <fb>43588</fb>
    <v>13</v>
  </rv>
  <rv s="0">
    <fb>21.48</fb>
    <v>0</v>
  </rv>
  <rv s="0">
    <fb>296.01</fb>
    <v>0</v>
  </rv>
  <rv s="0">
    <fb>43591</fb>
    <v>13</v>
  </rv>
  <rv s="0">
    <fb>21.210100000000001</fb>
    <v>0</v>
  </rv>
  <rv s="0">
    <fb>294.89999999999998</fb>
    <v>0</v>
  </rv>
  <rv s="0">
    <fb>43592</fb>
    <v>13</v>
  </rv>
  <rv s="0">
    <fb>2.4700000000000002</fb>
    <v>0</v>
  </rv>
  <rv s="0">
    <fb>21.12</fb>
    <v>0</v>
  </rv>
  <rv s="0">
    <fb>289.91000000000003</fb>
    <v>0</v>
  </rv>
  <rv s="0">
    <fb>43593</fb>
    <v>13</v>
  </rv>
  <rv s="0">
    <fb>20.88</fb>
    <v>0</v>
  </rv>
  <rv s="0">
    <fb>43594</fb>
    <v>13</v>
  </rv>
  <rv s="0">
    <fb>2.31</fb>
    <v>0</v>
  </rv>
  <rv s="0">
    <fb>20.63</fb>
    <v>0</v>
  </rv>
  <rv s="0">
    <fb>288.72000000000003</fb>
    <v>0</v>
  </rv>
  <rv s="0">
    <fb>43595</fb>
    <v>13</v>
  </rv>
  <rv s="0">
    <fb>20.5596</fb>
    <v>0</v>
  </rv>
  <rv s="0">
    <fb>290</fb>
    <v>0</v>
  </rv>
  <rv s="0">
    <fb>43598</fb>
    <v>13</v>
  </rv>
  <rv s="0">
    <fb>19.75</fb>
    <v>0</v>
  </rv>
  <rv s="0">
    <fb>282.8</fb>
    <v>0</v>
  </rv>
  <rv s="0">
    <fb>43599</fb>
    <v>13</v>
  </rv>
  <rv s="0">
    <fb>2.2799999999999998</fb>
    <v>0</v>
  </rv>
  <rv s="0">
    <fb>20.170000000000002</fb>
    <v>0</v>
  </rv>
  <rv s="0">
    <fb>285.32</fb>
    <v>0</v>
  </rv>
  <rv s="0">
    <fb>43600</fb>
    <v>13</v>
  </rv>
  <rv s="0">
    <fb>287.02999999999997</fb>
    <v>0</v>
  </rv>
  <rv s="0">
    <fb>43601</fb>
    <v>13</v>
  </rv>
  <rv s="0">
    <fb>20.288900000000002</fb>
    <v>0</v>
  </rv>
  <rv s="0">
    <fb>289.56</fb>
    <v>0</v>
  </rv>
  <rv s="0">
    <fb>43602</fb>
    <v>13</v>
  </rv>
  <rv s="0">
    <fb>287.89999999999998</fb>
    <v>0</v>
  </rv>
  <rv s="0">
    <fb>43605</fb>
    <v>13</v>
  </rv>
  <rv s="0">
    <fb>19.48</fb>
    <v>0</v>
  </rv>
  <rv s="0">
    <fb>285.98</fb>
    <v>0</v>
  </rv>
  <rv s="0">
    <fb>43606</fb>
    <v>13</v>
  </rv>
  <rv s="0">
    <fb>288.48</fb>
    <v>0</v>
  </rv>
  <rv s="0">
    <fb>43607</fb>
    <v>13</v>
  </rv>
  <rv s="0">
    <fb>19.7959</fb>
    <v>0</v>
  </rv>
  <rv s="0">
    <fb>287.64999999999998</fb>
    <v>0</v>
  </rv>
  <rv s="0">
    <fb>43608</fb>
    <v>13</v>
  </rv>
  <rv s="0">
    <fb>19.3201</fb>
    <v>0</v>
  </rv>
  <rv s="0">
    <fb>284.06</fb>
    <v>0</v>
  </rv>
  <rv s="0">
    <fb>43609</fb>
    <v>13</v>
  </rv>
  <rv s="0">
    <fb>284.76</fb>
    <v>0</v>
  </rv>
  <rv s="0">
    <fb>43613</fb>
    <v>13</v>
  </rv>
  <rv s="0">
    <fb>19.456299999999999</fb>
    <v>0</v>
  </rv>
  <rv s="0">
    <fb>282.08</fb>
    <v>0</v>
  </rv>
  <rv s="0">
    <fb>43614</fb>
    <v>13</v>
  </rv>
  <rv s="0">
    <fb>19.163900000000002</fb>
    <v>0</v>
  </rv>
  <rv s="0">
    <fb>280.24</fb>
    <v>0</v>
  </rv>
  <rv s="0">
    <fb>43615</fb>
    <v>13</v>
  </rv>
  <rv s="0">
    <fb>19.2</fb>
    <v>0</v>
  </rv>
  <rv s="0">
    <fb>280.87</fb>
    <v>0</v>
  </rv>
  <rv s="0">
    <fb>43616</fb>
    <v>13</v>
  </rv>
  <rv s="0">
    <fb>18.809999999999999</fb>
    <v>0</v>
  </rv>
  <rv s="0">
    <fb>43619</fb>
    <v>13</v>
  </rv>
  <rv s="0">
    <fb>19.036799999999999</fb>
    <v>0</v>
  </rv>
  <rv s="0">
    <fb>276.38</fb>
    <v>0</v>
  </rv>
  <rv s="0">
    <fb>43620</fb>
    <v>13</v>
  </rv>
  <rv s="0">
    <fb>19.670000000000002</fb>
    <v>0</v>
  </rv>
  <rv s="0">
    <fb>282.44</fb>
    <v>0</v>
  </rv>
  <rv s="0">
    <fb>43621</fb>
    <v>13</v>
  </rv>
  <rv s="0">
    <fb>19.62</fb>
    <v>0</v>
  </rv>
  <rv s="0">
    <fb>284.86</fb>
    <v>0</v>
  </rv>
  <rv s="0">
    <fb>43622</fb>
    <v>13</v>
  </rv>
  <rv s="0">
    <fb>19.84</fb>
    <v>0</v>
  </rv>
  <rv s="0">
    <fb>286.76</fb>
    <v>0</v>
  </rv>
  <rv s="0">
    <fb>43623</fb>
    <v>13</v>
  </rv>
  <rv s="0">
    <fb>20.02</fb>
    <v>0</v>
  </rv>
  <rv s="0">
    <fb>289.67</fb>
    <v>0</v>
  </rv>
  <rv s="0">
    <fb>43626</fb>
    <v>13</v>
  </rv>
  <rv s="0">
    <fb>2.66</fb>
    <v>0</v>
  </rv>
  <rv s="0">
    <fb>20.36</fb>
    <v>0</v>
  </rv>
  <rv s="0">
    <fb>291</fb>
    <v>0</v>
  </rv>
  <rv s="0">
    <fb>43627</fb>
    <v>13</v>
  </rv>
  <rv s="0">
    <fb>20.4649</fb>
    <v>0</v>
  </rv>
  <rv s="0">
    <fb>290.95</fb>
    <v>0</v>
  </rv>
  <rv s="0">
    <fb>43628</fb>
    <v>13</v>
  </rv>
  <rv s="0">
    <fb>2.6</fb>
    <v>0</v>
  </rv>
  <rv s="0">
    <fb>20.2408</fb>
    <v>0</v>
  </rv>
  <rv s="0">
    <fb>290.29000000000002</fb>
    <v>0</v>
  </rv>
  <rv s="0">
    <fb>43629</fb>
    <v>13</v>
  </rv>
  <rv s="0">
    <fb>20.54</fb>
    <v>0</v>
  </rv>
  <rv s="0">
    <fb>291.62</fb>
    <v>0</v>
  </rv>
  <rv s="0">
    <fb>43630</fb>
    <v>13</v>
  </rv>
  <rv s="0">
    <fb>291.25</fb>
    <v>0</v>
  </rv>
  <rv s="0">
    <fb>43633</fb>
    <v>13</v>
  </rv>
  <rv s="0">
    <fb>20.2</fb>
    <v>0</v>
  </rv>
  <rv s="0">
    <fb>289.74</fb>
    <v>0</v>
  </rv>
  <rv s="0">
    <fb>43634</fb>
    <v>13</v>
  </rv>
  <rv s="0">
    <fb>292.45</fb>
    <v>0</v>
  </rv>
  <rv s="0">
    <fb>43635</fb>
    <v>13</v>
  </rv>
  <rv s="0">
    <fb>2.29</fb>
    <v>0</v>
  </rv>
  <rv s="0">
    <fb>20.78</fb>
    <v>0</v>
  </rv>
  <rv s="0">
    <fb>293.24</fb>
    <v>0</v>
  </rv>
  <rv s="0">
    <fb>43636</fb>
    <v>13</v>
  </rv>
  <rv s="0">
    <fb>20.945</fb>
    <v>0</v>
  </rv>
  <rv s="0">
    <fb>296.02</fb>
    <v>0</v>
  </rv>
  <rv s="0">
    <fb>43637</fb>
    <v>13</v>
  </rv>
  <rv s="0">
    <fb>2.2999999999999998</fb>
    <v>0</v>
  </rv>
  <rv s="0">
    <fb>20.8</fb>
    <v>0</v>
  </rv>
  <rv s="0">
    <fb>295.57</fb>
    <v>0</v>
  </rv>
  <rv s="0">
    <fb>43640</fb>
    <v>13</v>
  </rv>
  <rv s="0">
    <fb>2.09</fb>
    <v>0</v>
  </rv>
  <rv s="0">
    <fb>20.800899999999999</fb>
    <v>0</v>
  </rv>
  <rv s="0">
    <fb>295.27</fb>
    <v>0</v>
  </rv>
  <rv s="0">
    <fb>43641</fb>
    <v>13</v>
  </rv>
  <rv s="0">
    <fb>292.41000000000003</fb>
    <v>0</v>
  </rv>
  <rv s="0">
    <fb>43642</fb>
    <v>13</v>
  </rv>
  <rv s="0">
    <fb>292.08</fb>
    <v>0</v>
  </rv>
  <rv s="0">
    <fb>43643</fb>
    <v>13</v>
  </rv>
  <rv s="0">
    <fb>2.2200000000000002</fb>
    <v>0</v>
  </rv>
  <rv s="0">
    <fb>20.995699999999999</fb>
    <v>0</v>
  </rv>
  <rv s="0">
    <fb>43644</fb>
    <v>13</v>
  </rv>
  <rv s="0">
    <fb>21.11</fb>
    <v>0</v>
  </rv>
  <rv s="0">
    <fb>2.2400000000000002</fb>
    <v>0</v>
  </rv>
  <rv s="0">
    <fb>297.32</fb>
    <v>0</v>
  </rv>
  <rv s="0">
    <fb>43648</fb>
    <v>13</v>
  </rv>
  <rv s="0">
    <fb>21.27</fb>
    <v>0</v>
  </rv>
  <rv s="0">
    <fb>298.23</fb>
    <v>0</v>
  </rv>
  <rv s="0">
    <fb>43649</fb>
    <v>13</v>
  </rv>
  <rv s="0">
    <fb>21.557600000000001</fb>
    <v>0</v>
  </rv>
  <rv s="0">
    <fb>300.48</fb>
    <v>0</v>
  </rv>
  <rv s="0">
    <fb>43651</fb>
    <v>13</v>
  </rv>
  <rv s="0">
    <fb>21.59</fb>
    <v>0</v>
  </rv>
  <rv s="0">
    <fb>300.10000000000002</fb>
    <v>0</v>
  </rv>
  <rv s="0">
    <fb>43654</fb>
    <v>13</v>
  </rv>
  <rv s="0">
    <fb>2.3199999999999998</fb>
    <v>0</v>
  </rv>
  <rv s="0">
    <fb>21.3705</fb>
    <v>0</v>
  </rv>
  <rv s="0">
    <fb>298.55</fb>
    <v>0</v>
  </rv>
  <rv s="0">
    <fb>43655</fb>
    <v>13</v>
  </rv>
  <rv s="0">
    <fb>21.51</fb>
    <v>0</v>
  </rv>
  <rv s="0">
    <fb>299.02999999999997</fb>
    <v>0</v>
  </rv>
  <rv s="0">
    <fb>43656</fb>
    <v>13</v>
  </rv>
  <rv s="0">
    <fb>21.56</fb>
    <v>0</v>
  </rv>
  <rv s="0">
    <fb>300.39999999999998</fb>
    <v>0</v>
  </rv>
  <rv s="0">
    <fb>43657</fb>
    <v>13</v>
  </rv>
  <rv s="0">
    <fb>21.282</fb>
    <v>0</v>
  </rv>
  <rv s="0">
    <fb>300.93</fb>
    <v>0</v>
  </rv>
  <rv s="0">
    <fb>43658</fb>
    <v>13</v>
  </rv>
  <rv s="0">
    <fb>21.645</fb>
    <v>0</v>
  </rv>
  <rv s="0">
    <fb>302.49</fb>
    <v>0</v>
  </rv>
  <rv s="0">
    <fb>43661</fb>
    <v>13</v>
  </rv>
  <rv s="0">
    <fb>21.67</fb>
    <v>0</v>
  </rv>
  <rv s="0">
    <fb>302.45999999999998</fb>
    <v>0</v>
  </rv>
  <rv s="0">
    <fb>43662</fb>
    <v>13</v>
  </rv>
  <rv s="0">
    <fb>21.728000000000002</fb>
    <v>0</v>
  </rv>
  <rv s="0">
    <fb>301.44</fb>
    <v>0</v>
  </rv>
  <rv s="0">
    <fb>43663</fb>
    <v>13</v>
  </rv>
  <rv s="0">
    <fb>21.7315</fb>
    <v>0</v>
  </rv>
  <rv s="0">
    <fb>299.48</fb>
    <v>0</v>
  </rv>
  <rv s="0">
    <fb>43664</fb>
    <v>13</v>
  </rv>
  <rv s="0">
    <fb>21.8002</fb>
    <v>0</v>
  </rv>
  <rv s="0">
    <fb>300.64999999999998</fb>
    <v>0</v>
  </rv>
  <rv s="0">
    <fb>43665</fb>
    <v>13</v>
  </rv>
  <rv s="0">
    <fb>21.959800000000001</fb>
    <v>0</v>
  </rv>
  <rv s="0">
    <fb>298.89999999999998</fb>
    <v>0</v>
  </rv>
  <rv s="0">
    <fb>43668</fb>
    <v>13</v>
  </rv>
  <rv s="0">
    <fb>21.944600000000001</fb>
    <v>0</v>
  </rv>
  <rv s="0">
    <fb>299.58</fb>
    <v>0</v>
  </rv>
  <rv s="0">
    <fb>43669</fb>
    <v>13</v>
  </rv>
  <rv s="0">
    <fb>22.15</fb>
    <v>0</v>
  </rv>
  <rv s="0">
    <fb>301.72000000000003</fb>
    <v>0</v>
  </rv>
  <rv s="0">
    <fb>43670</fb>
    <v>13</v>
  </rv>
  <rv s="0">
    <fb>22.53</fb>
    <v>0</v>
  </rv>
  <rv s="0">
    <fb>303.17</fb>
    <v>0</v>
  </rv>
  <rv s="0">
    <fb>43671</fb>
    <v>13</v>
  </rv>
  <rv s="0">
    <fb>2.27</fb>
    <v>0</v>
  </rv>
  <rv s="0">
    <fb>21.99</fb>
    <v>0</v>
  </rv>
  <rv s="0">
    <fb>301.70999999999998</fb>
    <v>0</v>
  </rv>
  <rv s="0">
    <fb>43672</fb>
    <v>13</v>
  </rv>
  <rv s="0">
    <fb>22.12</fb>
    <v>0</v>
  </rv>
  <rv s="0">
    <fb>303.77</fb>
    <v>0</v>
  </rv>
  <rv s="0">
    <fb>43675</fb>
    <v>13</v>
  </rv>
  <rv s="0">
    <fb>22.1142</fb>
    <v>0</v>
  </rv>
  <rv s="0">
    <fb>303.22000000000003</fb>
    <v>0</v>
  </rv>
  <rv s="0">
    <fb>43676</fb>
    <v>13</v>
  </rv>
  <rv s="0">
    <fb>22.265000000000001</fb>
    <v>0</v>
  </rv>
  <rv s="0">
    <fb>302.48</fb>
    <v>0</v>
  </rv>
  <rv s="0">
    <fb>43677</fb>
    <v>13</v>
  </rv>
  <rv s="0">
    <fb>2.15</fb>
    <v>0</v>
  </rv>
  <rv s="0">
    <fb>21.97</fb>
    <v>0</v>
  </rv>
  <rv s="0">
    <fb>296.52</fb>
    <v>0</v>
  </rv>
  <rv s="0">
    <fb>43679</fb>
    <v>13</v>
  </rv>
  <rv s="0">
    <fb>21.79</fb>
    <v>0</v>
  </rv>
  <rv s="0">
    <fb>294.42</fb>
    <v>0</v>
  </rv>
  <rv s="0">
    <fb>43682</fb>
    <v>13</v>
  </rv>
  <rv s="0">
    <fb>20.86</fb>
    <v>0</v>
  </rv>
  <rv s="0">
    <fb>285.57</fb>
    <v>0</v>
  </rv>
  <rv s="0">
    <fb>43683</fb>
    <v>13</v>
  </rv>
  <rv s="0">
    <fb>21.21</fb>
    <v>0</v>
  </rv>
  <rv s="0">
    <fb>289.38</fb>
    <v>0</v>
  </rv>
  <rv s="0">
    <fb>43684</fb>
    <v>13</v>
  </rv>
  <rv s="0">
    <fb>2.1</fb>
    <v>0</v>
  </rv>
  <rv s="0">
    <fb>21.66</fb>
    <v>0</v>
  </rv>
  <rv s="0">
    <fb>289.66000000000003</fb>
    <v>0</v>
  </rv>
  <rv s="0">
    <fb>43685</fb>
    <v>13</v>
  </rv>
  <rv s="0">
    <fb>22.08</fb>
    <v>0</v>
  </rv>
  <rv s="0">
    <fb>295.27999999999997</fb>
    <v>0</v>
  </rv>
  <rv s="0">
    <fb>43686</fb>
    <v>13</v>
  </rv>
  <rv s="0">
    <fb>21.7651</fb>
    <v>0</v>
  </rv>
  <rv s="0">
    <fb>293.36</fb>
    <v>0</v>
  </rv>
  <rv s="0">
    <fb>43689</fb>
    <v>13</v>
  </rv>
  <rv s="0">
    <fb>21.3569</fb>
    <v>0</v>
  </rv>
  <rv s="0">
    <fb>289.81</fb>
    <v>0</v>
  </rv>
  <rv s="0">
    <fb>43690</fb>
    <v>13</v>
  </rv>
  <rv s="0">
    <fb>21.77</fb>
    <v>0</v>
  </rv>
  <rv s="0">
    <fb>294.27999999999997</fb>
    <v>0</v>
  </rv>
  <rv s="0">
    <fb>43691</fb>
    <v>13</v>
  </rv>
  <rv s="0">
    <fb>20.945699999999999</fb>
    <v>0</v>
  </rv>
  <rv s="0">
    <fb>285.60000000000002</fb>
    <v>0</v>
  </rv>
  <rv s="0">
    <fb>43692</fb>
    <v>13</v>
  </rv>
  <rv s="0">
    <fb>286.33999999999997</fb>
    <v>0</v>
  </rv>
  <rv s="0">
    <fb>43693</fb>
    <v>13</v>
  </rv>
  <rv s="0">
    <fb>290.58</fb>
    <v>0</v>
  </rv>
  <rv s="0">
    <fb>43696</fb>
    <v>13</v>
  </rv>
  <rv s="0">
    <fb>21.72</fb>
    <v>0</v>
  </rv>
  <rv s="0">
    <fb>294.07</fb>
    <v>0</v>
  </rv>
  <rv s="0">
    <fb>43697</fb>
    <v>13</v>
  </rv>
  <rv s="0">
    <fb>21.633900000000001</fb>
    <v>0</v>
  </rv>
  <rv s="0">
    <fb>291.79000000000002</fb>
    <v>0</v>
  </rv>
  <rv s="0">
    <fb>43698</fb>
    <v>13</v>
  </rv>
  <rv s="0">
    <fb>21.61</fb>
    <v>0</v>
  </rv>
  <rv s="0">
    <fb>294.18</fb>
    <v>0</v>
  </rv>
  <rv s="0">
    <fb>43699</fb>
    <v>13</v>
  </rv>
  <rv s="0">
    <fb>43700</fb>
    <v>13</v>
  </rv>
  <rv s="0">
    <fb>20.81</fb>
    <v>0</v>
  </rv>
  <rv s="0">
    <fb>286.47000000000003</fb>
    <v>0</v>
  </rv>
  <rv s="0">
    <fb>43703</fb>
    <v>13</v>
  </rv>
  <rv s="0">
    <fb>43704</fb>
    <v>13</v>
  </rv>
  <rv s="0">
    <fb>20.759</fb>
    <v>0</v>
  </rv>
  <rv s="0">
    <fb>288.55</fb>
    <v>0</v>
  </rv>
  <rv s="0">
    <fb>43705</fb>
    <v>13</v>
  </rv>
  <rv s="0">
    <fb>20.930800000000001</fb>
    <v>0</v>
  </rv>
  <rv s="0">
    <fb>290.5</fb>
    <v>0</v>
  </rv>
  <rv s="0">
    <fb>43706</fb>
    <v>13</v>
  </rv>
  <rv s="0">
    <fb>21.190100000000001</fb>
    <v>0</v>
  </rv>
  <rv s="0">
    <fb>43707</fb>
    <v>13</v>
  </rv>
  <rv s="0">
    <fb>21.25</fb>
    <v>0</v>
  </rv>
  <rv s="0">
    <fb>43711</fb>
    <v>13</v>
  </rv>
  <rv s="0">
    <fb>20.861499999999999</fb>
    <v>0</v>
  </rv>
  <rv s="0">
    <fb>43712</fb>
    <v>13</v>
  </rv>
  <rv s="0">
    <fb>21.227499999999999</fb>
    <v>0</v>
  </rv>
  <rv s="0">
    <fb>43713</fb>
    <v>13</v>
  </rv>
  <rv s="0">
    <fb>21.6</fb>
    <v>0</v>
  </rv>
  <rv s="0">
    <fb>299.63</fb>
    <v>0</v>
  </rv>
  <rv s="0">
    <fb>43714</fb>
    <v>13</v>
  </rv>
  <rv s="0">
    <fb>299.83</fb>
    <v>0</v>
  </rv>
  <rv s="0">
    <fb>43717</fb>
    <v>13</v>
  </rv>
  <rv s="0">
    <fb>299.97000000000003</fb>
    <v>0</v>
  </rv>
  <rv s="0">
    <fb>43718</fb>
    <v>13</v>
  </rv>
  <rv s="0">
    <fb>21.65</fb>
    <v>0</v>
  </rv>
  <rv s="0">
    <fb>299.95</fb>
    <v>0</v>
  </rv>
  <rv s="0">
    <fb>43719</fb>
    <v>13</v>
  </rv>
  <rv s="0">
    <fb>22.05</fb>
    <v>0</v>
  </rv>
  <rv s="0">
    <fb>302.12</fb>
    <v>0</v>
  </rv>
  <rv s="0">
    <fb>43720</fb>
    <v>13</v>
  </rv>
  <rv s="0">
    <fb>21.908100000000001</fb>
    <v>0</v>
  </rv>
  <rv s="0">
    <fb>303.08</fb>
    <v>0</v>
  </rv>
  <rv s="0">
    <fb>43721</fb>
    <v>13</v>
  </rv>
  <rv s="0">
    <fb>22.04</fb>
    <v>0</v>
  </rv>
  <rv s="0">
    <fb>302.87</fb>
    <v>0</v>
  </rv>
  <rv s="0">
    <fb>43724</fb>
    <v>13</v>
  </rv>
  <rv s="0">
    <fb>2.76</fb>
    <v>0</v>
  </rv>
  <rv s="0">
    <fb>22.013999999999999</fb>
    <v>0</v>
  </rv>
  <rv s="0">
    <fb>301.98</fb>
    <v>0</v>
  </rv>
  <rv s="0">
    <fb>43725</fb>
    <v>13</v>
  </rv>
  <rv s="0">
    <fb>2.72</fb>
    <v>0</v>
  </rv>
  <rv s="0">
    <fb>22.232900000000001</fb>
    <v>0</v>
  </rv>
  <rv s="0">
    <fb>302.70999999999998</fb>
    <v>0</v>
  </rv>
  <rv s="0">
    <fb>43726</fb>
    <v>13</v>
  </rv>
  <rv s="0">
    <fb>2.82</fb>
    <v>0</v>
  </rv>
  <rv s="0">
    <fb>22.22</fb>
    <v>0</v>
  </rv>
  <rv s="0">
    <fb>302.93</fb>
    <v>0</v>
  </rv>
  <rv s="0">
    <fb>43727</fb>
    <v>13</v>
  </rv>
  <rv s="0">
    <fb>2.81</fb>
    <v>0</v>
  </rv>
  <rv s="0">
    <fb>22.44</fb>
    <v>0</v>
  </rv>
  <rv s="0">
    <fb>302.89</fb>
    <v>0</v>
  </rv>
  <rv s="0">
    <fb>43728</fb>
    <v>13</v>
  </rv>
  <rv s="0">
    <fb>2.8</fb>
    <v>0</v>
  </rv>
  <rv s="0">
    <fb>22.28</fb>
    <v>0</v>
  </rv>
  <rv s="0">
    <fb>301.22000000000003</fb>
    <v>0</v>
  </rv>
  <rv s="0">
    <fb>43731</fb>
    <v>13</v>
  </rv>
  <rv s="0">
    <fb>22.47</fb>
    <v>0</v>
  </rv>
  <rv s="0">
    <fb>301.38</fb>
    <v>0</v>
  </rv>
  <rv s="0">
    <fb>43732</fb>
    <v>13</v>
  </rv>
  <rv s="0">
    <fb>21.770499999999998</fb>
    <v>0</v>
  </rv>
  <rv s="0">
    <fb>297.51</fb>
    <v>0</v>
  </rv>
  <rv s="0">
    <fb>43733</fb>
    <v>13</v>
  </rv>
  <rv s="0">
    <fb>2.7</fb>
    <v>0</v>
  </rv>
  <rv s="0">
    <fb>21.831</fb>
    <v>0</v>
  </rv>
  <rv s="0">
    <fb>299.19</fb>
    <v>0</v>
  </rv>
  <rv s="0">
    <fb>43734</fb>
    <v>13</v>
  </rv>
  <rv s="0">
    <fb>21.639299999999999</fb>
    <v>0</v>
  </rv>
  <rv s="0">
    <fb>298.58999999999997</fb>
    <v>0</v>
  </rv>
  <rv s="0">
    <fb>43735</fb>
    <v>13</v>
  </rv>
  <rv s="0">
    <fb>21.2502</fb>
    <v>0</v>
  </rv>
  <rv s="0">
    <fb>297</fb>
    <v>0</v>
  </rv>
  <rv s="0">
    <fb>43738</fb>
    <v>13</v>
  </rv>
  <rv s="0">
    <fb>21.41</fb>
    <v>0</v>
  </rv>
  <rv s="0">
    <fb>21.04</fb>
    <v>0</v>
  </rv>
  <rv s="0">
    <fb>294.91000000000003</fb>
    <v>0</v>
  </rv>
  <rv s="0">
    <fb>43740</fb>
    <v>13</v>
  </rv>
  <rv s="0">
    <fb>2.41</fb>
    <v>0</v>
  </rv>
  <rv s="0">
    <fb>20.64</fb>
    <v>0</v>
  </rv>
  <rv s="0">
    <fb>289.63</fb>
    <v>0</v>
  </rv>
  <rv s="0">
    <fb>43741</fb>
    <v>13</v>
  </rv>
  <rv s="0">
    <fb>20.733699999999999</fb>
    <v>0</v>
  </rv>
  <rv s="0">
    <fb>292.04000000000002</fb>
    <v>0</v>
  </rv>
  <rv s="0">
    <fb>43742</fb>
    <v>13</v>
  </rv>
  <rv s="0">
    <fb>43745</fb>
    <v>13</v>
  </rv>
  <rv s="0">
    <fb>21.000900000000001</fb>
    <v>0</v>
  </rv>
  <rv s="0">
    <fb>294.69</fb>
    <v>0</v>
  </rv>
  <rv s="0">
    <fb>43746</fb>
    <v>13</v>
  </rv>
  <rv s="0">
    <fb>20.753900000000002</fb>
    <v>0</v>
  </rv>
  <rv s="0">
    <fb>290.13</fb>
    <v>0</v>
  </rv>
  <rv s="0">
    <fb>43747</fb>
    <v>13</v>
  </rv>
  <rv s="0">
    <fb>20.854800000000001</fb>
    <v>0</v>
  </rv>
  <rv s="0">
    <fb>292.88</fb>
    <v>0</v>
  </rv>
  <rv s="0">
    <fb>43748</fb>
    <v>13</v>
  </rv>
  <rv s="0">
    <fb>2.69</fb>
    <v>0</v>
  </rv>
  <rv s="0">
    <fb>21.03</fb>
    <v>0</v>
  </rv>
  <rv s="0">
    <fb>294.95</fb>
    <v>0</v>
  </rv>
  <rv s="0">
    <fb>43749</fb>
    <v>13</v>
  </rv>
  <rv s="0">
    <fb>2.6749999999999998</fb>
    <v>0</v>
  </rv>
  <rv s="0">
    <fb>21.2774</fb>
    <v>0</v>
  </rv>
  <rv s="0">
    <fb>297.89</fb>
    <v>0</v>
  </rv>
  <rv s="0">
    <fb>43752</fb>
    <v>13</v>
  </rv>
  <rv s="0">
    <fb>2.75</fb>
    <v>0</v>
  </rv>
  <rv s="0">
    <fb>21.2379</fb>
    <v>0</v>
  </rv>
  <rv s="0">
    <fb>297.69</fb>
    <v>0</v>
  </rv>
  <rv s="0">
    <fb>43753</fb>
    <v>13</v>
  </rv>
  <rv s="0">
    <fb>21.392900000000001</fb>
    <v>0</v>
  </rv>
  <rv s="0">
    <fb>300.62</fb>
    <v>0</v>
  </rv>
  <rv s="0">
    <fb>43754</fb>
    <v>13</v>
  </rv>
  <rv s="0">
    <fb>21.2712</fb>
    <v>0</v>
  </rv>
  <rv s="0">
    <fb>300.07</fb>
    <v>0</v>
  </rv>
  <rv s="0">
    <fb>43755</fb>
    <v>13</v>
  </rv>
  <rv s="0">
    <fb>2.94</fb>
    <v>0</v>
  </rv>
  <rv s="0">
    <fb>21.43</fb>
    <v>0</v>
  </rv>
  <rv s="0">
    <fb>300.91000000000003</fb>
    <v>0</v>
  </rv>
  <rv s="0">
    <fb>43756</fb>
    <v>13</v>
  </rv>
  <rv s="0">
    <fb>3.04</fb>
    <v>0</v>
  </rv>
  <rv s="0">
    <fb>299.60000000000002</fb>
    <v>0</v>
  </rv>
  <rv s="0">
    <fb>43759</fb>
    <v>13</v>
  </rv>
  <rv s="0">
    <fb>2.92</fb>
    <v>0</v>
  </rv>
  <rv s="0">
    <fb>301.75</fb>
    <v>0</v>
  </rv>
  <rv s="0">
    <fb>43760</fb>
    <v>13</v>
  </rv>
  <rv s="0">
    <fb>2.9</fb>
    <v>0</v>
  </rv>
  <rv s="0">
    <fb>21.44</fb>
    <v>0</v>
  </rv>
  <rv s="0">
    <fb>300.7</fb>
    <v>0</v>
  </rv>
  <rv s="0">
    <fb>43761</fb>
    <v>13</v>
  </rv>
  <rv s="0">
    <fb>2.97</fb>
    <v>0</v>
  </rv>
  <rv s="0">
    <fb>21.335100000000001</fb>
    <v>0</v>
  </rv>
  <rv s="0">
    <fb>301.57</fb>
    <v>0</v>
  </rv>
  <rv s="0">
    <fb>43762</fb>
    <v>13</v>
  </rv>
  <rv s="0">
    <fb>21.86</fb>
    <v>0</v>
  </rv>
  <rv s="0">
    <fb>302.11</fb>
    <v>0</v>
  </rv>
  <rv s="0">
    <fb>43763</fb>
    <v>13</v>
  </rv>
  <rv s="0">
    <fb>22</fb>
    <v>0</v>
  </rv>
  <rv s="0">
    <fb>303.31</fb>
    <v>0</v>
  </rv>
  <rv s="0">
    <fb>43766</fb>
    <v>13</v>
  </rv>
  <rv s="0">
    <fb>305.01</fb>
    <v>0</v>
  </rv>
  <rv s="0">
    <fb>43767</fb>
    <v>13</v>
  </rv>
  <rv s="0">
    <fb>22.1</fb>
    <v>0</v>
  </rv>
  <rv s="0">
    <fb>304.91000000000003</fb>
    <v>0</v>
  </rv>
  <rv s="0">
    <fb>43768</fb>
    <v>13</v>
  </rv>
  <rv s="0">
    <fb>2.64</fb>
    <v>0</v>
  </rv>
  <rv s="0">
    <fb>21.75</fb>
    <v>0</v>
  </rv>
  <rv s="0">
    <fb>305.87</fb>
    <v>0</v>
  </rv>
  <rv s="0">
    <fb>43769</fb>
    <v>13</v>
  </rv>
  <rv s="0">
    <fb>21.875499999999999</fb>
    <v>0</v>
  </rv>
  <rv s="0">
    <fb>22.09</fb>
    <v>0</v>
  </rv>
  <rv s="0">
    <fb>307.95</fb>
    <v>0</v>
  </rv>
  <rv s="0">
    <fb>43773</fb>
    <v>13</v>
  </rv>
  <rv s="0">
    <fb>2.79</fb>
    <v>0</v>
  </rv>
  <rv s="0">
    <fb>22.4</fb>
    <v>0</v>
  </rv>
  <rv s="0">
    <fb>309.11</fb>
    <v>0</v>
  </rv>
  <rv s="0">
    <fb>43774</fb>
    <v>13</v>
  </rv>
  <rv s="0">
    <fb>22.66</fb>
    <v>0</v>
  </rv>
  <rv s="0">
    <fb>308.74</fb>
    <v>0</v>
  </rv>
  <rv s="0">
    <fb>43775</fb>
    <v>13</v>
  </rv>
  <rv s="0">
    <fb>22.524999999999999</fb>
    <v>0</v>
  </rv>
  <rv s="0">
    <fb>308.88</fb>
    <v>0</v>
  </rv>
  <rv s="0">
    <fb>43776</fb>
    <v>13</v>
  </rv>
  <rv s="0">
    <fb>22.494499999999999</fb>
    <v>0</v>
  </rv>
  <rv s="0">
    <fb>309.98</fb>
    <v>0</v>
  </rv>
  <rv s="0">
    <fb>43777</fb>
    <v>13</v>
  </rv>
  <rv s="0">
    <fb>2.73</fb>
    <v>0</v>
  </rv>
  <rv s="0">
    <fb>310.67</fb>
    <v>0</v>
  </rv>
  <rv s="0">
    <fb>43780</fb>
    <v>13</v>
  </rv>
  <rv s="0">
    <fb>22.57</fb>
    <v>0</v>
  </rv>
  <rv s="0">
    <fb>310.16000000000003</fb>
    <v>0</v>
  </rv>
  <rv s="0">
    <fb>43781</fb>
    <v>13</v>
  </rv>
  <rv s="0">
    <fb>3.07</fb>
    <v>0</v>
  </rv>
  <rv s="0">
    <fb>22.65</fb>
    <v>0</v>
  </rv>
  <rv s="0">
    <fb>310.69</fb>
    <v>0</v>
  </rv>
  <rv s="0">
    <fb>43782</fb>
    <v>13</v>
  </rv>
  <rv s="0">
    <fb>3.38</fb>
    <v>0</v>
  </rv>
  <rv s="0">
    <fb>22.3887</fb>
    <v>0</v>
  </rv>
  <rv s="0">
    <fb>310.86</fb>
    <v>0</v>
  </rv>
  <rv s="0">
    <fb>43783</fb>
    <v>13</v>
  </rv>
  <rv s="0">
    <fb>3.42</fb>
    <v>0</v>
  </rv>
  <rv s="0">
    <fb>22.485199999999999</fb>
    <v>0</v>
  </rv>
  <rv s="0">
    <fb>311.3</fb>
    <v>0</v>
  </rv>
  <rv s="0">
    <fb>43784</fb>
    <v>13</v>
  </rv>
  <rv s="0">
    <fb>22.72</fb>
    <v>0</v>
  </rv>
  <rv s="0">
    <fb>313.61</fb>
    <v>0</v>
  </rv>
  <rv s="0">
    <fb>43787</fb>
    <v>13</v>
  </rv>
  <rv s="0">
    <fb>22.62</fb>
    <v>0</v>
  </rv>
  <rv s="0">
    <fb>313.75</fb>
    <v>0</v>
  </rv>
  <rv s="0">
    <fb>43788</fb>
    <v>13</v>
  </rv>
  <rv s="0">
    <fb>3.39</fb>
    <v>0</v>
  </rv>
  <rv s="0">
    <fb>313.68</fb>
    <v>0</v>
  </rv>
  <rv s="0">
    <fb>43789</fb>
    <v>13</v>
  </rv>
  <rv s="0">
    <fb>3.48</fb>
    <v>0</v>
  </rv>
  <rv s="0">
    <fb>22.450099999999999</fb>
    <v>0</v>
  </rv>
  <rv s="0">
    <fb>312.52</fb>
    <v>0</v>
  </rv>
  <rv s="0">
    <fb>43790</fb>
    <v>13</v>
  </rv>
  <rv s="0">
    <fb>3.37</fb>
    <v>0</v>
  </rv>
  <rv s="0">
    <fb>22.3965</fb>
    <v>0</v>
  </rv>
  <rv s="0">
    <fb>312.07</fb>
    <v>0</v>
  </rv>
  <rv s="0">
    <fb>43791</fb>
    <v>13</v>
  </rv>
  <rv s="0">
    <fb>22.297999999999998</fb>
    <v>0</v>
  </rv>
  <rv s="0">
    <fb>312.74</fb>
    <v>0</v>
  </rv>
  <rv s="0">
    <fb>43794</fb>
    <v>13</v>
  </rv>
  <rv s="0">
    <fb>3.7</fb>
    <v>0</v>
  </rv>
  <rv s="0">
    <fb>22.716000000000001</fb>
    <v>0</v>
  </rv>
  <rv s="0">
    <fb>315.10000000000002</fb>
    <v>0</v>
  </rv>
  <rv s="0">
    <fb>43795</fb>
    <v>13</v>
  </rv>
  <rv s="0">
    <fb>22.7</fb>
    <v>0</v>
  </rv>
  <rv s="0">
    <fb>315.73</fb>
    <v>0</v>
  </rv>
  <rv s="0">
    <fb>43796</fb>
    <v>13</v>
  </rv>
  <rv s="0">
    <fb>4</fb>
    <v>0</v>
  </rv>
  <rv s="0">
    <fb>23.18</fb>
    <v>0</v>
  </rv>
  <rv s="0">
    <fb>317.25</fb>
    <v>0</v>
  </rv>
  <rv s="0">
    <fb>43798</fb>
    <v>13</v>
  </rv>
  <rv s="0">
    <fb>22.94</fb>
    <v>0</v>
  </rv>
  <rv s="0">
    <fb>43801</fb>
    <v>13</v>
  </rv>
  <rv s="0">
    <fb>3.8</fb>
    <v>0</v>
  </rv>
  <rv s="0">
    <fb>22.84</fb>
    <v>0</v>
  </rv>
  <rv s="0">
    <fb>313.41000000000003</fb>
    <v>0</v>
  </rv>
  <rv s="0">
    <fb>43802</fb>
    <v>13</v>
  </rv>
  <rv s="0">
    <fb>22.805</fb>
    <v>0</v>
  </rv>
  <rv s="0">
    <fb>311.25</fb>
    <v>0</v>
  </rv>
  <rv s="0">
    <fb>43803</fb>
    <v>13</v>
  </rv>
  <rv s="0">
    <fb>3.3</fb>
    <v>0</v>
  </rv>
  <rv s="0">
    <fb>22.97</fb>
    <v>0</v>
  </rv>
  <rv s="0">
    <fb>313.18</fb>
    <v>0</v>
  </rv>
  <rv s="0">
    <fb>43804</fb>
    <v>13</v>
  </rv>
  <rv s="0">
    <fb>3.09</fb>
    <v>0</v>
  </rv>
  <rv s="0">
    <fb>22.8691</fb>
    <v>0</v>
  </rv>
  <rv s="0">
    <fb>313.83999999999997</fb>
    <v>0</v>
  </rv>
  <rv s="0">
    <fb>43805</fb>
    <v>13</v>
  </rv>
  <rv s="0">
    <fb>3.15</fb>
    <v>0</v>
  </rv>
  <rv s="0">
    <fb>23.110099999999999</fb>
    <v>0</v>
  </rv>
  <rv s="0">
    <fb>316.64</fb>
    <v>0</v>
  </rv>
  <rv s="0">
    <fb>43808</fb>
    <v>13</v>
  </rv>
  <rv s="0">
    <fb>3</fb>
    <v>0</v>
  </rv>
  <rv s="0">
    <fb>23.02</fb>
    <v>0</v>
  </rv>
  <rv s="0">
    <fb>315.7</fb>
    <v>0</v>
  </rv>
  <rv s="0">
    <fb>43809</fb>
    <v>13</v>
  </rv>
  <rv s="0">
    <fb>315.37</fb>
    <v>0</v>
  </rv>
  <rv s="0">
    <fb>43810</fb>
    <v>13</v>
  </rv>
  <rv s="0">
    <fb>3.22</fb>
    <v>0</v>
  </rv>
  <rv s="0">
    <fb>23.34</fb>
    <v>0</v>
  </rv>
  <rv s="0">
    <fb>316.17</fb>
    <v>0</v>
  </rv>
  <rv s="0">
    <fb>43811</fb>
    <v>13</v>
  </rv>
  <rv s="0">
    <fb>3.14</fb>
    <v>0</v>
  </rv>
  <rv s="0">
    <fb>23.626799999999999</fb>
    <v>0</v>
  </rv>
  <rv s="0">
    <fb>318.97000000000003</fb>
    <v>0</v>
  </rv>
  <rv s="0">
    <fb>43812</fb>
    <v>13</v>
  </rv>
  <rv s="0">
    <fb>23.63</fb>
    <v>0</v>
  </rv>
  <rv s="0">
    <fb>319.08</fb>
    <v>0</v>
  </rv>
  <rv s="0">
    <fb>43815</fb>
    <v>13</v>
  </rv>
  <rv s="0">
    <fb>3.17</fb>
    <v>0</v>
  </rv>
  <rv s="0">
    <fb>24</fb>
    <v>0</v>
  </rv>
  <rv s="0">
    <fb>319.32</fb>
    <v>0</v>
  </rv>
  <rv s="0">
    <fb>43816</fb>
    <v>13</v>
  </rv>
  <rv s="0">
    <fb>24.125</fb>
    <v>0</v>
  </rv>
  <rv s="0">
    <fb>319.35000000000002</fb>
    <v>0</v>
  </rv>
  <rv s="0">
    <fb>43817</fb>
    <v>13</v>
  </rv>
  <rv s="0">
    <fb>24.295000000000002</fb>
    <v>0</v>
  </rv>
  <rv s="0">
    <fb>319.37</fb>
    <v>0</v>
  </rv>
  <rv s="0">
    <fb>43818</fb>
    <v>13</v>
  </rv>
  <rv s="0">
    <fb>2.93</fb>
    <v>0</v>
  </rv>
  <rv s="0">
    <fb>24.37</fb>
    <v>0</v>
  </rv>
  <rv s="0">
    <fb>320.74</fb>
    <v>0</v>
  </rv>
  <rv s="0">
    <fb>43819</fb>
    <v>13</v>
  </rv>
  <rv s="0">
    <fb>24.524999999999999</fb>
    <v>0</v>
  </rv>
  <rv s="0">
    <fb>322.38</fb>
    <v>0</v>
  </rv>
  <rv s="0">
    <fb>43822</fb>
    <v>13</v>
  </rv>
  <rv s="0">
    <fb>2.96</fb>
    <v>0</v>
  </rv>
  <rv s="0">
    <fb>24.725000000000001</fb>
    <v>0</v>
  </rv>
  <rv s="0">
    <fb>322.61</fb>
    <v>0</v>
  </rv>
  <rv s="0">
    <fb>43823</fb>
    <v>13</v>
  </rv>
  <rv s="0">
    <fb>3.11</fb>
    <v>0</v>
  </rv>
  <rv s="0">
    <fb>24.750399999999999</fb>
    <v>0</v>
  </rv>
  <rv s="0">
    <fb>322.64999999999998</fb>
    <v>0</v>
  </rv>
  <rv s="0">
    <fb>43825</fb>
    <v>13</v>
  </rv>
  <rv s="0">
    <fb>24.9605</fb>
    <v>0</v>
  </rv>
  <rv s="0">
    <fb>324.32</fb>
    <v>0</v>
  </rv>
  <rv s="0">
    <fb>43826</fb>
    <v>13</v>
  </rv>
  <rv s="0">
    <fb>3.08</fb>
    <v>0</v>
  </rv>
  <rv s="0">
    <fb>24.7989</fb>
    <v>0</v>
  </rv>
  <rv s="0">
    <fb>324.26</fb>
    <v>0</v>
  </rv>
  <rv s="0">
    <fb>43829</fb>
    <v>13</v>
  </rv>
  <rv s="0">
    <fb>24.85</fb>
    <v>0</v>
  </rv>
  <rv s="0">
    <fb>322.51</fb>
    <v>0</v>
  </rv>
  <rv s="0">
    <fb>43830</fb>
    <v>13</v>
  </rv>
  <rv s="0">
    <fb>24.89</fb>
    <v>0</v>
  </rv>
  <rv s="0">
    <fb>43832</fb>
    <v>13</v>
  </rv>
  <rv s="0">
    <fb>3.24</fb>
    <v>0</v>
  </rv>
  <rv s="0">
    <fb>25.285399999999999</fb>
    <v>0</v>
  </rv>
  <rv s="0">
    <fb>326.32</fb>
    <v>0</v>
  </rv>
  <rv s="0">
    <fb>43833</fb>
    <v>13</v>
  </rv>
  <rv s="0">
    <fb>3.23</fb>
    <v>0</v>
  </rv>
  <rv s="0">
    <fb>25.34</fb>
    <v>0</v>
  </rv>
  <rv s="0">
    <fb>323.81</fb>
    <v>0</v>
  </rv>
  <rv s="0">
    <fb>43836</fb>
    <v>13</v>
  </rv>
  <rv s="0">
    <fb>3.82</fb>
    <v>0</v>
  </rv>
  <rv s="0">
    <fb>25.289000000000001</fb>
    <v>0</v>
  </rv>
  <rv s="0">
    <fb>325.08999999999997</fb>
    <v>0</v>
  </rv>
  <rv s="0">
    <fb>43837</fb>
    <v>13</v>
  </rv>
  <rv s="0">
    <fb>3.81</fb>
    <v>0</v>
  </rv>
  <rv s="0">
    <fb>25.553000000000001</fb>
    <v>0</v>
  </rv>
  <rv s="0">
    <fb>324.2</fb>
    <v>0</v>
  </rv>
  <rv s="0">
    <fb>43838</fb>
    <v>13</v>
  </rv>
  <rv s="0">
    <fb>25.83</fb>
    <v>0</v>
  </rv>
  <rv s="0">
    <fb>325.85000000000002</fb>
    <v>0</v>
  </rv>
  <rv s="0">
    <fb>43839</fb>
    <v>13</v>
  </rv>
  <rv s="0">
    <fb>25.757899999999999</fb>
    <v>0</v>
  </rv>
  <rv s="0">
    <fb>328.05</fb>
    <v>0</v>
  </rv>
  <rv s="0">
    <fb>43840</fb>
    <v>13</v>
  </rv>
  <rv s="0">
    <fb>4.1399999999999997</fb>
    <v>0</v>
  </rv>
  <rv s="0">
    <fb>25.68</fb>
    <v>0</v>
  </rv>
  <rv s="0">
    <fb>327.14</fb>
    <v>0</v>
  </rv>
  <rv s="0">
    <fb>43843</fb>
    <v>13</v>
  </rv>
  <rv s="0">
    <fb>26.48</fb>
    <v>0</v>
  </rv>
  <rv s="0">
    <fb>329.43</fb>
    <v>0</v>
  </rv>
  <rv s="0">
    <fb>43844</fb>
    <v>13</v>
  </rv>
  <rv s="0">
    <fb>4.04</fb>
    <v>0</v>
  </rv>
  <rv s="0">
    <fb>26.69</fb>
    <v>0</v>
  </rv>
  <rv s="0">
    <fb>328.92</fb>
    <v>0</v>
  </rv>
  <rv s="0">
    <fb>43845</fb>
    <v>13</v>
  </rv>
  <rv s="0">
    <fb>4.2</fb>
    <v>0</v>
  </rv>
  <rv s="0">
    <fb>26.59</fb>
    <v>0</v>
  </rv>
  <rv s="0">
    <fb>329.66</fb>
    <v>0</v>
  </rv>
  <rv s="0">
    <fb>43846</fb>
    <v>13</v>
  </rv>
  <rv s="0">
    <fb>26.74</fb>
    <v>0</v>
  </rv>
  <rv s="0">
    <fb>332.4</fb>
    <v>0</v>
  </rv>
  <rv s="0">
    <fb>43847</fb>
    <v>13</v>
  </rv>
  <rv s="0">
    <fb>4.17</fb>
    <v>0</v>
  </rv>
  <rv s="0">
    <fb>26.91</fb>
    <v>0</v>
  </rv>
  <rv s="0">
    <fb>333.5</fb>
    <v>0</v>
  </rv>
  <rv s="0">
    <fb>43851</fb>
    <v>13</v>
  </rv>
  <rv s="0">
    <fb>4.32</fb>
    <v>0</v>
  </rv>
  <rv s="0">
    <fb>27.13</fb>
    <v>0</v>
  </rv>
  <rv s="0">
    <fb>332.78</fb>
    <v>0</v>
  </rv>
  <rv s="0">
    <fb>43852</fb>
    <v>13</v>
  </rv>
  <rv s="0">
    <fb>27.042200000000001</fb>
    <v>0</v>
  </rv>
  <rv s="0">
    <fb>332.85</fb>
    <v>0</v>
  </rv>
  <rv s="0">
    <fb>43853</fb>
    <v>13</v>
  </rv>
  <rv s="0">
    <fb>3.93</fb>
    <v>0</v>
  </rv>
  <rv s="0">
    <fb>27.19</fb>
    <v>0</v>
  </rv>
  <rv s="0">
    <fb>333.26</fb>
    <v>0</v>
  </rv>
  <rv s="0">
    <fb>43854</fb>
    <v>13</v>
  </rv>
  <rv s="0">
    <fb>26.89</fb>
    <v>0</v>
  </rv>
  <rv s="0">
    <fb>330.23</fb>
    <v>0</v>
  </rv>
  <rv s="0">
    <fb>43857</fb>
    <v>13</v>
  </rv>
  <rv s="0">
    <fb>26.085000000000001</fb>
    <v>0</v>
  </rv>
  <rv s="0">
    <fb>324.87</fb>
    <v>0</v>
  </rv>
  <rv s="0">
    <fb>43858</fb>
    <v>13</v>
  </rv>
  <rv s="0">
    <fb>26.66</fb>
    <v>0</v>
  </rv>
  <rv s="0">
    <fb>328.33</fb>
    <v>0</v>
  </rv>
  <rv s="0">
    <fb>43859</fb>
    <v>13</v>
  </rv>
  <rv s="0">
    <fb>26.6</fb>
    <v>0</v>
  </rv>
  <rv s="0">
    <fb>328.1</fb>
    <v>0</v>
  </rv>
  <rv s="0">
    <fb>43860</fb>
    <v>13</v>
  </rv>
  <rv s="0">
    <fb>3.99</fb>
    <v>0</v>
  </rv>
  <rv s="0">
    <fb>26.88</fb>
    <v>0</v>
  </rv>
  <rv s="0">
    <fb>329.09</fb>
    <v>0</v>
  </rv>
  <rv s="0">
    <fb>43861</fb>
    <v>13</v>
  </rv>
  <rv s="0">
    <fb>26.364999999999998</fb>
    <v>0</v>
  </rv>
  <rv s="0">
    <fb>43864</fb>
    <v>13</v>
  </rv>
  <rv s="0">
    <fb>3.85</fb>
    <v>0</v>
  </rv>
  <rv s="0">
    <fb>27.195</fb>
    <v>0</v>
  </rv>
  <rv s="0">
    <fb>325.56</fb>
    <v>0</v>
  </rv>
  <rv s="0">
    <fb>43865</fb>
    <v>13</v>
  </rv>
  <rv s="0">
    <fb>4.09</fb>
    <v>0</v>
  </rv>
  <rv s="0">
    <fb>28.72</fb>
    <v>0</v>
  </rv>
  <rv s="0">
    <fb>330.61</fb>
    <v>0</v>
  </rv>
  <rv s="0">
    <fb>43866</fb>
    <v>13</v>
  </rv>
  <rv s="0">
    <fb>4.13</fb>
    <v>0</v>
  </rv>
  <rv s="0">
    <fb>28.06</fb>
    <v>0</v>
  </rv>
  <rv s="0">
    <fb>334.29</fb>
    <v>0</v>
  </rv>
  <rv s="0">
    <fb>43867</fb>
    <v>13</v>
  </rv>
  <rv s="0">
    <fb>4.25</fb>
    <v>0</v>
  </rv>
  <rv s="0">
    <fb>28.17</fb>
    <v>0</v>
  </rv>
  <rv s="0">
    <fb>335.57</fb>
    <v>0</v>
  </rv>
  <rv s="0">
    <fb>43868</fb>
    <v>13</v>
  </rv>
  <rv s="0">
    <fb>27.71</fb>
    <v>0</v>
  </rv>
  <rv s="0">
    <fb>333.75</fb>
    <v>0</v>
  </rv>
  <rv s="0">
    <fb>43871</fb>
    <v>13</v>
  </rv>
  <rv s="0">
    <fb>4.38</fb>
    <v>0</v>
  </rv>
  <rv s="0">
    <fb>336.22</fb>
    <v>0</v>
  </rv>
  <rv s="0">
    <fb>43872</fb>
    <v>13</v>
  </rv>
  <rv s="0">
    <fb>4.41</fb>
    <v>0</v>
  </rv>
  <rv s="0">
    <fb>28.6</fb>
    <v>0</v>
  </rv>
  <rv s="0">
    <fb>336.84</fb>
    <v>0</v>
  </rv>
  <rv s="0">
    <fb>43873</fb>
    <v>13</v>
  </rv>
  <rv s="0">
    <fb>29.05</fb>
    <v>0</v>
  </rv>
  <rv s="0">
    <fb>339</fb>
    <v>0</v>
  </rv>
  <rv s="0">
    <fb>43874</fb>
    <v>13</v>
  </rv>
  <rv s="0">
    <fb>4.46</fb>
    <v>0</v>
  </rv>
  <rv s="0">
    <fb>29.2</fb>
    <v>0</v>
  </rv>
  <rv s="0">
    <fb>338.58</fb>
    <v>0</v>
  </rv>
  <rv s="0">
    <fb>43875</fb>
    <v>13</v>
  </rv>
  <rv s="0">
    <fb>29.07</fb>
    <v>0</v>
  </rv>
  <rv s="0">
    <fb>339.07</fb>
    <v>0</v>
  </rv>
  <rv s="0">
    <fb>43879</fb>
    <v>13</v>
  </rv>
  <rv s="0">
    <fb>29.51</fb>
    <v>0</v>
  </rv>
  <rv s="0">
    <fb>338.26</fb>
    <v>0</v>
  </rv>
  <rv s="0">
    <fb>43880</fb>
    <v>13</v>
  </rv>
  <rv s="0">
    <fb>5.72</fb>
    <v>0</v>
  </rv>
  <rv s="0">
    <fb>30.820900000000002</fb>
    <v>0</v>
  </rv>
  <rv s="0">
    <fb>339.88</fb>
    <v>0</v>
  </rv>
  <rv s="0">
    <fb>43881</fb>
    <v>13</v>
  </rv>
  <rv s="0">
    <fb>5.51</fb>
    <v>0</v>
  </rv>
  <rv s="0">
    <fb>31.11</fb>
    <v>0</v>
  </rv>
  <rv s="0">
    <fb>338.49</fb>
    <v>0</v>
  </rv>
  <rv s="0">
    <fb>43882</fb>
    <v>13</v>
  </rv>
  <rv s="0">
    <fb>30.480599999999999</fb>
    <v>0</v>
  </rv>
  <rv s="0">
    <fb>335.01</fb>
    <v>0</v>
  </rv>
  <rv s="0">
    <fb>43885</fb>
    <v>13</v>
  </rv>
  <rv s="0">
    <fb>323.83</fb>
    <v>0</v>
  </rv>
  <rv s="0">
    <fb>43886</fb>
    <v>13</v>
  </rv>
  <rv s="0">
    <fb>4.83</fb>
    <v>0</v>
  </rv>
  <rv s="0">
    <fb>314.12</fb>
    <v>0</v>
  </rv>
  <rv s="0">
    <fb>43887</fb>
    <v>13</v>
  </rv>
  <rv s="0">
    <fb>4.75</fb>
    <v>0</v>
  </rv>
  <rv s="0">
    <fb>27.834599999999998</fb>
    <v>0</v>
  </rv>
  <rv s="0">
    <fb>312.91000000000003</fb>
    <v>0</v>
  </rv>
  <rv s="0">
    <fb>43888</fb>
    <v>13</v>
  </rv>
  <rv s="0">
    <fb>26.22</fb>
    <v>0</v>
  </rv>
  <rv s="0">
    <fb>298.70999999999998</fb>
    <v>0</v>
  </rv>
  <rv s="0">
    <fb>43889</fb>
    <v>13</v>
  </rv>
  <rv s="0">
    <fb>26.2</fb>
    <v>0</v>
  </rv>
  <rv s="0">
    <fb>43892</fb>
    <v>13</v>
  </rv>
  <rv s="0">
    <fb>4.3600000000000003</fb>
    <v>0</v>
  </rv>
  <rv s="0">
    <fb>27.32</fb>
    <v>0</v>
  </rv>
  <rv s="0">
    <fb>310.39999999999998</fb>
    <v>0</v>
  </rv>
  <rv s="0">
    <fb>43893</fb>
    <v>13</v>
  </rv>
  <rv s="0">
    <fb>4.51</fb>
    <v>0</v>
  </rv>
  <rv s="0">
    <fb>27.25</fb>
    <v>0</v>
  </rv>
  <rv s="0">
    <fb>301.5</fb>
    <v>0</v>
  </rv>
  <rv s="0">
    <fb>43894</fb>
    <v>13</v>
  </rv>
  <rv s="0">
    <fb>4.76</fb>
    <v>0</v>
  </rv>
  <rv s="0">
    <fb>27.864999999999998</fb>
    <v>0</v>
  </rv>
  <rv s="0">
    <fb>314.75</fb>
    <v>0</v>
  </rv>
  <rv s="0">
    <fb>43895</fb>
    <v>13</v>
  </rv>
  <rv s="0">
    <fb>27.385100000000001</fb>
    <v>0</v>
  </rv>
  <rv s="0">
    <fb>303.76</fb>
    <v>0</v>
  </rv>
  <rv s="0">
    <fb>43896</fb>
    <v>13</v>
  </rv>
  <rv s="0">
    <fb>4.33</fb>
    <v>0</v>
  </rv>
  <rv s="0">
    <fb>26.68</fb>
    <v>0</v>
  </rv>
  <rv s="0">
    <fb>298.7</fb>
    <v>0</v>
  </rv>
  <rv s="0">
    <fb>43899</fb>
    <v>13</v>
  </rv>
  <rv s="0">
    <fb>23.69</fb>
    <v>0</v>
  </rv>
  <rv s="0">
    <fb>274.8</fb>
    <v>0</v>
  </rv>
  <rv s="0">
    <fb>43900</fb>
    <v>13</v>
  </rv>
  <rv s="0">
    <fb>24.9</fb>
    <v>0</v>
  </rv>
  <rv s="0">
    <fb>289.55</fb>
    <v>0</v>
  </rv>
  <rv s="0">
    <fb>43901</fb>
    <v>13</v>
  </rv>
  <rv s="0">
    <fb>3.78</fb>
    <v>0</v>
  </rv>
  <rv s="0">
    <fb>23.231400000000001</fb>
    <v>0</v>
  </rv>
  <rv s="0">
    <fb>275.47000000000003</fb>
    <v>0</v>
  </rv>
  <rv s="0">
    <fb>43902</fb>
    <v>13</v>
  </rv>
  <rv s="0">
    <fb>3.27</fb>
    <v>0</v>
  </rv>
  <rv s="0">
    <fb>248.96</fb>
    <v>0</v>
  </rv>
  <rv s="0">
    <fb>43903</fb>
    <v>13</v>
  </rv>
  <rv s="0">
    <fb>21.26</fb>
    <v>0</v>
  </rv>
  <rv s="0">
    <fb>43906</fb>
    <v>13</v>
  </rv>
  <rv s="0">
    <fb>18.5</fb>
    <v>0</v>
  </rv>
  <rv s="0">
    <fb>240.12</fb>
    <v>0</v>
  </rv>
  <rv s="0">
    <fb>43907</fb>
    <v>13</v>
  </rv>
  <rv s="0">
    <fb>3.28</fb>
    <v>0</v>
  </rv>
  <rv s="0">
    <fb>255.39</fb>
    <v>0</v>
  </rv>
  <rv s="0">
    <fb>43908</fb>
    <v>13</v>
  </rv>
  <rv s="0">
    <fb>2.83</fb>
    <v>0</v>
  </rv>
  <rv s="0">
    <fb>17.100000000000001</fb>
    <v>0</v>
  </rv>
  <rv s="0">
    <fb>241.17</fb>
    <v>0</v>
  </rv>
  <rv s="0">
    <fb>43909</fb>
    <v>13</v>
  </rv>
  <rv s="0">
    <fb>18.122900000000001</fb>
    <v>0</v>
  </rv>
  <rv s="0">
    <fb>242.06</fb>
    <v>0</v>
  </rv>
  <rv s="0">
    <fb>43910</fb>
    <v>13</v>
  </rv>
  <rv s="0">
    <fb>17.66</fb>
    <v>0</v>
  </rv>
  <rv s="0">
    <fb>231.16</fb>
    <v>0</v>
  </rv>
  <rv s="0">
    <fb>43913</fb>
    <v>13</v>
  </rv>
  <rv s="0">
    <fb>17.25</fb>
    <v>0</v>
  </rv>
  <rv s="0">
    <fb>224.65</fb>
    <v>0</v>
  </rv>
  <rv s="0">
    <fb>43914</fb>
    <v>13</v>
  </rv>
  <rv s="0">
    <fb>3.73</fb>
    <v>0</v>
  </rv>
  <rv s="0">
    <fb>19.768999999999998</fb>
    <v>0</v>
  </rv>
  <rv s="0">
    <fb>245.88</fb>
    <v>0</v>
  </rv>
  <rv s="0">
    <fb>43915</fb>
    <v>13</v>
  </rv>
  <rv s="0">
    <fb>247.47</fb>
    <v>0</v>
  </rv>
  <rv s="0">
    <fb>43916</fb>
    <v>13</v>
  </rv>
  <rv s="0">
    <fb>21.17</fb>
    <v>0</v>
  </rv>
  <rv s="0">
    <fb>262.37</fb>
    <v>0</v>
  </rv>
  <rv s="0">
    <fb>43917</fb>
    <v>13</v>
  </rv>
  <rv s="0">
    <fb>254.24</fb>
    <v>0</v>
  </rv>
  <rv s="0">
    <fb>43920</fb>
    <v>13</v>
  </rv>
  <rv s="0">
    <fb>19.940000000000001</fb>
    <v>0</v>
  </rv>
  <rv s="0">
    <fb>262.36</fb>
    <v>0</v>
  </rv>
  <rv s="0">
    <fb>43921</fb>
    <v>13</v>
  </rv>
  <rv s="0">
    <fb>20.05</fb>
    <v>0</v>
  </rv>
  <rv s="0">
    <fb>3.31</fb>
    <v>0</v>
  </rv>
  <rv s="0">
    <fb>18.689900000000002</fb>
    <v>0</v>
  </rv>
  <rv s="0">
    <fb>246.8</fb>
    <v>0</v>
  </rv>
  <rv s="0">
    <fb>43923</fb>
    <v>13</v>
  </rv>
  <rv s="0">
    <fb>3.4</fb>
    <v>0</v>
  </rv>
  <rv s="0">
    <fb>18.63</fb>
    <v>0</v>
  </rv>
  <rv s="0">
    <fb>252.59</fb>
    <v>0</v>
  </rv>
  <rv s="0">
    <fb>43924</fb>
    <v>13</v>
  </rv>
  <rv s="0">
    <fb>3.35</fb>
    <v>0</v>
  </rv>
  <rv s="0">
    <fb>18.510000000000002</fb>
    <v>0</v>
  </rv>
  <rv s="0">
    <fb>249.02</fb>
    <v>0</v>
  </rv>
  <rv s="0">
    <fb>43927</fb>
    <v>13</v>
  </rv>
  <rv s="0">
    <fb>3.69</fb>
    <v>0</v>
  </rv>
  <rv s="0">
    <fb>265.8</fb>
    <v>0</v>
  </rv>
  <rv s="0">
    <fb>43928</fb>
    <v>13</v>
  </rv>
  <rv s="0">
    <fb>3.65</fb>
    <v>0</v>
  </rv>
  <rv s="0">
    <fb>20.6</fb>
    <v>0</v>
  </rv>
  <rv s="0">
    <fb>265.91000000000003</fb>
    <v>0</v>
  </rv>
  <rv s="0">
    <fb>43929</fb>
    <v>13</v>
  </rv>
  <rv s="0">
    <fb>21.39</fb>
    <v>0</v>
  </rv>
  <rv s="0">
    <fb>275</fb>
    <v>0</v>
  </rv>
  <rv s="0">
    <fb>43930</fb>
    <v>13</v>
  </rv>
  <rv s="0">
    <fb>21.94</fb>
    <v>0</v>
  </rv>
  <rv s="0">
    <fb>279.12</fb>
    <v>0</v>
  </rv>
  <rv s="0">
    <fb>43934</fb>
    <v>13</v>
  </rv>
  <rv s="0">
    <fb>4.12</fb>
    <v>0</v>
  </rv>
  <rv s="0">
    <fb>22.16</fb>
    <v>0</v>
  </rv>
  <rv s="0">
    <fb>276.44</fb>
    <v>0</v>
  </rv>
  <rv s="0">
    <fb>43935</fb>
    <v>13</v>
  </rv>
  <rv s="0">
    <fb>4.2699999999999996</fb>
    <v>0</v>
  </rv>
  <rv s="0">
    <fb>23.08</fb>
    <v>0</v>
  </rv>
  <rv s="0">
    <fb>43936</fb>
    <v>13</v>
  </rv>
  <rv s="0">
    <fb>22.31</fb>
    <v>0</v>
  </rv>
  <rv s="0">
    <fb>278.57</fb>
    <v>0</v>
  </rv>
  <rv s="0">
    <fb>43937</fb>
    <v>13</v>
  </rv>
  <rv s="0">
    <fb>4.49</fb>
    <v>0</v>
  </rv>
  <rv s="0">
    <fb>22.32</fb>
    <v>0</v>
  </rv>
  <rv s="0">
    <fb>280.05</fb>
    <v>0</v>
  </rv>
  <rv s="0">
    <fb>43938</fb>
    <v>13</v>
  </rv>
  <rv s="0">
    <fb>4.5199999999999996</fb>
    <v>0</v>
  </rv>
  <rv s="0">
    <fb>23.09</fb>
    <v>0</v>
  </rv>
  <rv s="0">
    <fb>287.58</fb>
    <v>0</v>
  </rv>
  <rv s="0">
    <fb>43941</fb>
    <v>13</v>
  </rv>
  <rv s="0">
    <fb>22.69</fb>
    <v>0</v>
  </rv>
  <rv s="0">
    <fb>282.45999999999998</fb>
    <v>0</v>
  </rv>
  <rv s="0">
    <fb>43942</fb>
    <v>13</v>
  </rv>
  <rv s="0">
    <fb>4.22</fb>
    <v>0</v>
  </rv>
  <rv s="0">
    <fb>21.5794</fb>
    <v>0</v>
  </rv>
  <rv s="0">
    <fb>273.86</fb>
    <v>0</v>
  </rv>
  <rv s="0">
    <fb>43943</fb>
    <v>13</v>
  </rv>
  <rv s="0">
    <fb>280.06</fb>
    <v>0</v>
  </rv>
  <rv s="0">
    <fb>43944</fb>
    <v>13</v>
  </rv>
  <rv s="0">
    <fb>22.63</fb>
    <v>0</v>
  </rv>
  <rv s="0">
    <fb>279.98</fb>
    <v>0</v>
  </rv>
  <rv s="0">
    <fb>43945</fb>
    <v>13</v>
  </rv>
  <rv s="0">
    <fb>4.4000000000000004</fb>
    <v>0</v>
  </rv>
  <rv s="0">
    <fb>22.780999999999999</fb>
    <v>0</v>
  </rv>
  <rv s="0">
    <fb>283.89999999999998</fb>
    <v>0</v>
  </rv>
  <rv s="0">
    <fb>43948</fb>
    <v>13</v>
  </rv>
  <rv s="0">
    <fb>23.88</fb>
    <v>0</v>
  </rv>
  <rv s="0">
    <fb>288.19</fb>
    <v>0</v>
  </rv>
  <rv s="0">
    <fb>43949</fb>
    <v>13</v>
  </rv>
  <rv s="0">
    <fb>4.4400000000000004</fb>
    <v>0</v>
  </rv>
  <rv s="0">
    <fb>24.1</fb>
    <v>0</v>
  </rv>
  <rv s="0">
    <fb>286.64</fb>
    <v>0</v>
  </rv>
  <rv s="0">
    <fb>43950</fb>
    <v>13</v>
  </rv>
  <rv s="0">
    <fb>25.537299999999998</fb>
    <v>0</v>
  </rv>
  <rv s="0">
    <fb>294.13</fb>
    <v>0</v>
  </rv>
  <rv s="0">
    <fb>43951</fb>
    <v>13</v>
  </rv>
  <rv s="0">
    <fb>24.48</fb>
    <v>0</v>
  </rv>
  <rv s="0">
    <fb>3.92</fb>
    <v>0</v>
  </rv>
  <rv s="0">
    <fb>23.25</fb>
    <v>0</v>
  </rv>
  <rv s="0">
    <fb>283.52999999999997</fb>
    <v>0</v>
  </rv>
  <rv s="0">
    <fb>43955</fb>
    <v>13</v>
  </rv>
  <rv s="0">
    <fb>23.57</fb>
    <v>0</v>
  </rv>
  <rv s="0">
    <fb>284.63</fb>
    <v>0</v>
  </rv>
  <rv s="0">
    <fb>43956</fb>
    <v>13</v>
  </rv>
  <rv s="0">
    <fb>23.68</fb>
    <v>0</v>
  </rv>
  <rv s="0">
    <fb>287.14</fb>
    <v>0</v>
  </rv>
  <rv s="0">
    <fb>43957</fb>
    <v>13</v>
  </rv>
  <rv s="0">
    <fb>24.28</fb>
    <v>0</v>
  </rv>
  <rv s="0">
    <fb>285.25</fb>
    <v>0</v>
  </rv>
  <rv s="0">
    <fb>43958</fb>
    <v>13</v>
  </rv>
  <rv s="0">
    <fb>4.37</fb>
    <v>0</v>
  </rv>
  <rv s="0">
    <fb>24.628499999999999</fb>
    <v>0</v>
  </rv>
  <rv s="0">
    <fb>288.63</fb>
    <v>0</v>
  </rv>
  <rv s="0">
    <fb>43959</fb>
    <v>13</v>
  </rv>
  <rv s="0">
    <fb>4.55</fb>
    <v>0</v>
  </rv>
  <rv s="0">
    <fb>25.63</fb>
    <v>0</v>
  </rv>
  <rv s="0">
    <fb>293.45999999999998</fb>
    <v>0</v>
  </rv>
  <rv s="0">
    <fb>43962</fb>
    <v>13</v>
  </rv>
  <rv s="0">
    <fb>25.56</fb>
    <v>0</v>
  </rv>
  <rv s="0">
    <fb>293.45</fb>
    <v>0</v>
  </rv>
  <rv s="0">
    <fb>43963</fb>
    <v>13</v>
  </rv>
  <rv s="0">
    <fb>4.2750000000000004</fb>
    <v>0</v>
  </rv>
  <rv s="0">
    <fb>24.92</fb>
    <v>0</v>
  </rv>
  <rv s="0">
    <fb>43964</fb>
    <v>13</v>
  </rv>
  <rv s="0">
    <fb>4.1100000000000003</fb>
    <v>0</v>
  </rv>
  <rv s="0">
    <fb>24.08</fb>
    <v>0</v>
  </rv>
  <rv s="0">
    <fb>282.54000000000002</fb>
    <v>0</v>
  </rv>
  <rv s="0">
    <fb>43965</fb>
    <v>13</v>
  </rv>
  <rv s="0">
    <fb>4.0599999999999996</fb>
    <v>0</v>
  </rv>
  <rv s="0">
    <fb>24.145</fb>
    <v>0</v>
  </rv>
  <rv s="0">
    <fb>285.92</fb>
    <v>0</v>
  </rv>
  <rv s="0">
    <fb>43966</fb>
    <v>13</v>
  </rv>
  <rv s="0">
    <fb>24.16</fb>
    <v>0</v>
  </rv>
  <rv s="0">
    <fb>287.16000000000003</fb>
    <v>0</v>
  </rv>
  <rv s="0">
    <fb>43969</fb>
    <v>13</v>
  </rv>
  <rv s="0">
    <fb>25.93</fb>
    <v>0</v>
  </rv>
  <rv s="0">
    <fb>296.04000000000002</fb>
    <v>0</v>
  </rv>
  <rv s="0">
    <fb>43970</fb>
    <v>13</v>
  </rv>
  <rv s="0">
    <fb>25.898099999999999</fb>
    <v>0</v>
  </rv>
  <rv s="0">
    <fb>292.99</fb>
    <v>0</v>
  </rv>
  <rv s="0">
    <fb>43971</fb>
    <v>13</v>
  </rv>
  <rv s="0">
    <fb>26.37</fb>
    <v>0</v>
  </rv>
  <rv s="0">
    <fb>297.99</fb>
    <v>0</v>
  </rv>
  <rv s="0">
    <fb>43972</fb>
    <v>13</v>
  </rv>
  <rv s="0">
    <fb>26.02</fb>
    <v>0</v>
  </rv>
  <rv s="0">
    <fb>295.81</fb>
    <v>0</v>
  </rv>
  <rv s="0">
    <fb>43973</fb>
    <v>13</v>
  </rv>
  <rv s="0">
    <fb>25.82</fb>
    <v>0</v>
  </rv>
  <rv s="0">
    <fb>296.41000000000003</fb>
    <v>0</v>
  </rv>
  <rv s="0">
    <fb>43977</fb>
    <v>13</v>
  </rv>
  <rv s="0">
    <fb>26.824999999999999</fb>
    <v>0</v>
  </rv>
  <rv s="0">
    <fb>300.17</fb>
    <v>0</v>
  </rv>
  <rv s="0">
    <fb>43978</fb>
    <v>13</v>
  </rv>
  <rv s="0">
    <fb>304.55</fb>
    <v>0</v>
  </rv>
  <rv s="0">
    <fb>43979</fb>
    <v>13</v>
  </rv>
  <rv s="0">
    <fb>4.2450000000000001</fb>
    <v>0</v>
  </rv>
  <rv s="0">
    <fb>26.58</fb>
    <v>0</v>
  </rv>
  <rv s="0">
    <fb>43980</fb>
    <v>13</v>
  </rv>
  <rv s="0">
    <fb>26.9</fb>
    <v>0</v>
  </rv>
  <rv s="0">
    <fb>4.28</fb>
    <v>0</v>
  </rv>
  <rv s="0">
    <fb>27.67</fb>
    <v>0</v>
  </rv>
  <rv s="0">
    <fb>306.68</fb>
    <v>0</v>
  </rv>
  <rv s="0">
    <fb>43984</fb>
    <v>13</v>
  </rv>
  <rv s="0">
    <fb>4.1500000000000004</fb>
    <v>0</v>
  </rv>
  <rv s="0">
    <fb>27.72</fb>
    <v>0</v>
  </rv>
  <rv s="0">
    <fb>309.23</fb>
    <v>0</v>
  </rv>
  <rv s="0">
    <fb>43985</fb>
    <v>13</v>
  </rv>
  <rv s="0">
    <fb>28.548999999999999</fb>
    <v>0</v>
  </rv>
  <rv s="0">
    <fb>313.39</fb>
    <v>0</v>
  </rv>
  <rv s="0">
    <fb>43986</fb>
    <v>13</v>
  </rv>
  <rv s="0">
    <fb>5</fb>
    <v>0</v>
  </rv>
  <rv s="0">
    <fb>28.62</fb>
    <v>0</v>
  </rv>
  <rv s="0">
    <fb>312.33999999999997</fb>
    <v>0</v>
  </rv>
  <rv s="0">
    <fb>43987</fb>
    <v>13</v>
  </rv>
  <rv s="0">
    <fb>4.88</fb>
    <v>0</v>
  </rv>
  <rv s="0">
    <fb>29.53</fb>
    <v>0</v>
  </rv>
  <rv s="0">
    <fb>320.48</fb>
    <v>0</v>
  </rv>
  <rv s="0">
    <fb>43990</fb>
    <v>13</v>
  </rv>
  <rv s="0">
    <fb>5.28</fb>
    <v>0</v>
  </rv>
  <rv s="0">
    <fb>30.29</fb>
    <v>0</v>
  </rv>
  <rv s="0">
    <fb>324.39999999999998</fb>
    <v>0</v>
  </rv>
  <rv s="0">
    <fb>43991</fb>
    <v>13</v>
  </rv>
  <rv s="0">
    <fb>5.0949999999999998</fb>
    <v>0</v>
  </rv>
  <rv s="0">
    <fb>29.96</fb>
    <v>0</v>
  </rv>
  <rv s="0">
    <fb>322.01</fb>
    <v>0</v>
  </rv>
  <rv s="0">
    <fb>43992</fb>
    <v>13</v>
  </rv>
  <rv s="0">
    <fb>5.66</fb>
    <v>0</v>
  </rv>
  <rv s="0">
    <fb>29.927800000000001</fb>
    <v>0</v>
  </rv>
  <rv s="0">
    <fb>320.11</fb>
    <v>0</v>
  </rv>
  <rv s="0">
    <fb>43993</fb>
    <v>13</v>
  </rv>
  <rv s="0">
    <fb>27.76</fb>
    <v>0</v>
  </rv>
  <rv s="0">
    <fb>301.58999999999997</fb>
    <v>0</v>
  </rv>
  <rv s="0">
    <fb>43994</fb>
    <v>13</v>
  </rv>
  <rv s="0">
    <fb>5.0599999999999996</fb>
    <v>0</v>
  </rv>
  <rv s="0">
    <fb>28.44</fb>
    <v>0</v>
  </rv>
  <rv s="0">
    <fb>305.36</fb>
    <v>0</v>
  </rv>
  <rv s="0">
    <fb>43997</fb>
    <v>13</v>
  </rv>
  <rv s="0">
    <fb>5.21</fb>
    <v>0</v>
  </rv>
  <rv s="0">
    <fb>29.0961</fb>
    <v>0</v>
  </rv>
  <rv s="0">
    <fb>306.89</fb>
    <v>0</v>
  </rv>
  <rv s="0">
    <fb>43998</fb>
    <v>13</v>
  </rv>
  <rv s="0">
    <fb>5.45</fb>
    <v>0</v>
  </rv>
  <rv s="0">
    <fb>29.639500000000002</fb>
    <v>0</v>
  </rv>
  <rv s="0">
    <fb>312.79000000000002</fb>
    <v>0</v>
  </rv>
  <rv s="0">
    <fb>43999</fb>
    <v>13</v>
  </rv>
  <rv s="0">
    <fb>5.29</fb>
    <v>0</v>
  </rv>
  <rv s="0">
    <fb>29.15</fb>
    <v>0</v>
  </rv>
  <rv s="0">
    <fb>311.38</fb>
    <v>0</v>
  </rv>
  <rv s="0">
    <fb>44000</fb>
    <v>13</v>
  </rv>
  <rv s="0">
    <fb>5.39</fb>
    <v>0</v>
  </rv>
  <rv s="0">
    <fb>29.35</fb>
    <v>0</v>
  </rv>
  <rv s="0">
    <fb>311.62</fb>
    <v>0</v>
  </rv>
  <rv s="0">
    <fb>44001</fb>
    <v>13</v>
  </rv>
  <rv s="0">
    <fb>5.48</fb>
    <v>0</v>
  </rv>
  <rv s="0">
    <fb>29.36</fb>
    <v>0</v>
  </rv>
  <rv s="0">
    <fb>309.72000000000003</fb>
    <v>0</v>
  </rv>
  <rv s="0">
    <fb>44004</fb>
    <v>13</v>
  </rv>
  <rv s="0">
    <fb>29.27</fb>
    <v>0</v>
  </rv>
  <rv s="0">
    <fb>311.94</fb>
    <v>0</v>
  </rv>
  <rv s="0">
    <fb>44005</fb>
    <v>13</v>
  </rv>
  <rv s="0">
    <fb>6.43</fb>
    <v>0</v>
  </rv>
  <rv s="0">
    <fb>29.54</fb>
    <v>0</v>
  </rv>
  <rv s="0">
    <fb>313.20999999999998</fb>
    <v>0</v>
  </rv>
  <rv s="0">
    <fb>44006</fb>
    <v>13</v>
  </rv>
  <rv s="0">
    <fb>7.57</fb>
    <v>0</v>
  </rv>
  <rv s="0">
    <fb>28.73</fb>
    <v>0</v>
  </rv>
  <rv s="0">
    <fb>305.3</fb>
    <v>0</v>
  </rv>
  <rv s="0">
    <fb>44007</fb>
    <v>13</v>
  </rv>
  <rv s="0">
    <fb>7.35</fb>
    <v>0</v>
  </rv>
  <rv s="0">
    <fb>28.7819</fb>
    <v>0</v>
  </rv>
  <rv s="0">
    <fb>308.5</fb>
    <v>0</v>
  </rv>
  <rv s="0">
    <fb>44008</fb>
    <v>13</v>
  </rv>
  <rv s="0">
    <fb>6.83</fb>
    <v>0</v>
  </rv>
  <rv s="0">
    <fb>301.14</fb>
    <v>0</v>
  </rv>
  <rv s="0">
    <fb>44011</fb>
    <v>13</v>
  </rv>
  <rv s="0">
    <fb>28.99</fb>
    <v>0</v>
  </rv>
  <rv s="0">
    <fb>305.66000000000003</fb>
    <v>0</v>
  </rv>
  <rv s="0">
    <fb>44012</fb>
    <v>13</v>
  </rv>
  <rv s="0">
    <fb>29.71</fb>
    <v>0</v>
  </rv>
  <rv s="0">
    <fb>8.8699999999999992</fb>
    <v>0</v>
  </rv>
  <rv s="0">
    <fb>29.72</fb>
    <v>0</v>
  </rv>
  <rv s="0">
    <fb>311.81</fb>
    <v>0</v>
  </rv>
  <rv s="0">
    <fb>44014</fb>
    <v>13</v>
  </rv>
  <rv s="0">
    <fb>9.1</fb>
    <v>0</v>
  </rv>
  <rv s="0">
    <fb>30.77</fb>
    <v>0</v>
  </rv>
  <rv s="0">
    <fb>313.45</fb>
    <v>0</v>
  </rv>
  <rv s="0">
    <fb>44018</fb>
    <v>13</v>
  </rv>
  <rv s="0">
    <fb>32.46</fb>
    <v>0</v>
  </rv>
  <rv s="0">
    <fb>318.26</fb>
    <v>0</v>
  </rv>
  <rv s="0">
    <fb>44019</fb>
    <v>13</v>
  </rv>
  <rv s="0">
    <fb>9.3350000000000009</fb>
    <v>0</v>
  </rv>
  <rv s="0">
    <fb>32.700000000000003</fb>
    <v>0</v>
  </rv>
  <rv s="0">
    <fb>314.98</fb>
    <v>0</v>
  </rv>
  <rv s="0">
    <fb>44020</fb>
    <v>13</v>
  </rv>
  <rv s="0">
    <fb>9.5</fb>
    <v>0</v>
  </rv>
  <rv s="0">
    <fb>33.36</fb>
    <v>0</v>
  </rv>
  <rv s="0">
    <fb>317.33</fb>
    <v>0</v>
  </rv>
  <rv s="0">
    <fb>44021</fb>
    <v>13</v>
  </rv>
  <rv s="0">
    <fb>8.9499999999999993</fb>
    <v>0</v>
  </rv>
  <rv s="0">
    <fb>33.799999999999997</fb>
    <v>0</v>
  </rv>
  <rv s="0">
    <fb>315.72000000000003</fb>
    <v>0</v>
  </rv>
  <rv s="0">
    <fb>44022</fb>
    <v>13</v>
  </rv>
  <rv s="0">
    <fb>9.3000000000000007</fb>
    <v>0</v>
  </rv>
  <rv s="0">
    <fb>34.24</fb>
    <v>0</v>
  </rv>
  <rv s="0">
    <fb>318.89999999999998</fb>
    <v>0</v>
  </rv>
  <rv s="0">
    <fb>44025</fb>
    <v>13</v>
  </rv>
  <rv s="0">
    <fb>8.31</fb>
    <v>0</v>
  </rv>
  <rv s="0">
    <fb>33.6</fb>
    <v>0</v>
  </rv>
  <rv s="0">
    <fb>316.07</fb>
    <v>0</v>
  </rv>
  <rv s="0">
    <fb>44026</fb>
    <v>13</v>
  </rv>
  <rv s="0">
    <fb>8.65</fb>
    <v>0</v>
  </rv>
  <rv s="0">
    <fb>34.76</fb>
    <v>0</v>
  </rv>
  <rv s="0">
    <fb>320.17</fb>
    <v>0</v>
  </rv>
  <rv s="0">
    <fb>44027</fb>
    <v>13</v>
  </rv>
  <rv s="0">
    <fb>9.0399999999999991</fb>
    <v>0</v>
  </rv>
  <rv s="0">
    <fb>35.69</fb>
    <v>0</v>
  </rv>
  <rv s="0">
    <fb>323.16000000000003</fb>
    <v>0</v>
  </rv>
  <rv s="0">
    <fb>44028</fb>
    <v>13</v>
  </rv>
  <rv s="0">
    <fb>9.06</fb>
    <v>0</v>
  </rv>
  <rv s="0">
    <fb>322.04000000000002</fb>
    <v>0</v>
  </rv>
  <rv s="0">
    <fb>44029</fb>
    <v>13</v>
  </rv>
  <rv s="0">
    <fb>8.9949999999999992</fb>
    <v>0</v>
  </rv>
  <rv s="0">
    <fb>35.369</fb>
    <v>0</v>
  </rv>
  <rv s="0">
    <fb>322.99</fb>
    <v>0</v>
  </rv>
  <rv s="0">
    <fb>44032</fb>
    <v>13</v>
  </rv>
  <rv s="0">
    <fb>8.6</fb>
    <v>0</v>
  </rv>
  <rv s="0">
    <fb>36.375</fb>
    <v>0</v>
  </rv>
  <rv s="0">
    <fb>325.66000000000003</fb>
    <v>0</v>
  </rv>
  <rv s="0">
    <fb>44033</fb>
    <v>13</v>
  </rv>
  <rv s="0">
    <fb>9.08</fb>
    <v>0</v>
  </rv>
  <rv s="0">
    <fb>36.04</fb>
    <v>0</v>
  </rv>
  <rv s="0">
    <fb>326.25</fb>
    <v>0</v>
  </rv>
  <rv s="0">
    <fb>44034</fb>
    <v>13</v>
  </rv>
  <rv s="0">
    <fb>36.104999999999997</fb>
    <v>0</v>
  </rv>
  <rv s="0">
    <fb>328.17</fb>
    <v>0</v>
  </rv>
  <rv s="0">
    <fb>44035</fb>
    <v>13</v>
  </rv>
  <rv s="0">
    <fb>8.5299999999999994</fb>
    <v>0</v>
  </rv>
  <rv s="0">
    <fb>35.770000000000003</fb>
    <v>0</v>
  </rv>
  <rv s="0">
    <fb>44036</fb>
    <v>13</v>
  </rv>
  <rv s="0">
    <fb>8.52</fb>
    <v>0</v>
  </rv>
  <rv s="0">
    <fb>35.06</fb>
    <v>0</v>
  </rv>
  <rv s="0">
    <fb>322.13</fb>
    <v>0</v>
  </rv>
  <rv s="0">
    <fb>44039</fb>
    <v>13</v>
  </rv>
  <rv s="0">
    <fb>8.35</fb>
    <v>0</v>
  </rv>
  <rv s="0">
    <fb>324.5</fb>
    <v>0</v>
  </rv>
  <rv s="0">
    <fb>44040</fb>
    <v>13</v>
  </rv>
  <rv s="0">
    <fb>8.06</fb>
    <v>0</v>
  </rv>
  <rv s="0">
    <fb>34.979999999999997</fb>
    <v>0</v>
  </rv>
  <rv s="0">
    <fb>322.5</fb>
    <v>0</v>
  </rv>
  <rv s="0">
    <fb>44041</fb>
    <v>13</v>
  </rv>
  <rv s="0">
    <fb>8.19</fb>
    <v>0</v>
  </rv>
  <rv s="0">
    <fb>35.520000000000003</fb>
    <v>0</v>
  </rv>
  <rv s="0">
    <fb>326.38</fb>
    <v>0</v>
  </rv>
  <rv s="0">
    <fb>44042</fb>
    <v>13</v>
  </rv>
  <rv s="0">
    <fb>7.97</fb>
    <v>0</v>
  </rv>
  <rv s="0">
    <fb>35.130000000000003</fb>
    <v>0</v>
  </rv>
  <rv s="0">
    <fb>325.26</fb>
    <v>0</v>
  </rv>
  <rv s="0">
    <fb>44043</fb>
    <v>13</v>
  </rv>
  <rv s="0">
    <fb>34.89</fb>
    <v>0</v>
  </rv>
  <rv s="0">
    <fb>44046</fb>
    <v>13</v>
  </rv>
  <rv s="0">
    <fb>9.16</fb>
    <v>0</v>
  </rv>
  <rv s="0">
    <fb>36.21</fb>
    <v>0</v>
  </rv>
  <rv s="0">
    <fb>330.11</fb>
    <v>0</v>
  </rv>
  <rv s="0">
    <fb>44047</fb>
    <v>13</v>
  </rv>
  <rv s="0">
    <fb>9.1300000000000008</fb>
    <v>0</v>
  </rv>
  <rv s="0">
    <fb>37.28</fb>
    <v>0</v>
  </rv>
  <rv s="0">
    <fb>331.3</fb>
    <v>0</v>
  </rv>
  <rv s="0">
    <fb>44048</fb>
    <v>13</v>
  </rv>
  <rv s="0">
    <fb>9.33</fb>
    <v>0</v>
  </rv>
  <rv s="0">
    <fb>38.21</fb>
    <v>0</v>
  </rv>
  <rv s="0">
    <fb>333.45</fb>
    <v>0</v>
  </rv>
  <rv s="0">
    <fb>44049</fb>
    <v>13</v>
  </rv>
  <rv s="0">
    <fb>10.73</fb>
    <v>0</v>
  </rv>
  <rv s="0">
    <fb>37.734099999999998</fb>
    <v>0</v>
  </rv>
  <rv s="0">
    <fb>335.71</fb>
    <v>0</v>
  </rv>
  <rv s="0">
    <fb>44050</fb>
    <v>13</v>
  </rv>
  <rv s="0">
    <fb>11.28</fb>
    <v>0</v>
  </rv>
  <rv s="0">
    <fb>38.08</fb>
    <v>0</v>
  </rv>
  <rv s="0">
    <fb>335.95</fb>
    <v>0</v>
  </rv>
  <rv s="0">
    <fb>44053</fb>
    <v>13</v>
  </rv>
  <rv s="0">
    <fb>12.04</fb>
    <v>0</v>
  </rv>
  <rv s="0">
    <fb>38.58</fb>
    <v>0</v>
  </rv>
  <rv s="0">
    <fb>336.96</fb>
    <v>0</v>
  </rv>
  <rv s="0">
    <fb>44054</fb>
    <v>13</v>
  </rv>
  <rv s="0">
    <fb>11.305</fb>
    <v>0</v>
  </rv>
  <rv s="0">
    <fb>37.6</fb>
    <v>0</v>
  </rv>
  <rv s="0">
    <fb>334.14</fb>
    <v>0</v>
  </rv>
  <rv s="0">
    <fb>44055</fb>
    <v>13</v>
  </rv>
  <rv s="0">
    <fb>10.63</fb>
    <v>0</v>
  </rv>
  <rv s="0">
    <fb>38.89</fb>
    <v>0</v>
  </rv>
  <rv s="0">
    <fb>338.8</fb>
    <v>0</v>
  </rv>
  <rv s="0">
    <fb>44056</fb>
    <v>13</v>
  </rv>
  <rv s="0">
    <fb>11.36</fb>
    <v>0</v>
  </rv>
  <rv s="0">
    <fb>39.43</fb>
    <v>0</v>
  </rv>
  <rv s="0">
    <fb>338.22</fb>
    <v>0</v>
  </rv>
  <rv s="0">
    <fb>44057</fb>
    <v>13</v>
  </rv>
  <rv s="0">
    <fb>11.4</fb>
    <v>0</v>
  </rv>
  <rv s="0">
    <fb>39.049999999999997</fb>
    <v>0</v>
  </rv>
  <rv s="0">
    <fb>338.19</fb>
    <v>0</v>
  </rv>
  <rv s="0">
    <fb>44060</fb>
    <v>13</v>
  </rv>
  <rv s="0">
    <fb>12.2</fb>
    <v>0</v>
  </rv>
  <rv s="0">
    <fb>40.119999999999997</fb>
    <v>0</v>
  </rv>
  <rv s="0">
    <fb>339.28</fb>
    <v>0</v>
  </rv>
  <rv s="0">
    <fb>44061</fb>
    <v>13</v>
  </rv>
  <rv s="0">
    <fb>12.77</fb>
    <v>0</v>
  </rv>
  <rv s="0">
    <fb>40.17</fb>
    <v>0</v>
  </rv>
  <rv s="0">
    <fb>340</fb>
    <v>0</v>
  </rv>
  <rv s="0">
    <fb>44062</fb>
    <v>13</v>
  </rv>
  <rv s="0">
    <fb>13.65</fb>
    <v>0</v>
  </rv>
  <rv s="0">
    <fb>40.32</fb>
    <v>0</v>
  </rv>
  <rv s="0">
    <fb>338.62</fb>
    <v>0</v>
  </rv>
  <rv s="0">
    <fb>44063</fb>
    <v>13</v>
  </rv>
  <rv s="0">
    <fb>13.67</fb>
    <v>0</v>
  </rv>
  <rv s="0">
    <fb>39.96</fb>
    <v>0</v>
  </rv>
  <rv s="0">
    <fb>339.66</fb>
    <v>0</v>
  </rv>
  <rv s="0">
    <fb>44064</fb>
    <v>13</v>
  </rv>
  <rv s="0">
    <fb>12.93</fb>
    <v>0</v>
  </rv>
  <rv s="0">
    <fb>40.1</fb>
    <v>0</v>
  </rv>
  <rv s="0">
    <fb>340.85</fb>
    <v>0</v>
  </rv>
  <rv s="0">
    <fb>44067</fb>
    <v>13</v>
  </rv>
  <rv s="0">
    <fb>12.34</fb>
    <v>0</v>
  </rv>
  <rv s="0">
    <fb>40.76</fb>
    <v>0</v>
  </rv>
  <rv s="0">
    <fb>344.35</fb>
    <v>0</v>
  </rv>
  <rv s="0">
    <fb>44068</fb>
    <v>13</v>
  </rv>
  <rv s="0">
    <fb>12.85</fb>
    <v>0</v>
  </rv>
  <rv s="0">
    <fb>41.6</fb>
    <v>0</v>
  </rv>
  <rv s="0">
    <fb>345.49</fb>
    <v>0</v>
  </rv>
  <rv s="0">
    <fb>44069</fb>
    <v>13</v>
  </rv>
  <rv s="0">
    <fb>13.05</fb>
    <v>0</v>
  </rv>
  <rv s="0">
    <fb>42.42</fb>
    <v>0</v>
  </rv>
  <rv s="0">
    <fb>349</fb>
    <v>0</v>
  </rv>
  <rv s="0">
    <fb>44070</fb>
    <v>13</v>
  </rv>
  <rv s="0">
    <fb>12.99</fb>
    <v>0</v>
  </rv>
  <rv s="0">
    <fb>42.32</fb>
    <v>0</v>
  </rv>
  <rv s="0">
    <fb>349.76</fb>
    <v>0</v>
  </rv>
  <rv s="0">
    <fb>44071</fb>
    <v>13</v>
  </rv>
  <rv s="0">
    <fb>13.07</fb>
    <v>0</v>
  </rv>
  <rv s="0">
    <fb>42.7</fb>
    <v>0</v>
  </rv>
  <rv s="0">
    <fb>352</fb>
    <v>0</v>
  </rv>
  <rv s="0">
    <fb>44074</fb>
    <v>13</v>
  </rv>
  <rv s="0">
    <fb>43.31</fb>
    <v>0</v>
  </rv>
  <rv s="0">
    <fb>14.13</fb>
    <v>0</v>
  </rv>
  <rv s="0">
    <fb>43.9</fb>
    <v>0</v>
  </rv>
  <rv s="0">
    <fb>354.06</fb>
    <v>0</v>
  </rv>
  <rv s="0">
    <fb>44076</fb>
    <v>13</v>
  </rv>
  <rv s="0">
    <fb>13.14</fb>
    <v>0</v>
  </rv>
  <rv s="0">
    <fb>43.43</fb>
    <v>0</v>
  </rv>
  <rv s="0">
    <fb>359.24</fb>
    <v>0</v>
  </rv>
  <rv s="0">
    <fb>44077</fb>
    <v>13</v>
  </rv>
  <rv s="0">
    <fb>11.55</fb>
    <v>0</v>
  </rv>
  <rv s="0">
    <fb>40.29</fb>
    <v>0</v>
  </rv>
  <rv s="0">
    <fb>346.82</fb>
    <v>0</v>
  </rv>
  <rv s="0">
    <fb>44078</fb>
    <v>13</v>
  </rv>
  <rv s="0">
    <fb>11.76</fb>
    <v>0</v>
  </rv>
  <rv s="0">
    <fb>40.200000000000003</fb>
    <v>0</v>
  </rv>
  <rv s="0">
    <fb>343.98</fb>
    <v>0</v>
  </rv>
  <rv s="0">
    <fb>44082</fb>
    <v>13</v>
  </rv>
  <rv s="0">
    <fb>11.73</fb>
    <v>0</v>
  </rv>
  <rv s="0">
    <fb>38.15</fb>
    <v>0</v>
  </rv>
  <rv s="0">
    <fb>334.63</fb>
    <v>0</v>
  </rv>
  <rv s="0">
    <fb>44083</fb>
    <v>13</v>
  </rv>
  <rv s="0">
    <fb>12.13</fb>
    <v>0</v>
  </rv>
  <rv s="0">
    <fb>39.799999999999997</fb>
    <v>0</v>
  </rv>
  <rv s="0">
    <fb>341.18</fb>
    <v>0</v>
  </rv>
  <rv s="0">
    <fb>44084</fb>
    <v>13</v>
  </rv>
  <rv s="0">
    <fb>12.12</fb>
    <v>0</v>
  </rv>
  <rv s="0">
    <fb>39.299999999999997</fb>
    <v>0</v>
  </rv>
  <rv s="0">
    <fb>335.22</fb>
    <v>0</v>
  </rv>
  <rv s="0">
    <fb>44085</fb>
    <v>13</v>
  </rv>
  <rv s="0">
    <fb>11.71</fb>
    <v>0</v>
  </rv>
  <rv s="0">
    <fb>39.244999999999997</fb>
    <v>0</v>
  </rv>
  <rv s="0">
    <fb>335.38</fb>
    <v>0</v>
  </rv>
  <rv s="0">
    <fb>44088</fb>
    <v>13</v>
  </rv>
  <rv s="0">
    <fb>12.24</fb>
    <v>0</v>
  </rv>
  <rv s="0">
    <fb>41.082500000000003</fb>
    <v>0</v>
  </rv>
  <rv s="0">
    <fb>339.84</fb>
    <v>0</v>
  </rv>
  <rv s="0">
    <fb>44089</fb>
    <v>13</v>
  </rv>
  <rv s="0">
    <fb>12.53</fb>
    <v>0</v>
  </rv>
  <rv s="0">
    <fb>42.1419</fb>
    <v>0</v>
  </rv>
  <rv s="0">
    <fb>341.57</fb>
    <v>0</v>
  </rv>
  <rv s="0">
    <fb>44090</fb>
    <v>13</v>
  </rv>
  <rv s="0">
    <fb>12.94</fb>
    <v>0</v>
  </rv>
  <rv s="0">
    <fb>42.3</fb>
    <v>0</v>
  </rv>
  <rv s="0">
    <fb>340.21</fb>
    <v>0</v>
  </rv>
  <rv s="0">
    <fb>44091</fb>
    <v>13</v>
  </rv>
  <rv s="0">
    <fb>41.16</fb>
    <v>0</v>
  </rv>
  <rv s="0">
    <fb>337.29</fb>
    <v>0</v>
  </rv>
  <rv s="0">
    <fb>44092</fb>
    <v>13</v>
  </rv>
  <rv s="0">
    <fb>13.56</fb>
    <v>0</v>
  </rv>
  <rv s="0">
    <fb>41.42</fb>
    <v>0</v>
  </rv>
  <rv s="0">
    <fb>333.34</fb>
    <v>0</v>
  </rv>
  <rv s="0">
    <fb>44095</fb>
    <v>13</v>
  </rv>
  <rv s="0">
    <fb>13.36</fb>
    <v>0</v>
  </rv>
  <rv s="0">
    <fb>40.9</fb>
    <v>0</v>
  </rv>
  <rv s="0">
    <fb>329.63</fb>
    <v>0</v>
  </rv>
  <rv s="0">
    <fb>44096</fb>
    <v>13</v>
  </rv>
  <rv s="0">
    <fb>41.03</fb>
    <v>0</v>
  </rv>
  <rv s="0">
    <fb>332.97</fb>
    <v>0</v>
  </rv>
  <rv s="0">
    <fb>44097</fb>
    <v>13</v>
  </rv>
  <rv s="0">
    <fb>12.074999999999999</fb>
    <v>0</v>
  </rv>
  <rv s="0">
    <fb>39.203200000000002</fb>
    <v>0</v>
  </rv>
  <rv s="0">
    <fb>323.75</fb>
    <v>0</v>
  </rv>
  <rv s="0">
    <fb>44098</fb>
    <v>13</v>
  </rv>
  <rv s="0">
    <fb>11.24</fb>
    <v>0</v>
  </rv>
  <rv s="0">
    <fb>39.21</fb>
    <v>0</v>
  </rv>
  <rv s="0">
    <fb>324.60000000000002</fb>
    <v>0</v>
  </rv>
  <rv s="0">
    <fb>44099</fb>
    <v>13</v>
  </rv>
  <rv s="0">
    <fb>11.65</fb>
    <v>0</v>
  </rv>
  <rv s="0">
    <fb>40.521700000000003</fb>
    <v>0</v>
  </rv>
  <rv s="0">
    <fb>329.88</fb>
    <v>0</v>
  </rv>
  <rv s="0">
    <fb>44102</fb>
    <v>13</v>
  </rv>
  <rv s="0">
    <fb>13.2</fb>
    <v>0</v>
  </rv>
  <rv s="0">
    <fb>335.36</fb>
    <v>0</v>
  </rv>
  <rv s="0">
    <fb>44103</fb>
    <v>13</v>
  </rv>
  <rv s="0">
    <fb>13.16</fb>
    <v>0</v>
  </rv>
  <rv s="0">
    <fb>43.49</fb>
    <v>0</v>
  </rv>
  <rv s="0">
    <fb>333.51</fb>
    <v>0</v>
  </rv>
  <rv s="0">
    <fb>44104</fb>
    <v>13</v>
  </rv>
  <rv s="0">
    <fb>44.35</fb>
    <v>0</v>
  </rv>
  <rv s="0">
    <fb>13.994999999999999</fb>
    <v>0</v>
  </rv>
  <rv s="0">
    <fb>45.61</fb>
    <v>0</v>
  </rv>
  <rv s="0">
    <fb>338.24</fb>
    <v>0</v>
  </rv>
  <rv s="0">
    <fb>44106</fb>
    <v>13</v>
  </rv>
  <rv s="0">
    <fb>14.14</fb>
    <v>0</v>
  </rv>
  <rv s="0">
    <fb>45.2</fb>
    <v>0</v>
  </rv>
  <rv s="0">
    <fb>335.05</fb>
    <v>0</v>
  </rv>
  <rv s="0">
    <fb>44109</fb>
    <v>13</v>
  </rv>
  <rv s="0">
    <fb>15.74</fb>
    <v>0</v>
  </rv>
  <rv s="0">
    <fb>47.4</fb>
    <v>0</v>
  </rv>
  <rv s="0">
    <fb>340.9</fb>
    <v>0</v>
  </rv>
  <rv s="0">
    <fb>44110</fb>
    <v>13</v>
  </rv>
  <rv s="0">
    <fb>16.23</fb>
    <v>0</v>
  </rv>
  <rv s="0">
    <fb>47.1</fb>
    <v>0</v>
  </rv>
  <rv s="0">
    <fb>44111</fb>
    <v>13</v>
  </rv>
  <rv s="0">
    <fb>18.225000000000001</fb>
    <v>0</v>
  </rv>
  <rv s="0">
    <fb>49.44</fb>
    <v>0</v>
  </rv>
  <rv s="0">
    <fb>341.9</fb>
    <v>0</v>
  </rv>
  <rv s="0">
    <fb>44112</fb>
    <v>13</v>
  </rv>
  <rv s="0">
    <fb>17.88</fb>
    <v>0</v>
  </rv>
  <rv s="0">
    <fb>48.92</fb>
    <v>0</v>
  </rv>
  <rv s="0">
    <fb>344.98</fb>
    <v>0</v>
  </rv>
  <rv s="0">
    <fb>44113</fb>
    <v>13</v>
  </rv>
  <rv s="0">
    <fb>50.03</fb>
    <v>0</v>
  </rv>
  <rv s="0">
    <fb>348.01</fb>
    <v>0</v>
  </rv>
  <rv s="0">
    <fb>44116</fb>
    <v>13</v>
  </rv>
  <rv s="0">
    <fb>49.42</fb>
    <v>0</v>
  </rv>
  <rv s="0">
    <fb>353.69</fb>
    <v>0</v>
  </rv>
  <rv s="0">
    <fb>44117</fb>
    <v>13</v>
  </rv>
  <rv s="0">
    <fb>49.4</fb>
    <v>0</v>
  </rv>
  <rv s="0">
    <fb>351.39</fb>
    <v>0</v>
  </rv>
  <rv s="0">
    <fb>44118</fb>
    <v>13</v>
  </rv>
  <rv s="0">
    <fb>17.3</fb>
    <v>0</v>
  </rv>
  <rv s="0">
    <fb>50.62</fb>
    <v>0</v>
  </rv>
  <rv s="0">
    <fb>349.19</fb>
    <v>0</v>
  </rv>
  <rv s="0">
    <fb>44119</fb>
    <v>13</v>
  </rv>
  <rv s="0">
    <fb>17.03</fb>
    <v>0</v>
  </rv>
  <rv s="0">
    <fb>50.5</fb>
    <v>0</v>
  </rv>
  <rv s="0">
    <fb>348.76</fb>
    <v>0</v>
  </rv>
  <rv s="0">
    <fb>44120</fb>
    <v>13</v>
  </rv>
  <rv s="0">
    <fb>16.27</fb>
    <v>0</v>
  </rv>
  <rv s="0">
    <fb>50.33</fb>
    <v>0</v>
  </rv>
  <rv s="0">
    <fb>348.45</fb>
    <v>0</v>
  </rv>
  <rv s="0">
    <fb>44123</fb>
    <v>13</v>
  </rv>
  <rv s="0">
    <fb>16.39</fb>
    <v>0</v>
  </rv>
  <rv s="0">
    <fb>50.37</fb>
    <v>0</v>
  </rv>
  <rv s="0">
    <fb>343.22</fb>
    <v>0</v>
  </rv>
  <rv s="0">
    <fb>44124</fb>
    <v>13</v>
  </rv>
  <rv s="0">
    <fb>16.285</fb>
    <v>0</v>
  </rv>
  <rv s="0">
    <fb>50.79</fb>
    <v>0</v>
  </rv>
  <rv s="0">
    <fb>344.57</fb>
    <v>0</v>
  </rv>
  <rv s="0">
    <fb>44125</fb>
    <v>13</v>
  </rv>
  <rv s="0">
    <fb>14.86</fb>
    <v>0</v>
  </rv>
  <rv s="0">
    <fb>48.652000000000001</fb>
    <v>0</v>
  </rv>
  <rv s="0">
    <fb>343.9</fb>
    <v>0</v>
  </rv>
  <rv s="0">
    <fb>44126</fb>
    <v>13</v>
  </rv>
  <rv s="0">
    <fb>14.96</fb>
    <v>0</v>
  </rv>
  <rv s="0">
    <fb>49.05</fb>
    <v>0</v>
  </rv>
  <rv s="0">
    <fb>345.86</fb>
    <v>0</v>
  </rv>
  <rv s="0">
    <fb>44127</fb>
    <v>13</v>
  </rv>
  <rv s="0">
    <fb>15.03</fb>
    <v>0</v>
  </rv>
  <rv s="0">
    <fb>49.14</fb>
    <v>0</v>
  </rv>
  <rv s="0">
    <fb>346.96</fb>
    <v>0</v>
  </rv>
  <rv s="0">
    <fb>44130</fb>
    <v>13</v>
  </rv>
  <rv s="0">
    <fb>14.455</fb>
    <v>0</v>
  </rv>
  <rv s="0">
    <fb>340.59</fb>
    <v>0</v>
  </rv>
  <rv s="0">
    <fb>44131</fb>
    <v>13</v>
  </rv>
  <rv s="0">
    <fb>14.785</fb>
    <v>0</v>
  </rv>
  <rv s="0">
    <fb>47.8</fb>
    <v>0</v>
  </rv>
  <rv s="0">
    <fb>339.43</fb>
    <v>0</v>
  </rv>
  <rv s="0">
    <fb>44132</fb>
    <v>13</v>
  </rv>
  <rv s="0">
    <fb>14.8</fb>
    <v>0</v>
  </rv>
  <rv s="0">
    <fb>47.28</fb>
    <v>0</v>
  </rv>
  <rv s="0">
    <fb>327.88</fb>
    <v>0</v>
  </rv>
  <rv s="0">
    <fb>44133</fb>
    <v>13</v>
  </rv>
  <rv s="0">
    <fb>14.81</fb>
    <v>0</v>
  </rv>
  <rv s="0">
    <fb>48.55</fb>
    <v>0</v>
  </rv>
  <rv s="0">
    <fb>331.15</fb>
    <v>0</v>
  </rv>
  <rv s="0">
    <fb>44134</fb>
    <v>13</v>
  </rv>
  <rv s="0">
    <fb>47.38</fb>
    <v>0</v>
  </rv>
  <rv s="0">
    <fb>44137</fb>
    <v>13</v>
  </rv>
  <rv s="0">
    <fb>15.47</fb>
    <v>0</v>
  </rv>
  <rv s="0">
    <fb>49.17</fb>
    <v>0</v>
  </rv>
  <rv s="0">
    <fb>331.36</fb>
    <v>0</v>
  </rv>
  <rv s="0">
    <fb>44138</fb>
    <v>13</v>
  </rv>
  <rv s="0">
    <fb>16.95</fb>
    <v>0</v>
  </rv>
  <rv s="0">
    <fb>49.78</fb>
    <v>0</v>
  </rv>
  <rv s="0">
    <fb>337.28</fb>
    <v>0</v>
  </rv>
  <rv s="0">
    <fb>44139</fb>
    <v>13</v>
  </rv>
  <rv s="0">
    <fb>16.61</fb>
    <v>0</v>
  </rv>
  <rv s="0">
    <fb>49.31</fb>
    <v>0</v>
  </rv>
  <rv s="0">
    <fb>344.73</fb>
    <v>0</v>
  </rv>
  <rv s="0">
    <fb>44140</fb>
    <v>13</v>
  </rv>
  <rv s="0">
    <fb>18.835000000000001</fb>
    <v>0</v>
  </rv>
  <rv s="0">
    <fb>53.63</fb>
    <v>0</v>
  </rv>
  <rv s="0">
    <fb>351.47</fb>
    <v>0</v>
  </rv>
  <rv s="0">
    <fb>44141</fb>
    <v>13</v>
  </rv>
  <rv s="0">
    <fb>18.86</fb>
    <v>0</v>
  </rv>
  <rv s="0">
    <fb>54.02</fb>
    <v>0</v>
  </rv>
  <rv s="0">
    <fb>351.44</fb>
    <v>0</v>
  </rv>
  <rv s="0">
    <fb>44144</fb>
    <v>13</v>
  </rv>
  <rv s="0">
    <fb>54.52</fb>
    <v>0</v>
  </rv>
  <rv s="0">
    <fb>355.83</fb>
    <v>0</v>
  </rv>
  <rv s="0">
    <fb>44145</fb>
    <v>13</v>
  </rv>
  <rv s="0">
    <fb>53.07</fb>
    <v>0</v>
  </rv>
  <rv s="0">
    <fb>355.37</fb>
    <v>0</v>
  </rv>
  <rv s="0">
    <fb>44146</fb>
    <v>13</v>
  </rv>
  <rv s="0">
    <fb>23</fb>
    <v>0</v>
  </rv>
  <rv s="0">
    <fb>55.22</fb>
    <v>0</v>
  </rv>
  <rv s="0">
    <fb>357.93</fb>
    <v>0</v>
  </rv>
  <rv s="0">
    <fb>44147</fb>
    <v>13</v>
  </rv>
  <rv s="0">
    <fb>23.45</fb>
    <v>0</v>
  </rv>
  <rv s="0">
    <fb>55.4</fb>
    <v>0</v>
  </rv>
  <rv s="0">
    <fb>354.52</fb>
    <v>0</v>
  </rv>
  <rv s="0">
    <fb>44148</fb>
    <v>13</v>
  </rv>
  <rv s="0">
    <fb>23.43</fb>
    <v>0</v>
  </rv>
  <rv s="0">
    <fb>55.13</fb>
    <v>0</v>
  </rv>
  <rv s="0">
    <fb>359.34</fb>
    <v>0</v>
  </rv>
  <rv s="0">
    <fb>44151</fb>
    <v>13</v>
  </rv>
  <rv s="0">
    <fb>25</fb>
    <v>0</v>
  </rv>
  <rv s="0">
    <fb>56.6</fb>
    <v>0</v>
  </rv>
  <rv s="0">
    <fb>363.8</fb>
    <v>0</v>
  </rv>
  <rv s="0">
    <fb>44152</fb>
    <v>13</v>
  </rv>
  <rv s="0">
    <fb>22.98</fb>
    <v>0</v>
  </rv>
  <rv s="0">
    <fb>57.22</fb>
    <v>0</v>
  </rv>
  <rv s="0">
    <fb>361.95</fb>
    <v>0</v>
  </rv>
  <rv s="0">
    <fb>44153</fb>
    <v>13</v>
  </rv>
  <rv s="0">
    <fb>23.22</fb>
    <v>0</v>
  </rv>
  <rv s="0">
    <fb>56.76</fb>
    <v>0</v>
  </rv>
  <rv s="0">
    <fb>357.59</fb>
    <v>0</v>
  </rv>
  <rv s="0">
    <fb>44154</fb>
    <v>13</v>
  </rv>
  <rv s="0">
    <fb>23.79</fb>
    <v>0</v>
  </rv>
  <rv s="0">
    <fb>58.36</fb>
    <v>0</v>
  </rv>
  <rv s="0">
    <fb>359.04</fb>
    <v>0</v>
  </rv>
  <rv s="0">
    <fb>44155</fb>
    <v>13</v>
  </rv>
  <rv s="0">
    <fb>24.36</fb>
    <v>0</v>
  </rv>
  <rv s="0">
    <fb>59.24</fb>
    <v>0</v>
  </rv>
  <rv s="0">
    <fb>356.63</fb>
    <v>0</v>
  </rv>
  <rv s="0">
    <fb>44158</fb>
    <v>13</v>
  </rv>
  <rv s="0">
    <fb>62.76</fb>
    <v>0</v>
  </rv>
  <rv s="0">
    <fb>358.77</fb>
    <v>0</v>
  </rv>
  <rv s="0">
    <fb>44159</fb>
    <v>13</v>
  </rv>
  <rv s="0">
    <fb>26.72</fb>
    <v>0</v>
  </rv>
  <rv s="0">
    <fb>63.49</fb>
    <v>0</v>
  </rv>
  <rv s="0">
    <fb>364.51</fb>
    <v>0</v>
  </rv>
  <rv s="0">
    <fb>44160</fb>
    <v>13</v>
  </rv>
  <rv s="0">
    <fb>26.16</fb>
    <v>0</v>
  </rv>
  <rv s="0">
    <fb>64.150000000000006</fb>
    <v>0</v>
  </rv>
  <rv s="0">
    <fb>363.99</fb>
    <v>0</v>
  </rv>
  <rv s="0">
    <fb>44162</fb>
    <v>13</v>
  </rv>
  <rv s="0">
    <fb>26.24</fb>
    <v>0</v>
  </rv>
  <rv s="0">
    <fb>65.040000000000006</fb>
    <v>0</v>
  </rv>
  <rv s="0">
    <fb>364.98</fb>
    <v>0</v>
  </rv>
  <rv s="0">
    <fb>44165</fb>
    <v>13</v>
  </rv>
  <rv s="0">
    <fb>63.39</fb>
    <v>0</v>
  </rv>
  <rv s="0">
    <fb>24.47</fb>
    <v>0</v>
  </rv>
  <rv s="0">
    <fb>61.78</fb>
    <v>0</v>
  </rv>
  <rv s="0">
    <fb>367.32</fb>
    <v>0</v>
  </rv>
  <rv s="0">
    <fb>44167</fb>
    <v>13</v>
  </rv>
  <rv s="0">
    <fb>24.07</fb>
    <v>0</v>
  </rv>
  <rv s="0">
    <fb>61.37</fb>
    <v>0</v>
  </rv>
  <rv s="0">
    <fb>368.1</fb>
    <v>0</v>
  </rv>
  <rv s="0">
    <fb>44168</fb>
    <v>13</v>
  </rv>
  <rv s="0">
    <fb>23.85</fb>
    <v>0</v>
  </rv>
  <rv s="0">
    <fb>60.76</fb>
    <v>0</v>
  </rv>
  <rv s="0">
    <fb>368.03</fb>
    <v>0</v>
  </rv>
  <rv s="0">
    <fb>44169</fb>
    <v>13</v>
  </rv>
  <rv s="0">
    <fb>61.33</fb>
    <v>0</v>
  </rv>
  <rv s="0">
    <fb>371.19</fb>
    <v>0</v>
  </rv>
  <rv s="0">
    <fb>44172</fb>
    <v>13</v>
  </rv>
  <rv s="0">
    <fb>24.75</fb>
    <v>0</v>
  </rv>
  <rv s="0">
    <fb>61.96</fb>
    <v>0</v>
  </rv>
  <rv s="0">
    <fb>370.5</fb>
    <v>0</v>
  </rv>
  <rv s="0">
    <fb>44173</fb>
    <v>13</v>
  </rv>
  <rv s="0">
    <fb>28.74</fb>
    <v>0</v>
  </rv>
  <rv s="0">
    <fb>64.2</fb>
    <v>0</v>
  </rv>
  <rv s="0">
    <fb>371.53</fb>
    <v>0</v>
  </rv>
  <rv s="0">
    <fb>44174</fb>
    <v>13</v>
  </rv>
  <rv s="0">
    <fb>368.28</fb>
    <v>0</v>
  </rv>
  <rv s="0">
    <fb>44175</fb>
    <v>13</v>
  </rv>
  <rv s="0">
    <fb>62.06</fb>
    <v>0</v>
  </rv>
  <rv s="0">
    <fb>368.08</fb>
    <v>0</v>
  </rv>
  <rv s="0">
    <fb>44176</fb>
    <v>13</v>
  </rv>
  <rv s="0">
    <fb>26.77</fb>
    <v>0</v>
  </rv>
  <rv s="0">
    <fb>61.59</fb>
    <v>0</v>
  </rv>
  <rv s="0">
    <fb>367.62</fb>
    <v>0</v>
  </rv>
  <rv s="0">
    <fb>44179</fb>
    <v>13</v>
  </rv>
  <rv s="0">
    <fb>25.7</fb>
    <v>0</v>
  </rv>
  <rv s="0">
    <fb>61.67</fb>
    <v>0</v>
  </rv>
  <rv s="0">
    <fb>364.35</fb>
    <v>0</v>
  </rv>
  <rv s="0">
    <fb>44180</fb>
    <v>13</v>
  </rv>
  <rv s="0">
    <fb>28.47</fb>
    <v>0</v>
  </rv>
  <rv s="0">
    <fb>65.069999999999993</fb>
    <v>0</v>
  </rv>
  <rv s="0">
    <fb>369.31</fb>
    <v>0</v>
  </rv>
  <rv s="0">
    <fb>44181</fb>
    <v>13</v>
  </rv>
  <rv s="0">
    <fb>28.46</fb>
    <v>0</v>
  </rv>
  <rv s="0">
    <fb>64.8</fb>
    <v>0</v>
  </rv>
  <rv s="0">
    <fb>369.9</fb>
    <v>0</v>
  </rv>
  <rv s="0">
    <fb>44182</fb>
    <v>13</v>
  </rv>
  <rv s="0">
    <fb>30.57</fb>
    <v>0</v>
  </rv>
  <rv s="0">
    <fb>65.959999999999994</fb>
    <v>0</v>
  </rv>
  <rv s="0">
    <fb>371.96</fb>
    <v>0</v>
  </rv>
  <rv s="0">
    <fb>44183</fb>
    <v>13</v>
  </rv>
  <rv s="0">
    <fb>31.625</fb>
    <v>0</v>
  </rv>
  <rv s="0">
    <fb>66.989999999999995</fb>
    <v>0</v>
  </rv>
  <rv s="0">
    <fb>370.49</fb>
    <v>0</v>
  </rv>
  <rv s="0">
    <fb>44186</fb>
    <v>13</v>
  </rv>
  <rv s="0">
    <fb>32.369999999999997</fb>
    <v>0</v>
  </rv>
  <rv s="0">
    <fb>68.099999999999994</fb>
    <v>0</v>
  </rv>
  <rv s="0">
    <fb>369.27</fb>
    <v>0</v>
  </rv>
  <rv s="0">
    <fb>44187</fb>
    <v>13</v>
  </rv>
  <rv s="0">
    <fb>70.400000000000006</fb>
    <v>0</v>
  </rv>
  <rv s="0">
    <fb>368.56</fb>
    <v>0</v>
  </rv>
  <rv s="0">
    <fb>44188</fb>
    <v>13</v>
  </rv>
  <rv s="0">
    <fb>36.14</fb>
    <v>0</v>
  </rv>
  <rv s="0">
    <fb>70.849999999999994</fb>
    <v>0</v>
  </rv>
  <rv s="0">
    <fb>368.88</fb>
    <v>0</v>
  </rv>
  <rv s="0">
    <fb>44189</fb>
    <v>13</v>
  </rv>
  <rv s="0">
    <fb>35.58</fb>
    <v>0</v>
  </rv>
  <rv s="0">
    <fb>70.45</fb>
    <v>0</v>
  </rv>
  <rv s="0">
    <fb>370.31</fb>
    <v>0</v>
  </rv>
  <rv s="0">
    <fb>44193</fb>
    <v>13</v>
  </rv>
  <rv s="0">
    <fb>33.57</fb>
    <v>0</v>
  </rv>
  <rv s="0">
    <fb>69.19</fb>
    <v>0</v>
  </rv>
  <rv s="0">
    <fb>373.53</fb>
    <v>0</v>
  </rv>
  <rv s="0">
    <fb>44194</fb>
    <v>13</v>
  </rv>
  <rv s="0">
    <fb>67.77</fb>
    <v>0</v>
  </rv>
  <rv s="0">
    <fb>372.81</fb>
    <v>0</v>
  </rv>
  <rv s="0">
    <fb>44195</fb>
    <v>13</v>
  </rv>
  <rv s="0">
    <fb>69.959999999999994</fb>
    <v>0</v>
  </rv>
  <rv s="0">
    <fb>373.3</fb>
    <v>0</v>
  </rv>
  <rv s="0">
    <fb>44196</fb>
    <v>13</v>
  </rv>
  <rv s="0">
    <fb>70.23</fb>
    <v>0</v>
  </rv>
  <rv s="0">
    <fb>44200</fb>
    <v>13</v>
  </rv>
  <rv s="0">
    <fb>32.17</fb>
    <v>0</v>
  </rv>
  <rv s="0">
    <fb>70.77</fb>
    <v>0</v>
  </rv>
  <rv s="0">
    <fb>370.22</fb>
    <v>0</v>
  </rv>
  <rv s="0">
    <fb>44201</fb>
    <v>13</v>
  </rv>
  <rv s="0">
    <fb>32.549999999999997</fb>
    <v>0</v>
  </rv>
  <rv s="0">
    <fb>72.44</fb>
    <v>0</v>
  </rv>
  <rv s="0">
    <fb>372.67</fb>
    <v>0</v>
  </rv>
  <rv s="0">
    <fb>44202</fb>
    <v>13</v>
  </rv>
  <rv s="0">
    <fb>35</fb>
    <v>0</v>
  </rv>
  <rv s="0">
    <fb>76.95</fb>
    <v>0</v>
  </rv>
  <rv s="0">
    <fb>374.92</fb>
    <v>0</v>
  </rv>
  <rv s="0">
    <fb>44203</fb>
    <v>13</v>
  </rv>
  <rv s="0">
    <fb>47.29</fb>
    <v>0</v>
  </rv>
  <rv s="0">
    <fb>82.12</fb>
    <v>0</v>
  </rv>
  <rv s="0">
    <fb>380.47</fb>
    <v>0</v>
  </rv>
  <rv s="0">
    <fb>44204</fb>
    <v>13</v>
  </rv>
  <rv s="0">
    <fb>53.774999999999999</fb>
    <v>0</v>
  </rv>
  <rv s="0">
    <fb>83.56</fb>
    <v>0</v>
  </rv>
  <rv s="0">
    <fb>382.64</fb>
    <v>0</v>
  </rv>
  <rv s="0">
    <fb>44207</fb>
    <v>13</v>
  </rv>
  <rv s="0">
    <fb>53.97</fb>
    <v>0</v>
  </rv>
  <rv s="0">
    <fb>82.84</fb>
    <v>0</v>
  </rv>
  <rv s="0">
    <fb>380.14</fb>
    <v>0</v>
  </rv>
  <rv s="0">
    <fb>44208</fb>
    <v>13</v>
  </rv>
  <rv s="0">
    <fb>66.02</fb>
    <v>0</v>
  </rv>
  <rv s="0">
    <fb>85.65</fb>
    <v>0</v>
  </rv>
  <rv s="0">
    <fb>380.2</fb>
    <v>0</v>
  </rv>
  <rv s="0">
    <fb>44209</fb>
    <v>13</v>
  </rv>
  <rv s="0">
    <fb>69.5</fb>
    <v>0</v>
  </rv>
  <rv s="0">
    <fb>85.6</fb>
    <v>0</v>
  </rv>
  <rv s="0">
    <fb>381.16</fb>
    <v>0</v>
  </rv>
  <rv s="0">
    <fb>44210</fb>
    <v>13</v>
  </rv>
  <rv s="0">
    <fb>66.540000000000006</fb>
    <v>0</v>
  </rv>
  <rv s="0">
    <fb>85.5</fb>
    <v>0</v>
  </rv>
  <rv s="0">
    <fb>379.84</fb>
    <v>0</v>
  </rv>
  <rv s="0">
    <fb>44211</fb>
    <v>13</v>
  </rv>
  <rv s="0">
    <fb>60.14</fb>
    <v>0</v>
  </rv>
  <rv s="0">
    <fb>80.739999999999995</fb>
    <v>0</v>
  </rv>
  <rv s="0">
    <fb>377.1</fb>
    <v>0</v>
  </rv>
  <rv s="0">
    <fb>44215</fb>
    <v>13</v>
  </rv>
  <rv s="0">
    <fb>66.47</fb>
    <v>0</v>
  </rv>
  <rv s="0">
    <fb>84.65</fb>
    <v>0</v>
  </rv>
  <rv s="0">
    <fb>380.05</fb>
    <v>0</v>
  </rv>
  <rv s="0">
    <fb>44216</fb>
    <v>13</v>
  </rv>
  <rv s="0">
    <fb>62.5</fb>
    <v>0</v>
  </rv>
  <rv s="0">
    <fb>83.65</fb>
    <v>0</v>
  </rv>
  <rv s="0">
    <fb>385.28</fb>
    <v>0</v>
  </rv>
  <rv s="0">
    <fb>44217</fb>
    <v>13</v>
  </rv>
  <rv s="0">
    <fb>63.69</fb>
    <v>0</v>
  </rv>
  <rv s="0">
    <fb>85.78</fb>
    <v>0</v>
  </rv>
  <rv s="0">
    <fb>385.62</fb>
    <v>0</v>
  </rv>
  <rv s="0">
    <fb>44218</fb>
    <v>13</v>
  </rv>
  <rv s="0">
    <fb>66.87</fb>
    <v>0</v>
  </rv>
  <rv s="0">
    <fb>86.71</fb>
    <v>0</v>
  </rv>
  <rv s="0">
    <fb>384.31</fb>
    <v>0</v>
  </rv>
  <rv s="0">
    <fb>44221</fb>
    <v>13</v>
  </rv>
  <rv s="0">
    <fb>65.72</fb>
    <v>0</v>
  </rv>
  <rv s="0">
    <fb>85.33</fb>
    <v>0</v>
  </rv>
  <rv s="0">
    <fb>385.84</fb>
    <v>0</v>
  </rv>
  <rv s="0">
    <fb>44222</fb>
    <v>13</v>
  </rv>
  <rv s="0">
    <fb>73.180000000000007</fb>
    <v>0</v>
  </rv>
  <rv s="0">
    <fb>85.76</fb>
    <v>0</v>
  </rv>
  <rv s="0">
    <fb>385.27</fb>
    <v>0</v>
  </rv>
  <rv s="0">
    <fb>44223</fb>
    <v>13</v>
  </rv>
  <rv s="0">
    <fb>64.42</fb>
    <v>0</v>
  </rv>
  <rv s="0">
    <fb>81.78</fb>
    <v>0</v>
  </rv>
  <rv s="0">
    <fb>375.87</fb>
    <v>0</v>
  </rv>
  <rv s="0">
    <fb>44224</fb>
    <v>13</v>
  </rv>
  <rv s="0">
    <fb>65.28</fb>
    <v>0</v>
  </rv>
  <rv s="0">
    <fb>82.64</fb>
    <v>0</v>
  </rv>
  <rv s="0">
    <fb>379.05</fb>
    <v>0</v>
  </rv>
  <rv s="0">
    <fb>44225</fb>
    <v>13</v>
  </rv>
  <rv s="0">
    <fb>79.87</fb>
    <v>0</v>
  </rv>
  <rv s="0">
    <fb>63.85</fb>
    <v>0</v>
  </rv>
  <rv s="0">
    <fb>82.51</fb>
    <v>0</v>
  </rv>
  <rv s="0">
    <fb>377.6</fb>
    <v>0</v>
  </rv>
  <rv s="0">
    <fb>44229</fb>
    <v>13</v>
  </rv>
  <rv s="0">
    <fb>64.25</fb>
    <v>0</v>
  </rv>
  <rv s="0">
    <fb>83.3</fb>
    <v>0</v>
  </rv>
  <rv s="0">
    <fb>382.96</fb>
    <v>0</v>
  </rv>
  <rv s="0">
    <fb>44230</fb>
    <v>13</v>
  </rv>
  <rv s="0">
    <fb>67.38</fb>
    <v>0</v>
  </rv>
  <rv s="0">
    <fb>84.11</fb>
    <v>0</v>
  </rv>
  <rv s="0">
    <fb>383.26</fb>
    <v>0</v>
  </rv>
  <rv s="0">
    <fb>44231</fb>
    <v>13</v>
  </rv>
  <rv s="0">
    <fb>67.67</fb>
    <v>0</v>
  </rv>
  <rv s="0">
    <fb>84.15</fb>
    <v>0</v>
  </rv>
  <rv s="0">
    <fb>387.6</fb>
    <v>0</v>
  </rv>
  <rv s="0">
    <fb>44232</fb>
    <v>13</v>
  </rv>
  <rv s="0">
    <fb>65.77</fb>
    <v>0</v>
  </rv>
  <rv s="0">
    <fb>84.58</fb>
    <v>0</v>
  </rv>
  <rv s="0">
    <fb>389.12</fb>
    <v>0</v>
  </rv>
  <rv s="0">
    <fb>44235</fb>
    <v>13</v>
  </rv>
  <rv s="0">
    <fb>66.19</fb>
    <v>0</v>
  </rv>
  <rv s="0">
    <fb>87</fb>
    <v>0</v>
  </rv>
  <rv s="0">
    <fb>392.05</fb>
    <v>0</v>
  </rv>
  <rv s="0">
    <fb>44236</fb>
    <v>13</v>
  </rv>
  <rv s="0">
    <fb>67.48</fb>
    <v>0</v>
  </rv>
  <rv s="0">
    <fb>88.17</fb>
    <v>0</v>
  </rv>
  <rv s="0">
    <fb>391.72</fb>
    <v>0</v>
  </rv>
  <rv s="0">
    <fb>44237</fb>
    <v>13</v>
  </rv>
  <rv s="0">
    <fb>64.33</fb>
    <v>0</v>
  </rv>
  <rv s="0">
    <fb>86.25</fb>
    <v>0</v>
  </rv>
  <rv s="0">
    <fb>391.56</fb>
    <v>0</v>
  </rv>
  <rv s="0">
    <fb>44238</fb>
    <v>13</v>
  </rv>
  <rv s="0">
    <fb>63.99</fb>
    <v>0</v>
  </rv>
  <rv s="0">
    <fb>86.77</fb>
    <v>0</v>
  </rv>
  <rv s="0">
    <fb>392.22</fb>
    <v>0</v>
  </rv>
  <rv s="0">
    <fb>44239</fb>
    <v>13</v>
  </rv>
  <rv s="0">
    <fb>63.19</fb>
    <v>0</v>
  </rv>
  <rv s="0">
    <fb>87.02</fb>
    <v>0</v>
  </rv>
  <rv s="0">
    <fb>394.18</fb>
    <v>0</v>
  </rv>
  <rv s="0">
    <fb>44243</fb>
    <v>13</v>
  </rv>
  <rv s="0">
    <fb>59</fb>
    <v>0</v>
  </rv>
  <rv s="0">
    <fb>84.57</fb>
    <v>0</v>
  </rv>
  <rv s="0">
    <fb>393.87</fb>
    <v>0</v>
  </rv>
  <rv s="0">
    <fb>44244</fb>
    <v>13</v>
  </rv>
  <rv s="0">
    <fb>56.23</fb>
    <v>0</v>
  </rv>
  <rv s="0">
    <fb>82.44</fb>
    <v>0</v>
  </rv>
  <rv s="0">
    <fb>393.92</fb>
    <v>0</v>
  </rv>
  <rv s="0">
    <fb>44245</fb>
    <v>13</v>
  </rv>
  <rv s="0">
    <fb>50.23</fb>
    <v>0</v>
  </rv>
  <rv s="0">
    <fb>78.09</fb>
    <v>0</v>
  </rv>
  <rv s="0">
    <fb>392.25</fb>
    <v>0</v>
  </rv>
  <rv s="0">
    <fb>44246</fb>
    <v>13</v>
  </rv>
  <rv s="0">
    <fb>55.89</fb>
    <v>0</v>
  </rv>
  <rv s="0">
    <fb>80.8</fb>
    <v>0</v>
  </rv>
  <rv s="0">
    <fb>391.51</fb>
    <v>0</v>
  </rv>
  <rv s="0">
    <fb>44249</fb>
    <v>13</v>
  </rv>
  <rv s="0">
    <fb>48.6</fb>
    <v>0</v>
  </rv>
  <rv s="0">
    <fb>75.28</fb>
    <v>0</v>
  </rv>
  <rv s="0">
    <fb>388.53</fb>
    <v>0</v>
  </rv>
  <rv s="0">
    <fb>44250</fb>
    <v>13</v>
  </rv>
  <rv s="0">
    <fb>46.58</fb>
    <v>0</v>
  </rv>
  <rv s="0">
    <fb>73.92</fb>
    <v>0</v>
  </rv>
  <rv s="0">
    <fb>388.94</fb>
    <v>0</v>
  </rv>
  <rv s="0">
    <fb>44251</fb>
    <v>13</v>
  </rv>
  <rv s="0">
    <fb>50.16</fb>
    <v>0</v>
  </rv>
  <rv s="0">
    <fb>76.89</fb>
    <v>0</v>
  </rv>
  <rv s="0">
    <fb>393.21</fb>
    <v>0</v>
  </rv>
  <rv s="0">
    <fb>44252</fb>
    <v>13</v>
  </rv>
  <rv s="0">
    <fb>43.34</fb>
    <v>0</v>
  </rv>
  <rv s="0">
    <fb>71.290000000000006</fb>
    <v>0</v>
  </rv>
  <rv s="0">
    <fb>383.78</fb>
    <v>0</v>
  </rv>
  <rv s="0">
    <fb>44253</fb>
    <v>13</v>
  </rv>
  <rv s="0">
    <fb>73.11</fb>
    <v>0</v>
  </rv>
  <rv s="0">
    <fb>52.46</fb>
    <v>0</v>
  </rv>
  <rv s="0">
    <fb>76.900000000000006</fb>
    <v>0</v>
  </rv>
  <rv s="0">
    <fb>391.03</fb>
    <v>0</v>
  </rv>
  <rv s="0">
    <fb>44257</fb>
    <v>13</v>
  </rv>
  <rv s="0">
    <fb>48.78</fb>
    <v>0</v>
  </rv>
  <rv s="0">
    <fb>73.36</fb>
    <v>0</v>
  </rv>
  <rv s="0">
    <fb>388.02</fb>
    <v>0</v>
  </rv>
  <rv s="0">
    <fb>44258</fb>
    <v>13</v>
  </rv>
  <rv s="0">
    <fb>43.81</fb>
    <v>0</v>
  </rv>
  <rv s="0">
    <fb>69.38</fb>
    <v>0</v>
  </rv>
  <rv s="0">
    <fb>382.84</fb>
    <v>0</v>
  </rv>
  <rv s="0">
    <fb>44259</fb>
    <v>13</v>
  </rv>
  <rv s="0">
    <fb>40.020000000000003</fb>
    <v>0</v>
  </rv>
  <rv s="0">
    <fb>65.459999999999994</fb>
    <v>0</v>
  </rv>
  <rv s="0">
    <fb>378.1</fb>
    <v>0</v>
  </rv>
  <rv s="0">
    <fb>44260</fb>
    <v>13</v>
  </rv>
  <rv s="0">
    <fb>64.62</fb>
    <v>0</v>
  </rv>
  <rv s="0">
    <fb>385.07</fb>
    <v>0</v>
  </rv>
  <rv s="0">
    <fb>44263</fb>
    <v>13</v>
  </rv>
  <rv s="0">
    <fb>38.11</fb>
    <v>0</v>
  </rv>
  <rv s="0">
    <fb>62.05</fb>
    <v>0</v>
  </rv>
  <rv s="0">
    <fb>383.19</fb>
    <v>0</v>
  </rv>
  <rv s="0">
    <fb>44264</fb>
    <v>13</v>
  </rv>
  <rv s="0">
    <fb>68.02</fb>
    <v>0</v>
  </rv>
  <rv s="0">
    <fb>388.59</fb>
    <v>0</v>
  </rv>
  <rv s="0">
    <fb>44265</fb>
    <v>13</v>
  </rv>
  <rv s="0">
    <fb>42.83</fb>
    <v>0</v>
  </rv>
  <rv s="0">
    <fb>68.37</fb>
    <v>0</v>
  </rv>
  <rv s="0">
    <fb>390.97</fb>
    <v>0</v>
  </rv>
  <rv s="0">
    <fb>44266</fb>
    <v>13</v>
  </rv>
  <rv s="0">
    <fb>48.16</fb>
    <v>0</v>
  </rv>
  <rv s="0">
    <fb>73.13</fb>
    <v>0</v>
  </rv>
  <rv s="0">
    <fb>394.99</fb>
    <v>0</v>
  </rv>
  <rv s="0">
    <fb>44267</fb>
    <v>13</v>
  </rv>
  <rv s="0">
    <fb>47.25</fb>
    <v>0</v>
  </rv>
  <rv s="0">
    <fb>72.62</fb>
    <v>0</v>
  </rv>
  <rv s="0">
    <fb>395.61</fb>
    <v>0</v>
  </rv>
  <rv s="0">
    <fb>44270</fb>
    <v>13</v>
  </rv>
  <rv s="0">
    <fb>46.46</fb>
    <v>0</v>
  </rv>
  <rv s="0">
    <fb>398.01</fb>
    <v>0</v>
  </rv>
  <rv s="0">
    <fb>44271</fb>
    <v>13</v>
  </rv>
  <rv s="0">
    <fb>42.68</fb>
    <v>0</v>
  </rv>
  <rv s="0">
    <fb>70.94</fb>
    <v>0</v>
  </rv>
  <rv s="0">
    <fb>397.45</fb>
    <v>0</v>
  </rv>
  <rv s="0">
    <fb>44272</fb>
    <v>13</v>
  </rv>
  <rv s="0">
    <fb>39.33</fb>
    <v>0</v>
  </rv>
  <rv s="0">
    <fb>70.84</fb>
    <v>0</v>
  </rv>
  <rv s="0">
    <fb>398.75</fb>
    <v>0</v>
  </rv>
  <rv s="0">
    <fb>44273</fb>
    <v>13</v>
  </rv>
  <rv s="0">
    <fb>36.36</fb>
    <v>0</v>
  </rv>
  <rv s="0">
    <fb>66.510000000000005</fb>
    <v>0</v>
  </rv>
  <rv s="0">
    <fb>392.93</fb>
    <v>0</v>
  </rv>
  <rv s="0">
    <fb>44274</fb>
    <v>13</v>
  </rv>
  <rv s="0">
    <fb>38.28</fb>
    <v>0</v>
  </rv>
  <rv s="0">
    <fb>67.849999999999994</fb>
    <v>0</v>
  </rv>
  <rv s="0">
    <fb>392.2</fb>
    <v>0</v>
  </rv>
  <rv s="0">
    <fb>44277</fb>
    <v>13</v>
  </rv>
  <rv s="0">
    <fb>38.909999999999997</fb>
    <v>0</v>
  </rv>
  <rv s="0">
    <fb>69.13</fb>
    <v>0</v>
  </rv>
  <rv s="0">
    <fb>395.3</fb>
    <v>0</v>
  </rv>
  <rv s="0">
    <fb>44278</fb>
    <v>13</v>
  </rv>
  <rv s="0">
    <fb>36.79</fb>
    <v>0</v>
  </rv>
  <rv s="0">
    <fb>66.599999999999994</fb>
    <v>0</v>
  </rv>
  <rv s="0">
    <fb>44279</fb>
    <v>13</v>
  </rv>
  <rv s="0">
    <fb>33.200000000000003</fb>
    <v>0</v>
  </rv>
  <rv s="0">
    <fb>63.7</fb>
    <v>0</v>
  </rv>
  <rv s="0">
    <fb>390.21</fb>
    <v>0</v>
  </rv>
  <rv s="0">
    <fb>44280</fb>
    <v>13</v>
  </rv>
  <rv s="0">
    <fb>34.1</fb>
    <v>0</v>
  </rv>
  <rv s="0">
    <fb>64.67</fb>
    <v>0</v>
  </rv>
  <rv s="0">
    <fb>391.12</fb>
    <v>0</v>
  </rv>
  <rv s="0">
    <fb>44281</fb>
    <v>13</v>
  </rv>
  <rv s="0">
    <fb>34.03</fb>
    <v>0</v>
  </rv>
  <rv s="0">
    <fb>65.86</fb>
    <v>0</v>
  </rv>
  <rv s="0">
    <fb>44284</fb>
    <v>13</v>
  </rv>
  <rv s="0">
    <fb>30.78</fb>
    <v>0</v>
  </rv>
  <rv s="0">
    <fb>62.84</fb>
    <v>0</v>
  </rv>
  <rv s="0">
    <fb>397.25</fb>
    <v>0</v>
  </rv>
  <rv s="0">
    <fb>44285</fb>
    <v>13</v>
  </rv>
  <rv s="0">
    <fb>34.04</fb>
    <v>0</v>
  </rv>
  <rv s="0">
    <fb>396.27</fb>
    <v>0</v>
  </rv>
  <rv s="0">
    <fb>44286</fb>
    <v>13</v>
  </rv>
  <rv s="0">
    <fb>68.599999999999994</fb>
    <v>0</v>
  </rv>
  <rv s="0">
    <fb>35.26</fb>
    <v>0</v>
  </rv>
  <rv s="0">
    <fb>69.180000000000007</fb>
    <v>0</v>
  </rv>
  <rv s="0">
    <fb>402.08</fb>
    <v>0</v>
  </rv>
  <rv s="0">
    <fb>44291</fb>
    <v>13</v>
  </rv>
  <rv s="0">
    <fb>33.44</fb>
    <v>0</v>
  </rv>
  <rv s="0">
    <fb>407.85</fb>
    <v>0</v>
  </rv>
  <rv s="0">
    <fb>44292</fb>
    <v>13</v>
  </rv>
  <rv s="0">
    <fb>34.67</fb>
    <v>0</v>
  </rv>
  <rv s="0">
    <fb>68.94</fb>
    <v>0</v>
  </rv>
  <rv s="0">
    <fb>407.6</fb>
    <v>0</v>
  </rv>
  <rv s="0">
    <fb>44293</fb>
    <v>13</v>
  </rv>
  <rv s="0">
    <fb>31.96</fb>
    <v>0</v>
  </rv>
  <rv s="0">
    <fb>408.11</fb>
    <v>0</v>
  </rv>
  <rv s="0">
    <fb>44294</fb>
    <v>13</v>
  </rv>
  <rv s="0">
    <fb>32.619999999999997</fb>
    <v>0</v>
  </rv>
  <rv s="0">
    <fb>67.14</fb>
    <v>0</v>
  </rv>
  <rv s="0">
    <fb>410.01</fb>
    <v>0</v>
  </rv>
  <rv s="0">
    <fb>44295</fb>
    <v>13</v>
  </rv>
  <rv s="0">
    <fb>32.299999999999997</fb>
    <v>0</v>
  </rv>
  <rv s="0">
    <fb>66.569999999999993</fb>
    <v>0</v>
  </rv>
  <rv s="0">
    <fb>412.98</fb>
    <v>0</v>
  </rv>
  <rv s="0">
    <fb>44298</fb>
    <v>13</v>
  </rv>
  <rv s="0">
    <fb>29.68</fb>
    <v>0</v>
  </rv>
  <rv s="0">
    <fb>65.680000000000007</fb>
    <v>0</v>
  </rv>
  <rv s="0">
    <fb>413.15</fb>
    <v>0</v>
  </rv>
  <rv s="0">
    <fb>44299</fb>
    <v>13</v>
  </rv>
  <rv s="0">
    <fb>29.29</fb>
    <v>0</v>
  </rv>
  <rv s="0">
    <fb>66.44</fb>
    <v>0</v>
  </rv>
  <rv s="0">
    <fb>414.36</fb>
    <v>0</v>
  </rv>
  <rv s="0">
    <fb>44300</fb>
    <v>13</v>
  </rv>
  <rv s="0">
    <fb>28.39</fb>
    <v>0</v>
  </rv>
  <rv s="0">
    <fb>65.819999999999993</fb>
    <v>0</v>
  </rv>
  <rv s="0">
    <fb>44301</fb>
    <v>13</v>
  </rv>
  <rv s="0">
    <fb>26.09</fb>
    <v>0</v>
  </rv>
  <rv s="0">
    <fb>64.38</fb>
    <v>0</v>
  </rv>
  <rv s="0">
    <fb>417.42</fb>
    <v>0</v>
  </rv>
  <rv s="0">
    <fb>44302</fb>
    <v>13</v>
  </rv>
  <rv s="0">
    <fb>27.24</fb>
    <v>0</v>
  </rv>
  <rv s="0">
    <fb>65.400000000000006</fb>
    <v>0</v>
  </rv>
  <rv s="0">
    <fb>418.89</fb>
    <v>0</v>
  </rv>
  <rv s="0">
    <fb>44305</fb>
    <v>13</v>
  </rv>
  <rv s="0">
    <fb>25.24</fb>
    <v>0</v>
  </rv>
  <rv s="0">
    <fb>416.84</fb>
    <v>0</v>
  </rv>
  <rv s="0">
    <fb>44306</fb>
    <v>13</v>
  </rv>
  <rv s="0">
    <fb>25.25</fb>
    <v>0</v>
  </rv>
  <rv s="0">
    <fb>413.81</fb>
    <v>0</v>
  </rv>
  <rv s="0">
    <fb>44307</fb>
    <v>13</v>
  </rv>
  <rv s="0">
    <fb>27.14</fb>
    <v>0</v>
  </rv>
  <rv s="0">
    <fb>417.68</fb>
    <v>0</v>
  </rv>
  <rv s="0">
    <fb>44308</fb>
    <v>13</v>
  </rv>
  <rv s="0">
    <fb>26.5</fb>
    <v>0</v>
  </rv>
  <rv s="0">
    <fb>66.069999999999993</fb>
    <v>0</v>
  </rv>
  <rv s="0">
    <fb>413.97</fb>
    <v>0</v>
  </rv>
  <rv s="0">
    <fb>44309</fb>
    <v>13</v>
  </rv>
  <rv s="0">
    <fb>27.98</fb>
    <v>0</v>
  </rv>
  <rv s="0">
    <fb>68.23</fb>
    <v>0</v>
  </rv>
  <rv s="0">
    <fb>418.31</fb>
    <v>0</v>
  </rv>
  <rv s="0">
    <fb>44312</fb>
    <v>13</v>
  </rv>
  <rv s="0">
    <fb>70</fb>
    <v>0</v>
  </rv>
  <rv s="0">
    <fb>419.25</fb>
    <v>0</v>
  </rv>
  <rv s="0">
    <fb>44313</fb>
    <v>13</v>
  </rv>
  <rv s="0">
    <fb>28.55</fb>
    <v>0</v>
  </rv>
  <rv s="0">
    <fb>69</fb>
    <v>0</v>
  </rv>
  <rv s="0">
    <fb>419.12</fb>
    <v>0</v>
  </rv>
  <rv s="0">
    <fb>44314</fb>
    <v>13</v>
  </rv>
  <rv s="0">
    <fb>28.86</fb>
    <v>0</v>
  </rv>
  <rv s="0">
    <fb>67.62</fb>
    <v>0</v>
  </rv>
  <rv s="0">
    <fb>418.96</fb>
    <v>0</v>
  </rv>
  <rv s="0">
    <fb>44315</fb>
    <v>13</v>
  </rv>
  <rv s="0">
    <fb>28.27</fb>
    <v>0</v>
  </rv>
  <rv s="0">
    <fb>65.98</fb>
    <v>0</v>
  </rv>
  <rv s="0">
    <fb>421.61</fb>
    <v>0</v>
  </rv>
  <rv s="0">
    <fb>44316</fb>
    <v>13</v>
  </rv>
  <rv s="0">
    <fb>64.849999999999994</fb>
    <v>0</v>
  </rv>
  <rv s="0">
    <fb>44319</fb>
    <v>13</v>
  </rv>
  <rv s="0">
    <fb>26.63</fb>
    <v>0</v>
  </rv>
  <rv s="0">
    <fb>63.34</fb>
    <v>0</v>
  </rv>
  <rv s="0">
    <fb>419.78</fb>
    <v>0</v>
  </rv>
  <rv s="0">
    <fb>44320</fb>
    <v>13</v>
  </rv>
  <rv s="0">
    <fb>24.6</fb>
    <v>0</v>
  </rv>
  <rv s="0">
    <fb>60.65</fb>
    <v>0</v>
  </rv>
  <rv s="0">
    <fb>417.23</fb>
    <v>0</v>
  </rv>
  <rv s="0">
    <fb>44321</fb>
    <v>13</v>
  </rv>
  <rv s="0">
    <fb>24.29</fb>
    <v>0</v>
  </rv>
  <rv s="0">
    <fb>60.15</fb>
    <v>0</v>
  </rv>
  <rv s="0">
    <fb>417.29</fb>
    <v>0</v>
  </rv>
  <rv s="0">
    <fb>44322</fb>
    <v>13</v>
  </rv>
  <rv s="0">
    <fb>22.56</fb>
    <v>0</v>
  </rv>
  <rv s="0">
    <fb>59.05</fb>
    <v>0</v>
  </rv>
  <rv s="0">
    <fb>420.68</fb>
    <v>0</v>
  </rv>
  <rv s="0">
    <fb>44323</fb>
    <v>13</v>
  </rv>
  <rv s="0">
    <fb>60.05</fb>
    <v>0</v>
  </rv>
  <rv s="0">
    <fb>423.73</fb>
    <v>0</v>
  </rv>
  <rv s="0">
    <fb>44326</fb>
    <v>13</v>
  </rv>
  <rv s="0">
    <fb>20.07</fb>
    <v>0</v>
  </rv>
  <rv s="0">
    <fb>56.94</fb>
    <v>0</v>
  </rv>
  <rv s="0">
    <fb>419.61</fb>
    <v>0</v>
  </rv>
  <rv s="0">
    <fb>44327</fb>
    <v>13</v>
  </rv>
  <rv s="0">
    <fb>23.6</fb>
    <v>0</v>
  </rv>
  <rv s="0">
    <fb>57.5</fb>
    <v>0</v>
  </rv>
  <rv s="0">
    <fb>415.87</fb>
    <v>0</v>
  </rv>
  <rv s="0">
    <fb>44328</fb>
    <v>13</v>
  </rv>
  <rv s="0">
    <fb>22.24</fb>
    <v>0</v>
  </rv>
  <rv s="0">
    <fb>54.91</fb>
    <v>0</v>
  </rv>
  <rv s="0">
    <fb>406.98</fb>
    <v>0</v>
  </rv>
  <rv s="0">
    <fb>44329</fb>
    <v>13</v>
  </rv>
  <rv s="0">
    <fb>21.96</fb>
    <v>0</v>
  </rv>
  <rv s="0">
    <fb>54.47</fb>
    <v>0</v>
  </rv>
  <rv s="0">
    <fb>411.81</fb>
    <v>0</v>
  </rv>
  <rv s="0">
    <fb>44330</fb>
    <v>13</v>
  </rv>
  <rv s="0">
    <fb>24.58</fb>
    <v>0</v>
  </rv>
  <rv s="0">
    <fb>418.17</fb>
    <v>0</v>
  </rv>
  <rv s="0">
    <fb>44333</fb>
    <v>13</v>
  </rv>
  <rv s="0">
    <fb>24.94</fb>
    <v>0</v>
  </rv>
  <rv s="0">
    <fb>56.45</fb>
    <v>0</v>
  </rv>
  <rv s="0">
    <fb>417.17</fb>
    <v>0</v>
  </rv>
  <rv s="0">
    <fb>44334</fb>
    <v>13</v>
  </rv>
  <rv s="0">
    <fb>27.02</fb>
    <v>0</v>
  </rv>
  <rv s="0">
    <fb>57.26</fb>
    <v>0</v>
  </rv>
  <rv s="0">
    <fb>413.58</fb>
    <v>0</v>
  </rv>
  <rv s="0">
    <fb>44335</fb>
    <v>13</v>
  </rv>
  <rv s="0">
    <fb>27.47</fb>
    <v>0</v>
  </rv>
  <rv s="0">
    <fb>57.96</fb>
    <v>0</v>
  </rv>
  <rv s="0">
    <fb>412.46</fb>
    <v>0</v>
  </rv>
  <rv s="0">
    <fb>44336</fb>
    <v>13</v>
  </rv>
  <rv s="0">
    <fb>59.62</fb>
    <v>0</v>
  </rv>
  <rv s="0">
    <fb>416.82</fb>
    <v>0</v>
  </rv>
  <rv s="0">
    <fb>44337</fb>
    <v>13</v>
  </rv>
  <rv s="0">
    <fb>27.89</fb>
    <v>0</v>
  </rv>
  <rv s="0">
    <fb>60.03</fb>
    <v>0</v>
  </rv>
  <rv s="0">
    <fb>416.58</fb>
    <v>0</v>
  </rv>
  <rv s="0">
    <fb>44340</fb>
    <v>13</v>
  </rv>
  <rv s="0">
    <fb>27.2</fb>
    <v>0</v>
  </rv>
  <rv s="0">
    <fb>420.77</fb>
    <v>0</v>
  </rv>
  <rv s="0">
    <fb>44341</fb>
    <v>13</v>
  </rv>
  <rv s="0">
    <fb>27.81</fb>
    <v>0</v>
  </rv>
  <rv s="0">
    <fb>59.99</fb>
    <v>0</v>
  </rv>
  <rv s="0">
    <fb>419.86</fb>
    <v>0</v>
  </rv>
  <rv s="0">
    <fb>44342</fb>
    <v>13</v>
  </rv>
  <rv s="0">
    <fb>29.69</fb>
    <v>0</v>
  </rv>
  <rv s="0">
    <fb>61.77</fb>
    <v>0</v>
  </rv>
  <rv s="0">
    <fb>420.63</fb>
    <v>0</v>
  </rv>
  <rv s="0">
    <fb>44343</fb>
    <v>13</v>
  </rv>
  <rv s="0">
    <fb>29.93</fb>
    <v>0</v>
  </rv>
  <rv s="0">
    <fb>62.68</fb>
    <v>0</v>
  </rv>
  <rv s="0">
    <fb>420.85</fb>
    <v>0</v>
  </rv>
  <rv s="0">
    <fb>44344</fb>
    <v>13</v>
  </rv>
  <rv s="0">
    <fb>62.49</fb>
    <v>0</v>
  </rv>
  <rv s="0">
    <fb>30.89</fb>
    <v>0</v>
  </rv>
  <rv s="0">
    <fb>63.1</fb>
    <v>0</v>
  </rv>
  <rv s="0">
    <fb>421.32</fb>
    <v>0</v>
  </rv>
  <rv s="0">
    <fb>44349</fb>
    <v>13</v>
  </rv>
  <rv s="0">
    <fb>30.69</fb>
    <v>0</v>
  </rv>
  <rv s="0">
    <fb>62.92</fb>
    <v>0</v>
  </rv>
  <rv s="0">
    <fb>422.02</fb>
    <v>0</v>
  </rv>
  <rv s="0">
    <fb>44350</fb>
    <v>13</v>
  </rv>
  <rv s="0">
    <fb>30.03</fb>
    <v>0</v>
  </rv>
  <rv s="0">
    <fb>61.56</fb>
    <v>0</v>
  </rv>
  <rv s="0">
    <fb>420.41</fb>
    <v>0</v>
  </rv>
  <rv s="0">
    <fb>44351</fb>
    <v>13</v>
  </rv>
  <rv s="0">
    <fb>30.58</fb>
    <v>0</v>
  </rv>
  <rv s="0">
    <fb>62.59</fb>
    <v>0</v>
  </rv>
  <rv s="0">
    <fb>424.24</fb>
    <v>0</v>
  </rv>
  <rv s="0">
    <fb>44354</fb>
    <v>13</v>
  </rv>
  <rv s="0">
    <fb>32.85</fb>
    <v>0</v>
  </rv>
  <rv s="0">
    <fb>63.41</fb>
    <v>0</v>
  </rv>
  <rv s="0">
    <fb>423.88</fb>
    <v>0</v>
  </rv>
  <rv s="0">
    <fb>44355</fb>
    <v>13</v>
  </rv>
  <rv s="0">
    <fb>33.49</fb>
    <v>0</v>
  </rv>
  <rv s="0">
    <fb>423.9</fb>
    <v>0</v>
  </rv>
  <rv s="0">
    <fb>44356</fb>
    <v>13</v>
  </rv>
  <rv s="0">
    <fb>32.43</fb>
    <v>0</v>
  </rv>
  <rv s="0">
    <fb>63.54</fb>
    <v>0</v>
  </rv>
  <rv s="0">
    <fb>423.22</fb>
    <v>0</v>
  </rv>
  <rv s="0">
    <fb>44357</fb>
    <v>13</v>
  </rv>
  <rv s="0">
    <fb>31.49</fb>
    <v>0</v>
  </rv>
  <rv s="0">
    <fb>63.76</fb>
    <v>0</v>
  </rv>
  <rv s="0">
    <fb>424.04</fb>
    <v>0</v>
  </rv>
  <rv s="0">
    <fb>44358</fb>
    <v>13</v>
  </rv>
  <rv s="0">
    <fb>31.85</fb>
    <v>0</v>
  </rv>
  <rv s="0">
    <fb>64.790000000000006</fb>
    <v>0</v>
  </rv>
  <rv s="0">
    <fb>424.74</fb>
    <v>0</v>
  </rv>
  <rv s="0">
    <fb>44361</fb>
    <v>13</v>
  </rv>
  <rv s="0">
    <fb>64.97</fb>
    <v>0</v>
  </rv>
  <rv s="0">
    <fb>425.76</fb>
    <v>0</v>
  </rv>
  <rv s="0">
    <fb>44362</fb>
    <v>13</v>
  </rv>
  <rv s="0">
    <fb>63.09</fb>
    <v>0</v>
  </rv>
  <rv s="0">
    <fb>424.93</fb>
    <v>0</v>
  </rv>
  <rv s="0">
    <fb>44363</fb>
    <v>13</v>
  </rv>
  <rv s="0">
    <fb>29.65</fb>
    <v>0</v>
  </rv>
  <rv s="0">
    <fb>63.78</fb>
    <v>0</v>
  </rv>
  <rv s="0">
    <fb>422.58</fb>
    <v>0</v>
  </rv>
  <rv s="0">
    <fb>44364</fb>
    <v>13</v>
  </rv>
  <rv s="0">
    <fb>29.85</fb>
    <v>0</v>
  </rv>
  <rv s="0">
    <fb>65.099999999999994</fb>
    <v>0</v>
  </rv>
  <rv s="0">
    <fb>422.45</fb>
    <v>0</v>
  </rv>
  <rv s="0">
    <fb>44365</fb>
    <v>13</v>
  </rv>
  <rv s="0">
    <fb>29.17</fb>
    <v>0</v>
  </rv>
  <rv s="0">
    <fb>64.17</fb>
    <v>0</v>
  </rv>
  <rv s="0">
    <fb>416.77</fb>
    <v>0</v>
  </rv>
  <rv s="0">
    <fb>44368</fb>
    <v>13</v>
  </rv>
  <rv s="0">
    <fb>64.06</fb>
    <v>0</v>
  </rv>
  <rv s="0">
    <fb>422.65</fb>
    <v>0</v>
  </rv>
  <rv s="0">
    <fb>44369</fb>
    <v>13</v>
  </rv>
  <rv s="0">
    <fb>34.020000000000003</fb>
    <v>0</v>
  </rv>
  <rv s="0">
    <fb>64.540000000000006</fb>
    <v>0</v>
  </rv>
  <rv s="0">
    <fb>424.66</fb>
    <v>0</v>
  </rv>
  <rv s="0">
    <fb>44370</fb>
    <v>13</v>
  </rv>
  <rv s="0">
    <fb>33.82</fb>
    <v>0</v>
  </rv>
  <rv s="0">
    <fb>65.900000000000006</fb>
    <v>0</v>
  </rv>
  <rv s="0">
    <fb>424.41</fb>
    <v>0</v>
  </rv>
  <rv s="0">
    <fb>44371</fb>
    <v>13</v>
  </rv>
  <rv s="0">
    <fb>32.9</fb>
    <v>0</v>
  </rv>
  <rv s="0">
    <fb>66.14</fb>
    <v>0</v>
  </rv>
  <rv s="0">
    <fb>426.87</fb>
    <v>0</v>
  </rv>
  <rv s="0">
    <fb>44372</fb>
    <v>13</v>
  </rv>
  <rv s="0">
    <fb>66.53</fb>
    <v>0</v>
  </rv>
  <rv s="0">
    <fb>428.44</fb>
    <v>0</v>
  </rv>
  <rv s="0">
    <fb>44375</fb>
    <v>13</v>
  </rv>
  <rv s="0">
    <fb>34.14</fb>
    <v>0</v>
  </rv>
  <rv s="0">
    <fb>69.64</fb>
    <v>0</v>
  </rv>
  <rv s="0">
    <fb>429.35</fb>
    <v>0</v>
  </rv>
  <rv s="0">
    <fb>44376</fb>
    <v>13</v>
  </rv>
  <rv s="0">
    <fb>69.48</fb>
    <v>0</v>
  </rv>
  <rv s="0">
    <fb>429.54</fb>
    <v>0</v>
  </rv>
  <rv s="0">
    <fb>44377</fb>
    <v>13</v>
  </rv>
  <rv s="0">
    <fb>69.209999999999994</fb>
    <v>0</v>
  </rv>
  <rv s="0">
    <fb>33.31</fb>
    <v>0</v>
  </rv>
  <rv s="0">
    <fb>68.61</fb>
    <v>0</v>
  </rv>
  <rv s="0">
    <fb>432.35</fb>
    <v>0</v>
  </rv>
  <rv s="0">
    <fb>44379</fb>
    <v>13</v>
  </rv>
  <rv s="0">
    <fb>32.479999999999997</fb>
    <v>0</v>
  </rv>
  <rv s="0">
    <fb>68.459999999999994</fb>
    <v>0</v>
  </rv>
  <rv s="0">
    <fb>435.64</fb>
    <v>0</v>
  </rv>
  <rv s="0">
    <fb>44383</fb>
    <v>13</v>
  </rv>
  <rv s="0">
    <fb>32.86</fb>
    <v>0</v>
  </rv>
  <rv s="0">
    <fb>68.239999999999995</fb>
    <v>0</v>
  </rv>
  <rv s="0">
    <fb>434.53</fb>
    <v>0</v>
  </rv>
  <rv s="0">
    <fb>44384</fb>
    <v>13</v>
  </rv>
  <rv s="0">
    <fb>30.17</fb>
    <v>0</v>
  </rv>
  <rv s="0">
    <fb>66.2</fb>
    <v>0</v>
  </rv>
  <rv s="0">
    <fb>436.31</fb>
    <v>0</v>
  </rv>
  <rv s="0">
    <fb>44385</fb>
    <v>13</v>
  </rv>
  <rv s="0">
    <fb>29.83</fb>
    <v>0</v>
  </rv>
  <rv s="0">
    <fb>65.3</fb>
    <v>0</v>
  </rv>
  <rv s="0">
    <fb>432.81</fb>
    <v>0</v>
  </rv>
  <rv s="0">
    <fb>44386</fb>
    <v>13</v>
  </rv>
  <rv s="0">
    <fb>29.39</fb>
    <v>0</v>
  </rv>
  <rv s="0">
    <fb>437.41</fb>
    <v>0</v>
  </rv>
  <rv s="0">
    <fb>44389</fb>
    <v>13</v>
  </rv>
  <rv s="0">
    <fb>29.02</fb>
    <v>0</v>
  </rv>
  <rv s="0">
    <fb>67.39</fb>
    <v>0</v>
  </rv>
  <rv s="0">
    <fb>439.03</fb>
    <v>0</v>
  </rv>
  <rv s="0">
    <fb>44390</fb>
    <v>13</v>
  </rv>
  <rv s="0">
    <fb>66.17</fb>
    <v>0</v>
  </rv>
  <rv s="0">
    <fb>437.49</fb>
    <v>0</v>
  </rv>
  <rv s="0">
    <fb>44391</fb>
    <v>13</v>
  </rv>
  <rv s="0">
    <fb>26.54</fb>
    <v>0</v>
  </rv>
  <rv s="0">
    <fb>63.63</fb>
    <v>0</v>
  </rv>
  <rv s="0">
    <fb>438.07</fb>
    <v>0</v>
  </rv>
  <rv s="0">
    <fb>44392</fb>
    <v>13</v>
  </rv>
  <rv s="0">
    <fb>26.78</fb>
    <v>0</v>
  </rv>
  <rv s="0">
    <fb>63.01</fb>
    <v>0</v>
  </rv>
  <rv s="0">
    <fb>436.57</fb>
    <v>0</v>
  </rv>
  <rv s="0">
    <fb>44393</fb>
    <v>13</v>
  </rv>
  <rv s="0">
    <fb>26.01</fb>
    <v>0</v>
  </rv>
  <rv s="0">
    <fb>61.89</fb>
    <v>0</v>
  </rv>
  <rv s="0">
    <fb>433.27</fb>
    <v>0</v>
  </rv>
  <rv s="0">
    <fb>44396</fb>
    <v>13</v>
  </rv>
  <rv s="0">
    <fb>26</fb>
    <v>0</v>
  </rv>
  <rv s="0">
    <fb>61.72</fb>
    <v>0</v>
  </rv>
  <rv s="0">
    <fb>426.8</fb>
    <v>0</v>
  </rv>
  <rv s="0">
    <fb>44397</fb>
    <v>13</v>
  </rv>
  <rv s="0">
    <fb>26.86</fb>
    <v>0</v>
  </rv>
  <rv s="0">
    <fb>63.75</fb>
    <v>0</v>
  </rv>
  <rv s="0">
    <fb>432.99</fb>
    <v>0</v>
  </rv>
  <rv s="0">
    <fb>44398</fb>
    <v>13</v>
  </rv>
  <rv s="0">
    <fb>28.05</fb>
    <v>0</v>
  </rv>
  <rv s="0">
    <fb>66.25</fb>
    <v>0</v>
  </rv>
  <rv s="0">
    <fb>436.5</fb>
    <v>0</v>
  </rv>
  <rv s="0">
    <fb>44399</fb>
    <v>13</v>
  </rv>
  <rv s="0">
    <fb>27.33</fb>
    <v>0</v>
  </rv>
  <rv s="0">
    <fb>65.510000000000005</fb>
    <v>0</v>
  </rv>
  <rv s="0">
    <fb>437.45</fb>
    <v>0</v>
  </rv>
  <rv s="0">
    <fb>44400</fb>
    <v>13</v>
  </rv>
  <rv s="0">
    <fb>26.81</fb>
    <v>0</v>
  </rv>
  <rv s="0">
    <fb>64.209999999999994</fb>
    <v>0</v>
  </rv>
  <rv s="0">
    <fb>441.76</fb>
    <v>0</v>
  </rv>
  <rv s="0">
    <fb>44403</fb>
    <v>13</v>
  </rv>
  <rv s="0">
    <fb>27.07</fb>
    <v>0</v>
  </rv>
  <rv s="0">
    <fb>64.03</fb>
    <v>0</v>
  </rv>
  <rv s="0">
    <fb>442.94</fb>
    <v>0</v>
  </rv>
  <rv s="0">
    <fb>44404</fb>
    <v>13</v>
  </rv>
  <rv s="0">
    <fb>26.55</fb>
    <v>0</v>
  </rv>
  <rv s="0">
    <fb>62.12</fb>
    <v>0</v>
  </rv>
  <rv s="0">
    <fb>440.92</fb>
    <v>0</v>
  </rv>
  <rv s="0">
    <fb>44405</fb>
    <v>13</v>
  </rv>
  <rv s="0">
    <fb>27.83</fb>
    <v>0</v>
  </rv>
  <rv s="0">
    <fb>64.55</fb>
    <v>0</v>
  </rv>
  <rv s="0">
    <fb>440.68</fb>
    <v>0</v>
  </rv>
  <rv s="0">
    <fb>44406</fb>
    <v>13</v>
  </rv>
  <rv s="0">
    <fb>65.650000000000006</fb>
    <v>0</v>
  </rv>
  <rv s="0">
    <fb>442.64</fb>
    <v>0</v>
  </rv>
  <rv s="0">
    <fb>44407</fb>
    <v>13</v>
  </rv>
  <rv s="0">
    <fb>66.760000000000005</fb>
    <v>0</v>
  </rv>
  <rv s="0">
    <fb>44410</fb>
    <v>13</v>
  </rv>
  <rv s="0">
    <fb>26.62</fb>
    <v>0</v>
  </rv>
  <rv s="0">
    <fb>67.099999999999994</fb>
    <v>0</v>
  </rv>
  <rv s="0">
    <fb>439.51</fb>
    <v>0</v>
  </rv>
  <rv s="0">
    <fb>44411</fb>
    <v>13</v>
  </rv>
  <rv s="0">
    <fb>26.49</fb>
    <v>0</v>
  </rv>
  <rv s="0">
    <fb>443.02</fb>
    <v>0</v>
  </rv>
  <rv s="0">
    <fb>44412</fb>
    <v>13</v>
  </rv>
  <rv s="0">
    <fb>25.89</fb>
    <v>0</v>
  </rv>
  <rv s="0">
    <fb>67.790000000000006</fb>
    <v>0</v>
  </rv>
  <rv s="0">
    <fb>440.91</fb>
    <v>0</v>
  </rv>
  <rv s="0">
    <fb>44413</fb>
    <v>13</v>
  </rv>
  <rv s="0">
    <fb>67.7</fb>
    <v>0</v>
  </rv>
  <rv s="0">
    <fb>443.65</fb>
    <v>0</v>
  </rv>
  <rv s="0">
    <fb>44414</fb>
    <v>13</v>
  </rv>
  <rv s="0">
    <fb>25.9</fb>
    <v>0</v>
  </rv>
  <rv s="0">
    <fb>67.040000000000006</fb>
    <v>0</v>
  </rv>
  <rv s="0">
    <fb>444.42</fb>
    <v>0</v>
  </rv>
  <rv s="0">
    <fb>44417</fb>
    <v>13</v>
  </rv>
  <rv s="0">
    <fb>28.18</fb>
    <v>0</v>
  </rv>
  <rv s="0">
    <fb>68.5</fb>
    <v>0</v>
  </rv>
  <rv s="0">
    <fb>444.11</fb>
    <v>0</v>
  </rv>
  <rv s="0">
    <fb>44418</fb>
    <v>13</v>
  </rv>
  <rv s="0">
    <fb>29.1</fb>
    <v>0</v>
  </rv>
  <rv s="0">
    <fb>68.760000000000005</fb>
    <v>0</v>
  </rv>
  <rv s="0">
    <fb>444.63</fb>
    <v>0</v>
  </rv>
  <rv s="0">
    <fb>44419</fb>
    <v>13</v>
  </rv>
  <rv s="0">
    <fb>27.4</fb>
    <v>0</v>
  </rv>
  <rv s="0">
    <fb>67.91</fb>
    <v>0</v>
  </rv>
  <rv s="0">
    <fb>445.68</fb>
    <v>0</v>
  </rv>
  <rv s="0">
    <fb>44420</fb>
    <v>13</v>
  </rv>
  <rv s="0">
    <fb>26.41</fb>
    <v>0</v>
  </rv>
  <rv s="0">
    <fb>67.5</fb>
    <v>0</v>
  </rv>
  <rv s="0">
    <fb>446.72</fb>
    <v>0</v>
  </rv>
  <rv s="0">
    <fb>44421</fb>
    <v>13</v>
  </rv>
  <rv s="0">
    <fb>24.99</fb>
    <v>0</v>
  </rv>
  <rv s="0">
    <fb>66.03</fb>
    <v>0</v>
  </rv>
  <rv s="0">
    <fb>447.85</fb>
    <v>0</v>
  </rv>
  <rv s="0">
    <fb>44424</fb>
    <v>13</v>
  </rv>
  <rv s="0">
    <fb>25.1</fb>
    <v>0</v>
  </rv>
  <rv s="0">
    <fb>64.349999999999994</fb>
    <v>0</v>
  </rv>
  <rv s="0">
    <fb>449</fb>
    <v>0</v>
  </rv>
  <rv s="0">
    <fb>44425</fb>
    <v>13</v>
  </rv>
  <rv s="0">
    <fb>25.87</fb>
    <v>0</v>
  </rv>
  <rv s="0">
    <fb>63.05</fb>
    <v>0</v>
  </rv>
  <rv s="0">
    <fb>445.95</fb>
    <v>0</v>
  </rv>
  <rv s="0">
    <fb>44426</fb>
    <v>13</v>
  </rv>
  <rv s="0">
    <fb>25.06</fb>
    <v>0</v>
  </rv>
  <rv s="0">
    <fb>63.25</fb>
    <v>0</v>
  </rv>
  <rv s="0">
    <fb>441.14</fb>
    <v>0</v>
  </rv>
  <rv s="0">
    <fb>44427</fb>
    <v>13</v>
  </rv>
  <rv s="0">
    <fb>23.76</fb>
    <v>0</v>
  </rv>
  <rv s="0">
    <fb>61.84</fb>
    <v>0</v>
  </rv>
  <rv s="0">
    <fb>441.79</fb>
    <v>0</v>
  </rv>
  <rv s="0">
    <fb>44428</fb>
    <v>13</v>
  </rv>
  <rv s="0">
    <fb>24.23</fb>
    <v>0</v>
  </rv>
  <rv s="0">
    <fb>445.31</fb>
    <v>0</v>
  </rv>
  <rv s="0">
    <fb>44431</fb>
    <v>13</v>
  </rv>
  <rv s="0">
    <fb>25.32</fb>
    <v>0</v>
  </rv>
  <rv s="0">
    <fb>65.13</fb>
    <v>0</v>
  </rv>
  <rv s="0">
    <fb>449.19</fb>
    <v>0</v>
  </rv>
  <rv s="0">
    <fb>44432</fb>
    <v>13</v>
  </rv>
  <rv s="0">
    <fb>25.85</fb>
    <v>0</v>
  </rv>
  <rv s="0">
    <fb>449.97</fb>
    <v>0</v>
  </rv>
  <rv s="0">
    <fb>44433</fb>
    <v>13</v>
  </rv>
  <rv s="0">
    <fb>66.22</fb>
    <v>0</v>
  </rv>
  <rv s="0">
    <fb>450.91</fb>
    <v>0</v>
  </rv>
  <rv s="0">
    <fb>44434</fb>
    <v>13</v>
  </rv>
  <rv s="0">
    <fb>65.47</fb>
    <v>0</v>
  </rv>
  <rv s="0">
    <fb>448.25</fb>
    <v>0</v>
  </rv>
  <rv s="0">
    <fb>44435</fb>
    <v>13</v>
  </rv>
  <rv s="0">
    <fb>452.19</fb>
    <v>0</v>
  </rv>
  <rv s="0">
    <fb>44438</fb>
    <v>13</v>
  </rv>
  <rv s="0">
    <fb>454.2</fb>
    <v>0</v>
  </rv>
  <rv s="0">
    <fb>44439</fb>
    <v>13</v>
  </rv>
  <rv s="0">
    <fb>26.93</fb>
    <v>0</v>
  </rv>
  <rv s="0">
    <fb>67.23</fb>
    <v>0</v>
  </rv>
  <rv s="0">
    <fb>453.91</fb>
    <v>0</v>
  </rv>
  <rv s="0">
    <fb>44441</fb>
    <v>13</v>
  </rv>
  <rv s="0">
    <fb>27.15</fb>
    <v>0</v>
  </rv>
  <rv s="0">
    <fb>67.900000000000006</fb>
    <v>0</v>
  </rv>
  <rv s="0">
    <fb>455.27</fb>
    <v>0</v>
  </rv>
  <rv s="0">
    <fb>44442</fb>
    <v>13</v>
  </rv>
  <rv s="0">
    <fb>26.4</fb>
    <v>0</v>
  </rv>
  <rv s="0">
    <fb>67.28</fb>
    <v>0</v>
  </rv>
  <rv s="0">
    <fb>455.07</fb>
    <v>0</v>
  </rv>
  <rv s="0">
    <fb>44446</fb>
    <v>13</v>
  </rv>
  <rv s="0">
    <fb>26.8</fb>
    <v>0</v>
  </rv>
  <rv s="0">
    <fb>67.13</fb>
    <v>0</v>
  </rv>
  <rv s="0">
    <fb>453.6</fb>
    <v>0</v>
  </rv>
  <rv s="0">
    <fb>44447</fb>
    <v>13</v>
  </rv>
  <rv s="0">
    <fb>65.69</fb>
    <v>0</v>
  </rv>
  <rv s="0">
    <fb>453</fb>
    <v>0</v>
  </rv>
  <rv s="0">
    <fb>44448</fb>
    <v>13</v>
  </rv>
  <rv s="0">
    <fb>25.26</fb>
    <v>0</v>
  </rv>
  <rv s="0">
    <fb>65.89</fb>
    <v>0</v>
  </rv>
  <rv s="0">
    <fb>450.98</fb>
    <v>0</v>
  </rv>
  <rv s="0">
    <fb>44449</fb>
    <v>13</v>
  </rv>
  <rv s="0">
    <fb>65.260000000000005</fb>
    <v>0</v>
  </rv>
  <rv s="0">
    <fb>447.54</fb>
    <v>0</v>
  </rv>
  <rv s="0">
    <fb>44452</fb>
    <v>13</v>
  </rv>
  <rv s="0">
    <fb>24.21</fb>
    <v>0</v>
  </rv>
  <rv s="0">
    <fb>65.5</fb>
    <v>0</v>
  </rv>
  <rv s="0">
    <fb>448.58</fb>
    <v>0</v>
  </rv>
  <rv s="0">
    <fb>44453</fb>
    <v>13</v>
  </rv>
  <rv s="0">
    <fb>24.66</fb>
    <v>0</v>
  </rv>
  <rv s="0">
    <fb>446.19</fb>
    <v>0</v>
  </rv>
  <rv s="0">
    <fb>44454</fb>
    <v>13</v>
  </rv>
  <rv s="0">
    <fb>24.63</fb>
    <v>0</v>
  </rv>
  <rv s="0">
    <fb>65.33</fb>
    <v>0</v>
  </rv>
  <rv s="0">
    <fb>449.9</fb>
    <v>0</v>
  </rv>
  <rv s="0">
    <fb>44455</fb>
    <v>13</v>
  </rv>
  <rv s="0">
    <fb>24.97</fb>
    <v>0</v>
  </rv>
  <rv s="0">
    <fb>65.010000000000005</fb>
    <v>0</v>
  </rv>
  <rv s="0">
    <fb>449.06</fb>
    <v>0</v>
  </rv>
  <rv s="0">
    <fb>44456</fb>
    <v>13</v>
  </rv>
  <rv s="0">
    <fb>26.47</fb>
    <v>0</v>
  </rv>
  <rv s="0">
    <fb>65.84</fb>
    <v>0</v>
  </rv>
  <rv s="0">
    <fb>444.73</fb>
    <v>0</v>
  </rv>
  <rv s="0">
    <fb>44459</fb>
    <v>13</v>
  </rv>
  <rv s="0">
    <fb>25.72</fb>
    <v>0</v>
  </rv>
  <rv s="0">
    <fb>62.96</fb>
    <v>0</v>
  </rv>
  <rv s="0">
    <fb>437.23</fb>
    <v>0</v>
  </rv>
  <rv s="0">
    <fb>44460</fb>
    <v>13</v>
  </rv>
  <rv s="0">
    <fb>26.08</fb>
    <v>0</v>
  </rv>
  <rv s="0">
    <fb>63.22</fb>
    <v>0</v>
  </rv>
  <rv s="0">
    <fb>436.98</fb>
    <v>0</v>
  </rv>
  <rv s="0">
    <fb>44461</fb>
    <v>13</v>
  </rv>
  <rv s="0">
    <fb>26.92</fb>
    <v>0</v>
  </rv>
  <rv s="0">
    <fb>64.489999999999995</fb>
    <v>0</v>
  </rv>
  <rv s="0">
    <fb>441.29</fb>
    <v>0</v>
  </rv>
  <rv s="0">
    <fb>44462</fb>
    <v>13</v>
  </rv>
  <rv s="0">
    <fb>27.77</fb>
    <v>0</v>
  </rv>
  <rv s="0">
    <fb>65.09</fb>
    <v>0</v>
  </rv>
  <rv s="0">
    <fb>446.58</fb>
    <v>0</v>
  </rv>
  <rv s="0">
    <fb>44463</fb>
    <v>13</v>
  </rv>
  <rv s="0">
    <fb>26.97</fb>
    <v>0</v>
  </rv>
  <rv s="0">
    <fb>445.74</fb>
    <v>0</v>
  </rv>
  <rv s="0">
    <fb>44466</fb>
    <v>13</v>
  </rv>
  <rv s="0">
    <fb>28.4</fb>
    <v>0</v>
  </rv>
  <rv s="0">
    <fb>65.12</fb>
    <v>0</v>
  </rv>
  <rv s="0">
    <fb>444.34</fb>
    <v>0</v>
  </rv>
  <rv s="0">
    <fb>44467</fb>
    <v>13</v>
  </rv>
  <rv s="0">
    <fb>26.83</fb>
    <v>0</v>
  </rv>
  <rv s="0">
    <fb>63</fb>
    <v>0</v>
  </rv>
  <rv s="0">
    <fb>435.47</fb>
    <v>0</v>
  </rv>
  <rv s="0">
    <fb>44468</fb>
    <v>13</v>
  </rv>
  <rv s="0">
    <fb>25.19</fb>
    <v>0</v>
  </rv>
  <rv s="0">
    <fb>62.24</fb>
    <v>0</v>
  </rv>
  <rv s="0">
    <fb>436.22</fb>
    <v>0</v>
  </rv>
  <rv s="0">
    <fb>44469</fb>
    <v>13</v>
  </rv>
  <rv s="0">
    <fb>62.6</fb>
    <v>0</v>
  </rv>
  <rv s="0">
    <fb>25.57</fb>
    <v>0</v>
  </rv>
  <rv s="0">
    <fb>62.86</fb>
    <v>0</v>
  </rv>
  <rv s="0">
    <fb>435.95</fb>
    <v>0</v>
  </rv>
  <rv s="0">
    <fb>44473</fb>
    <v>13</v>
  </rv>
  <rv s="0">
    <fb>24.32</fb>
    <v>0</v>
  </rv>
  <rv s="0">
    <fb>60.81</fb>
    <v>0</v>
  </rv>
  <rv s="0">
    <fb>430.29</fb>
    <v>0</v>
  </rv>
  <rv s="0">
    <fb>44474</fb>
    <v>13</v>
  </rv>
  <rv s="0">
    <fb>61.46</fb>
    <v>0</v>
  </rv>
  <rv s="0">
    <fb>434.8</fb>
    <v>0</v>
  </rv>
  <rv s="0">
    <fb>44475</fb>
    <v>13</v>
  </rv>
  <rv s="0">
    <fb>61.62</fb>
    <v>0</v>
  </rv>
  <rv s="0">
    <fb>436.65</fb>
    <v>0</v>
  </rv>
  <rv s="0">
    <fb>44476</fb>
    <v>13</v>
  </rv>
  <rv s="0">
    <fb>440.27</fb>
    <v>0</v>
  </rv>
  <rv s="0">
    <fb>44477</fb>
    <v>13</v>
  </rv>
  <rv s="0">
    <fb>62.79</fb>
    <v>0</v>
  </rv>
  <rv s="0">
    <fb>439.62</fb>
    <v>0</v>
  </rv>
  <rv s="0">
    <fb>44480</fb>
    <v>13</v>
  </rv>
  <rv s="0">
    <fb>27.65</fb>
    <v>0</v>
  </rv>
  <rv s="0">
    <fb>63.71</fb>
    <v>0</v>
  </rv>
  <rv s="0">
    <fb>436.34</fb>
    <v>0</v>
  </rv>
  <rv s="0">
    <fb>44481</fb>
    <v>13</v>
  </rv>
  <rv s="0">
    <fb>29.78</fb>
    <v>0</v>
  </rv>
  <rv s="0">
    <fb>65.25</fb>
    <v>0</v>
  </rv>
  <rv s="0">
    <fb>435.24</fb>
    <v>0</v>
  </rv>
  <rv s="0">
    <fb>44482</fb>
    <v>13</v>
  </rv>
  <rv s="0">
    <fb>33.590000000000003</fb>
    <v>0</v>
  </rv>
  <rv s="0">
    <fb>66.849999999999994</fb>
    <v>0</v>
  </rv>
  <rv s="0">
    <fb>436.79</fb>
    <v>0</v>
  </rv>
  <rv s="0">
    <fb>44483</fb>
    <v>13</v>
  </rv>
  <rv s="0">
    <fb>31.81</fb>
    <v>0</v>
  </rv>
  <rv s="0">
    <fb>66.930000000000007</fb>
    <v>0</v>
  </rv>
  <rv s="0">
    <fb>444.27</fb>
    <v>0</v>
  </rv>
  <rv s="0">
    <fb>44484</fb>
    <v>13</v>
  </rv>
  <rv s="0">
    <fb>31.24</fb>
    <v>0</v>
  </rv>
  <rv s="0">
    <fb>67.16</fb>
    <v>0</v>
  </rv>
  <rv s="0">
    <fb>447.68</fb>
    <v>0</v>
  </rv>
  <rv s="0">
    <fb>44487</fb>
    <v>13</v>
  </rv>
  <rv s="0">
    <fb>32.590000000000003</fb>
    <v>0</v>
  </rv>
  <rv s="0">
    <fb>68.48</fb>
    <v>0</v>
  </rv>
  <rv s="0">
    <fb>448.98</fb>
    <v>0</v>
  </rv>
  <rv s="0">
    <fb>44488</fb>
    <v>13</v>
  </rv>
  <rv s="0">
    <fb>69.900000000000006</fb>
    <v>0</v>
  </rv>
  <rv s="0">
    <fb>452.51</fb>
    <v>0</v>
  </rv>
  <rv s="0">
    <fb>44489</fb>
    <v>13</v>
  </rv>
  <rv s="0">
    <fb>32.92</fb>
    <v>0</v>
  </rv>
  <rv s="0">
    <fb>69.36</fb>
    <v>0</v>
  </rv>
  <rv s="0">
    <fb>454.25</fb>
    <v>0</v>
  </rv>
  <rv s="0">
    <fb>44490</fb>
    <v>13</v>
  </rv>
  <rv s="0">
    <fb>33.67</fb>
    <v>0</v>
  </rv>
  <rv s="0">
    <fb>69.97</fb>
    <v>0</v>
  </rv>
  <rv s="0">
    <fb>455.43</fb>
    <v>0</v>
  </rv>
  <rv s="0">
    <fb>44491</fb>
    <v>13</v>
  </rv>
  <rv s="0">
    <fb>454.88</fb>
    <v>0</v>
  </rv>
  <rv s="0">
    <fb>44494</fb>
    <v>13</v>
  </rv>
  <rv s="0">
    <fb>34.880000000000003</fb>
    <v>0</v>
  </rv>
  <rv s="0">
    <fb>72.23</fb>
    <v>0</v>
  </rv>
  <rv s="0">
    <fb>457.26</fb>
    <v>0</v>
  </rv>
  <rv s="0">
    <fb>44495</fb>
    <v>13</v>
  </rv>
  <rv s="0">
    <fb>71.239999999999995</fb>
    <v>0</v>
  </rv>
  <rv s="0">
    <fb>457.78</fb>
    <v>0</v>
  </rv>
  <rv s="0">
    <fb>44496</fb>
    <v>13</v>
  </rv>
  <rv s="0">
    <fb>34.409999999999997</fb>
    <v>0</v>
  </rv>
  <rv s="0">
    <fb>72.58</fb>
    <v>0</v>
  </rv>
  <rv s="0">
    <fb>455.74</fb>
    <v>0</v>
  </rv>
  <rv s="0">
    <fb>44497</fb>
    <v>13</v>
  </rv>
  <rv s="0">
    <fb>37.11</fb>
    <v>0</v>
  </rv>
  <rv s="0">
    <fb>76.349999999999994</fb>
    <v>0</v>
  </rv>
  <rv s="0">
    <fb>460.12</fb>
    <v>0</v>
  </rv>
  <rv s="0">
    <fb>44498</fb>
    <v>13</v>
  </rv>
  <rv s="0">
    <fb>77.41</fb>
    <v>0</v>
  </rv>
  <rv s="0">
    <fb>41.65</fb>
    <v>0</v>
  </rv>
  <rv s="0">
    <fb>80.599999999999994</fb>
    <v>0</v>
  </rv>
  <rv s="0">
    <fb>461.94</fb>
    <v>0</v>
  </rv>
  <rv s="0">
    <fb>44502</fb>
    <v>13</v>
  </rv>
  <rv s="0">
    <fb>41.23</fb>
    <v>0</v>
  </rv>
  <rv s="0">
    <fb>79.86</fb>
    <v>0</v>
  </rv>
  <rv s="0">
    <fb>463.76</fb>
    <v>0</v>
  </rv>
  <rv s="0">
    <fb>44503</fb>
    <v>13</v>
  </rv>
  <rv s="0">
    <fb>40.04</fb>
    <v>0</v>
  </rv>
  <rv s="0">
    <fb>80.45</fb>
    <v>0</v>
  </rv>
  <rv s="0">
    <fb>466.61</fb>
    <v>0</v>
  </rv>
  <rv s="0">
    <fb>44504</fb>
    <v>13</v>
  </rv>
  <rv s="0">
    <fb>40.229999999999997</fb>
    <v>0</v>
  </rv>
  <rv s="0">
    <fb>81.41</fb>
    <v>0</v>
  </rv>
  <rv s="0">
    <fb>468.75</fb>
    <v>0</v>
  </rv>
  <rv s="0">
    <fb>44505</fb>
    <v>13</v>
  </rv>
  <rv s="0">
    <fb>38.369999999999997</fb>
    <v>0</v>
  </rv>
  <rv s="0">
    <fb>80.48</fb>
    <v>0</v>
  </rv>
  <rv s="0">
    <fb>470.4</fb>
    <v>0</v>
  </rv>
  <rv s="0">
    <fb>44508</fb>
    <v>13</v>
  </rv>
  <rv s="0">
    <fb>40.94</fb>
    <v>0</v>
  </rv>
  <rv s="0">
    <fb>81.69</fb>
    <v>0</v>
  </rv>
  <rv s="0">
    <fb>470.89</fb>
    <v>0</v>
  </rv>
  <rv s="0">
    <fb>44509</fb>
    <v>13</v>
  </rv>
  <rv s="0">
    <fb>40.72</fb>
    <v>0</v>
  </rv>
  <rv s="0">
    <fb>79.28</fb>
    <v>0</v>
  </rv>
  <rv s="0">
    <fb>469.25</fb>
    <v>0</v>
  </rv>
  <rv s="0">
    <fb>44510</fb>
    <v>13</v>
  </rv>
  <rv s="0">
    <fb>40.18</fb>
    <v>0</v>
  </rv>
  <rv s="0">
    <fb>77.819999999999993</fb>
    <v>0</v>
  </rv>
  <rv s="0">
    <fb>465.54</fb>
    <v>0</v>
  </rv>
  <rv s="0">
    <fb>44511</fb>
    <v>13</v>
  </rv>
  <rv s="0">
    <fb>43.44</fb>
    <v>0</v>
  </rv>
  <rv s="0">
    <fb>80.92</fb>
    <v>0</v>
  </rv>
  <rv s="0">
    <fb>465.73</fb>
    <v>0</v>
  </rv>
  <rv s="0">
    <fb>44512</fb>
    <v>13</v>
  </rv>
  <rv s="0">
    <fb>43.14</fb>
    <v>0</v>
  </rv>
  <rv s="0">
    <fb>81.47</fb>
    <v>0</v>
  </rv>
  <rv s="0">
    <fb>469.16</fb>
    <v>0</v>
  </rv>
  <rv s="0">
    <fb>44515</fb>
    <v>13</v>
  </rv>
  <rv s="0">
    <fb>41.82</fb>
    <v>0</v>
  </rv>
  <rv s="0">
    <fb>80.17</fb>
    <v>0</v>
  </rv>
  <rv s="0">
    <fb>469.28</fb>
    <v>0</v>
  </rv>
  <rv s="0">
    <fb>44516</fb>
    <v>13</v>
  </rv>
  <rv s="0">
    <fb>43.11</fb>
    <v>0</v>
  </rv>
  <rv s="0">
    <fb>80.959999999999994</fb>
    <v>0</v>
  </rv>
  <rv s="0">
    <fb>471.15</fb>
    <v>0</v>
  </rv>
  <rv s="0">
    <fb>44517</fb>
    <v>13</v>
  </rv>
  <rv s="0">
    <fb>41.99</fb>
    <v>0</v>
  </rv>
  <rv s="0">
    <fb>80.3</fb>
    <v>0</v>
  </rv>
  <rv s="0">
    <fb>470.04</fb>
    <v>0</v>
  </rv>
  <rv s="0">
    <fb>44518</fb>
    <v>13</v>
  </rv>
  <rv s="0">
    <fb>40.42</fb>
    <v>0</v>
  </rv>
  <rv s="0">
    <fb>78.989999999999995</fb>
    <v>0</v>
  </rv>
  <rv s="0">
    <fb>471.59</fb>
    <v>0</v>
  </rv>
  <rv s="0">
    <fb>44519</fb>
    <v>13</v>
  </rv>
  <rv s="0">
    <fb>44.55</fb>
    <v>0</v>
  </rv>
  <rv s="0">
    <fb>80.84</fb>
    <v>0</v>
  </rv>
  <rv s="0">
    <fb>470.82</fb>
    <v>0</v>
  </rv>
  <rv s="0">
    <fb>44522</fb>
    <v>13</v>
  </rv>
  <rv s="0">
    <fb>42.81</fb>
    <v>0</v>
  </rv>
  <rv s="0">
    <fb>80.319999999999993</fb>
    <v>0</v>
  </rv>
  <rv s="0">
    <fb>469.41</fb>
    <v>0</v>
  </rv>
  <rv s="0">
    <fb>44523</fb>
    <v>13</v>
  </rv>
  <rv s="0">
    <fb>42.27</fb>
    <v>0</v>
  </rv>
  <rv s="0">
    <fb>78.92</fb>
    <v>0</v>
  </rv>
  <rv s="0">
    <fb>470.06</fb>
    <v>0</v>
  </rv>
  <rv s="0">
    <fb>44524</fb>
    <v>13</v>
  </rv>
  <rv s="0">
    <fb>42.91</fb>
    <v>0</v>
  </rv>
  <rv s="0">
    <fb>79.58</fb>
    <v>0</v>
  </rv>
  <rv s="0">
    <fb>471.28</fb>
    <v>0</v>
  </rv>
  <rv s="0">
    <fb>44526</fb>
    <v>13</v>
  </rv>
  <rv s="0">
    <fb>40.25</fb>
    <v>0</v>
  </rv>
  <rv s="0">
    <fb>76.849999999999994</fb>
    <v>0</v>
  </rv>
  <rv s="0">
    <fb>460.62</fb>
    <v>0</v>
  </rv>
  <rv s="0">
    <fb>44529</fb>
    <v>13</v>
  </rv>
  <rv s="0">
    <fb>41.62</fb>
    <v>0</v>
  </rv>
  <rv s="0">
    <fb>78.790000000000006</fb>
    <v>0</v>
  </rv>
  <rv s="0">
    <fb>466.5</fb>
    <v>0</v>
  </rv>
  <rv s="0">
    <fb>44530</fb>
    <v>13</v>
  </rv>
  <rv s="0">
    <fb>77.11</fb>
    <v>0</v>
  </rv>
  <rv s="0">
    <fb>36.71</fb>
    <v>0</v>
  </rv>
  <rv s="0">
    <fb>74.290000000000006</fb>
    <v>0</v>
  </rv>
  <rv s="0">
    <fb>452.29</fb>
    <v>0</v>
  </rv>
  <rv s="0">
    <fb>44532</fb>
    <v>13</v>
  </rv>
  <rv s="0">
    <fb>36.42</fb>
    <v>0</v>
  </rv>
  <rv s="0">
    <fb>73.91</fb>
    <v>0</v>
  </rv>
  <rv s="0">
    <fb>459.26</fb>
    <v>0</v>
  </rv>
  <rv s="0">
    <fb>44533</fb>
    <v>13</v>
  </rv>
  <rv s="0">
    <fb>33.46</fb>
    <v>0</v>
  </rv>
  <rv s="0">
    <fb>70.260000000000005</fb>
    <v>0</v>
  </rv>
  <rv s="0">
    <fb>455.14</fb>
    <v>0</v>
  </rv>
  <rv s="0">
    <fb>44536</fb>
    <v>13</v>
  </rv>
  <rv s="0">
    <fb>34.049999999999997</fb>
    <v>0</v>
  </rv>
  <rv s="0">
    <fb>70.17</fb>
    <v>0</v>
  </rv>
  <rv s="0">
    <fb>44537</fb>
    <v>13</v>
  </rv>
  <rv s="0">
    <fb>73.150000000000006</fb>
    <v>0</v>
  </rv>
  <rv s="0">
    <fb>470.19</fb>
    <v>0</v>
  </rv>
  <rv s="0">
    <fb>44538</fb>
    <v>13</v>
  </rv>
  <rv s="0">
    <fb>36.6</fb>
    <v>0</v>
  </rv>
  <rv s="0">
    <fb>73.819999999999993</fb>
    <v>0</v>
  </rv>
  <rv s="0">
    <fb>471.43</fb>
    <v>0</v>
  </rv>
  <rv s="0">
    <fb>44539</fb>
    <v>13</v>
  </rv>
  <rv s="0">
    <fb>34.42</fb>
    <v>0</v>
  </rv>
  <rv s="0">
    <fb>71.13</fb>
    <v>0</v>
  </rv>
  <rv s="0">
    <fb>468.25</fb>
    <v>0</v>
  </rv>
  <rv s="0">
    <fb>44540</fb>
    <v>13</v>
  </rv>
  <rv s="0">
    <fb>33.22</fb>
    <v>0</v>
  </rv>
  <rv s="0">
    <fb>71.14</fb>
    <v>0</v>
  </rv>
  <rv s="0">
    <fb>472.74</fb>
    <v>0</v>
  </rv>
  <rv s="0">
    <fb>44543</fb>
    <v>13</v>
  </rv>
  <rv s="0">
    <fb>32.229999999999997</fb>
    <v>0</v>
  </rv>
  <rv s="0">
    <fb>69.69</fb>
    <v>0</v>
  </rv>
  <rv s="0">
    <fb>467.07</fb>
    <v>0</v>
  </rv>
  <rv s="0">
    <fb>44544</fb>
    <v>13</v>
  </rv>
  <rv s="0">
    <fb>30.55</fb>
    <v>0</v>
  </rv>
  <rv s="0">
    <fb>67.64</fb>
    <v>0</v>
  </rv>
  <rv s="0">
    <fb>463.77</fb>
    <v>0</v>
  </rv>
  <rv s="0">
    <fb>44545</fb>
    <v>13</v>
  </rv>
  <rv s="0">
    <fb>31.36</fb>
    <v>0</v>
  </rv>
  <rv s="0">
    <fb>68.27</fb>
    <v>0</v>
  </rv>
  <rv s="0">
    <fb>471.06</fb>
    <v>0</v>
  </rv>
  <rv s="0">
    <fb>44546</fb>
    <v>13</v>
  </rv>
  <rv s="0">
    <fb>466.74</fb>
    <v>0</v>
  </rv>
  <rv s="0">
    <fb>44547</fb>
    <v>13</v>
  </rv>
  <rv s="0">
    <fb>29.75</fb>
    <v>0</v>
  </rv>
  <rv s="0">
    <fb>65.930000000000007</fb>
    <v>0</v>
  </rv>
  <rv s="0">
    <fb>462.11</fb>
    <v>0</v>
  </rv>
  <rv s="0">
    <fb>44550</fb>
    <v>13</v>
  </rv>
  <rv s="0">
    <fb>456.92</fb>
    <v>0</v>
  </rv>
  <rv s="0">
    <fb>44551</fb>
    <v>13</v>
  </rv>
  <rv s="0">
    <fb>28.96</fb>
    <v>0</v>
  </rv>
  <rv s="0">
    <fb>465.06</fb>
    <v>0</v>
  </rv>
  <rv s="0">
    <fb>44552</fb>
    <v>13</v>
  </rv>
  <rv s="0">
    <fb>28.88</fb>
    <v>0</v>
  </rv>
  <rv s="0">
    <fb>66.59</fb>
    <v>0</v>
  </rv>
  <rv s="0">
    <fb>469.75</fb>
    <v>0</v>
  </rv>
  <rv s="0">
    <fb>44553</fb>
    <v>13</v>
  </rv>
  <rv s="0">
    <fb>29.4</fb>
    <v>0</v>
  </rv>
  <rv s="0">
    <fb>67.349999999999994</fb>
    <v>0</v>
  </rv>
  <rv s="0">
    <fb>472.63</fb>
    <v>0</v>
  </rv>
  <rv s="0">
    <fb>44557</fb>
    <v>13</v>
  </rv>
  <rv s="0">
    <fb>29.6</fb>
    <v>0</v>
  </rv>
  <rv s="0">
    <fb>68.180000000000007</fb>
    <v>0</v>
  </rv>
  <rv s="0">
    <fb>479.4</fb>
    <v>0</v>
  </rv>
  <rv s="0">
    <fb>44558</fb>
    <v>13</v>
  </rv>
  <rv s="0">
    <fb>28.33</fb>
    <v>0</v>
  </rv>
  <rv s="0">
    <fb>67.34</fb>
    <v>0</v>
  </rv>
  <rv s="0">
    <fb>479.03</fb>
    <v>0</v>
  </rv>
  <rv s="0">
    <fb>44559</fb>
    <v>13</v>
  </rv>
  <rv s="0">
    <fb>27.96</fb>
    <v>0</v>
  </rv>
  <rv s="0">
    <fb>66.78</fb>
    <v>0</v>
  </rv>
  <rv s="0">
    <fb>479.53</fb>
    <v>0</v>
  </rv>
  <rv s="0">
    <fb>44560</fb>
    <v>13</v>
  </rv>
  <rv s="0">
    <fb>28.84</fb>
    <v>0</v>
  </rv>
  <rv s="0">
    <fb>68.25</fb>
    <v>0</v>
  </rv>
  <rv s="0">
    <fb>478.18</fb>
    <v>0</v>
  </rv>
  <rv s="0">
    <fb>44561</fb>
    <v>13</v>
  </rv>
  <rv s="0">
    <fb>67.97</fb>
    <v>0</v>
  </rv>
  <rv s="0">
    <fb>44564</fb>
    <v>13</v>
  </rv>
  <rv s="0">
    <fb>28.79</fb>
    <v>0</v>
  </rv>
  <rv s="0">
    <fb>70.08</fb>
    <v>0</v>
  </rv>
  <rv s="0">
    <fb>479.84</fb>
    <v>0</v>
  </rv>
  <rv s="0">
    <fb>44565</fb>
    <v>13</v>
  </rv>
  <rv s="0">
    <fb>69.040000000000006</fb>
    <v>0</v>
  </rv>
  <rv s="0">
    <fb>479.68</fb>
    <v>0</v>
  </rv>
  <rv s="0">
    <fb>44566</fb>
    <v>13</v>
  </rv>
  <rv s="0">
    <fb>26.27</fb>
    <v>0</v>
  </rv>
  <rv s="0">
    <fb>65.209999999999994</fb>
    <v>0</v>
  </rv>
  <rv s="0">
    <fb>470.33</fb>
    <v>0</v>
  </rv>
  <rv s="0">
    <fb>44567</fb>
    <v>13</v>
  </rv>
  <rv s="0">
    <fb>25.22</fb>
    <v>0</v>
  </rv>
  <rv s="0">
    <fb>64.41</fb>
    <v>0</v>
  </rv>
  <rv s="0">
    <fb>469.98</fb>
    <v>0</v>
  </rv>
  <rv s="0">
    <fb>44568</fb>
    <v>13</v>
  </rv>
  <rv s="0">
    <fb>24.96</fb>
    <v>0</v>
  </rv>
  <rv s="0">
    <fb>63.59</fb>
    <v>0</v>
  </rv>
  <rv s="0">
    <fb>468.1</fb>
    <v>0</v>
  </rv>
  <rv s="0">
    <fb>44571</fb>
    <v>13</v>
  </rv>
  <rv s="0">
    <fb>63.03</fb>
    <v>0</v>
  </rv>
  <rv s="0">
    <fb>467.22</fb>
    <v>0</v>
  </rv>
  <rv s="0">
    <fb>44572</fb>
    <v>13</v>
  </rv>
  <rv s="0">
    <fb>64.510000000000005</fb>
    <v>0</v>
  </rv>
  <rv s="0">
    <fb>471.83</fb>
    <v>0</v>
  </rv>
  <rv s="0">
    <fb>44573</fb>
    <v>13</v>
  </rv>
  <rv s="0">
    <fb>24.65</fb>
    <v>0</v>
  </rv>
  <rv s="0">
    <fb>65.290000000000006</fb>
    <v>0</v>
  </rv>
  <rv s="0">
    <fb>473.08</fb>
    <v>0</v>
  </rv>
  <rv s="0">
    <fb>44574</fb>
    <v>13</v>
  </rv>
  <rv s="0">
    <fb>23.91</fb>
    <v>0</v>
  </rv>
  <rv s="0">
    <fb>63.26</fb>
    <v>0</v>
  </rv>
  <rv s="0">
    <fb>466.59</fb>
    <v>0</v>
  </rv>
  <rv s="0">
    <fb>44575</fb>
    <v>13</v>
  </rv>
  <rv s="0">
    <fb>23.44</fb>
    <v>0</v>
  </rv>
  <rv s="0">
    <fb>466.75</fb>
    <v>0</v>
  </rv>
  <rv s="0">
    <fb>44579</fb>
    <v>13</v>
  </rv>
  <rv s="0">
    <fb>22.83</fb>
    <v>0</v>
  </rv>
  <rv s="0">
    <fb>61.14</fb>
    <v>0</v>
  </rv>
  <rv s="0">
    <fb>458.5</fb>
    <v>0</v>
  </rv>
  <rv s="0">
    <fb>44580</fb>
    <v>13</v>
  </rv>
  <rv s="0">
    <fb>59.33</fb>
    <v>0</v>
  </rv>
  <rv s="0">
    <fb>453.76</fb>
    <v>0</v>
  </rv>
  <rv s="0">
    <fb>44581</fb>
    <v>13</v>
  </rv>
  <rv s="0">
    <fb>58.61</fb>
    <v>0</v>
  </rv>
  <rv s="0">
    <fb>448.72</fb>
    <v>0</v>
  </rv>
  <rv s="0">
    <fb>44582</fb>
    <v>13</v>
  </rv>
  <rv s="0">
    <fb>21.06</fb>
    <v>0</v>
  </rv>
  <rv s="0">
    <fb>56.19</fb>
    <v>0</v>
  </rv>
  <rv s="0">
    <fb>439.98</fb>
    <v>0</v>
  </rv>
  <rv s="0">
    <fb>44585</fb>
    <v>13</v>
  </rv>
  <rv s="0">
    <fb>56.18</fb>
    <v>0</v>
  </rv>
  <rv s="0">
    <fb>441.52</fb>
    <v>0</v>
  </rv>
  <rv s="0">
    <fb>44586</fb>
    <v>13</v>
  </rv>
  <rv s="0">
    <fb>19.73</fb>
    <v>0</v>
  </rv>
  <rv s="0">
    <fb>54.35</fb>
    <v>0</v>
  </rv>
  <rv s="0">
    <fb>436.44</fb>
    <v>0</v>
  </rv>
  <rv s="0">
    <fb>44587</fb>
    <v>13</v>
  </rv>
  <rv s="0">
    <fb>19.47</fb>
    <v>0</v>
  </rv>
  <rv s="0">
    <fb>54.3</fb>
    <v>0</v>
  </rv>
  <rv s="0">
    <fb>435.43</fb>
    <v>0</v>
  </rv>
  <rv s="0">
    <fb>44588</fb>
    <v>13</v>
  </rv>
  <rv s="0">
    <fb>18.260000000000002</fb>
    <v>0</v>
  </rv>
  <rv s="0">
    <fb>51.8</fb>
    <v>0</v>
  </rv>
  <rv s="0">
    <fb>433.16</fb>
    <v>0</v>
  </rv>
  <rv s="0">
    <fb>44589</fb>
    <v>13</v>
  </rv>
  <rv s="0">
    <fb>18.760000000000002</fb>
    <v>0</v>
  </rv>
  <rv s="0">
    <fb>52.39</fb>
    <v>0</v>
  </rv>
  <rv s="0">
    <fb>443.75</fb>
    <v>0</v>
  </rv>
  <rv s="0">
    <fb>44592</fb>
    <v>13</v>
  </rv>
  <rv s="0">
    <fb>57.11</fb>
    <v>0</v>
  </rv>
  <rv s="0">
    <fb>22.9</fb>
    <v>0</v>
  </rv>
  <rv s="0">
    <fb>57.78</fb>
    <v>0</v>
  </rv>
  <rv s="0">
    <fb>454.89</fb>
    <v>0</v>
  </rv>
  <rv s="0">
    <fb>44594</fb>
    <v>13</v>
  </rv>
  <rv s="0">
    <fb>21.84</fb>
    <v>0</v>
  </rv>
  <rv s="0">
    <fb>56.66</fb>
    <v>0</v>
  </rv>
  <rv s="0">
    <fb>44595</fb>
    <v>13</v>
  </rv>
  <rv s="0">
    <fb>20.92</fb>
    <v>0</v>
  </rv>
  <rv s="0">
    <fb>54.2</fb>
    <v>0</v>
  </rv>
  <rv s="0">
    <fb>448.6</fb>
    <v>0</v>
  </rv>
  <rv s="0">
    <fb>44596</fb>
    <v>13</v>
  </rv>
  <rv s="0">
    <fb>55.74</fb>
    <v>0</v>
  </rv>
  <rv s="0">
    <fb>450.85</fb>
    <v>0</v>
  </rv>
  <rv s="0">
    <fb>44599</fb>
    <v>13</v>
  </rv>
  <rv s="0">
    <fb>21.46</fb>
    <v>0</v>
  </rv>
  <rv s="0">
    <fb>56.05</fb>
    <v>0</v>
  </rv>
  <rv s="0">
    <fb>449.25</fb>
    <v>0</v>
  </rv>
  <rv s="0">
    <fb>44600</fb>
    <v>13</v>
  </rv>
  <rv s="0">
    <fb>57.46</fb>
    <v>0</v>
  </rv>
  <rv s="0">
    <fb>452.82</fb>
    <v>0</v>
  </rv>
  <rv s="0">
    <fb>44601</fb>
    <v>13</v>
  </rv>
  <rv s="0">
    <fb>60.07</fb>
    <v>0</v>
  </rv>
  <rv s="0">
    <fb>459.5</fb>
    <v>0</v>
  </rv>
  <rv s="0">
    <fb>44602</fb>
    <v>13</v>
  </rv>
  <rv s="0">
    <fb>22.27</fb>
    <v>0</v>
  </rv>
  <rv s="0">
    <fb>58.43</fb>
    <v>0</v>
  </rv>
  <rv s="0">
    <fb>451.38</fb>
    <v>0</v>
  </rv>
  <rv s="0">
    <fb>44603</fb>
    <v>13</v>
  </rv>
  <rv s="0">
    <fb>56.35</fb>
    <v>0</v>
  </rv>
  <rv s="0">
    <fb>442.35</fb>
    <v>0</v>
  </rv>
  <rv s="0">
    <fb>44606</fb>
    <v>13</v>
  </rv>
  <rv s="0">
    <fb>21.47</fb>
    <v>0</v>
  </rv>
  <rv s="0">
    <fb>56.22</fb>
    <v>0</v>
  </rv>
  <rv s="0">
    <fb>44607</fb>
    <v>13</v>
  </rv>
  <rv s="0">
    <fb>23.77</fb>
    <v>0</v>
  </rv>
  <rv s="0">
    <fb>59.79</fb>
    <v>0</v>
  </rv>
  <rv s="0">
    <fb>448</fb>
    <v>0</v>
  </rv>
  <rv s="0">
    <fb>44608</fb>
    <v>13</v>
  </rv>
  <rv s="0">
    <fb>23.9</fb>
    <v>0</v>
  </rv>
  <rv s="0">
    <fb>448.51</fb>
    <v>0</v>
  </rv>
  <rv s="0">
    <fb>44609</fb>
    <v>13</v>
  </rv>
  <rv s="0">
    <fb>23.15</fb>
    <v>0</v>
  </rv>
  <rv s="0">
    <fb>56.83</fb>
    <v>0</v>
  </rv>
  <rv s="0">
    <fb>439.1</fb>
    <v>0</v>
  </rv>
  <rv s="0">
    <fb>44610</fb>
    <v>13</v>
  </rv>
  <rv s="0">
    <fb>22.07</fb>
    <v>0</v>
  </rv>
  <rv s="0">
    <fb>55.49</fb>
    <v>0</v>
  </rv>
  <rv s="0">
    <fb>436.07</fb>
    <v>0</v>
  </rv>
  <rv s="0">
    <fb>44614</fb>
    <v>13</v>
  </rv>
  <rv s="0">
    <fb>53.56</fb>
    <v>0</v>
  </rv>
  <rv s="0">
    <fb>431.34</fb>
    <v>0</v>
  </rv>
  <rv s="0">
    <fb>44615</fb>
    <v>13</v>
  </rv>
  <rv s="0">
    <fb>19.809999999999999</fb>
    <v>0</v>
  </rv>
  <rv s="0">
    <fb>52.16</fb>
    <v>0</v>
  </rv>
  <rv s="0">
    <fb>423.48</fb>
    <v>0</v>
  </rv>
  <rv s="0">
    <fb>44616</fb>
    <v>13</v>
  </rv>
  <rv s="0">
    <fb>56</fb>
    <v>0</v>
  </rv>
  <rv s="0">
    <fb>430.14</fb>
    <v>0</v>
  </rv>
  <rv s="0">
    <fb>44617</fb>
    <v>13</v>
  </rv>
  <rv s="0">
    <fb>22.59</fb>
    <v>0</v>
  </rv>
  <rv s="0">
    <fb>56.95</fb>
    <v>0</v>
  </rv>
  <rv s="0">
    <fb>439.61</fb>
    <v>0</v>
  </rv>
  <rv s="0">
    <fb>44620</fb>
    <v>13</v>
  </rv>
  <rv s="0">
    <fb>59.72</fb>
    <v>0</v>
  </rv>
  <rv s="0">
    <fb>58.86</fb>
    <v>0</v>
  </rv>
  <rv s="0">
    <fb>431.92</fb>
    <v>0</v>
  </rv>
  <rv s="0">
    <fb>44622</fb>
    <v>13</v>
  </rv>
  <rv s="0">
    <fb>25.27</fb>
    <v>0</v>
  </rv>
  <rv s="0">
    <fb>439.8</fb>
    <v>0</v>
  </rv>
  <rv s="0">
    <fb>44623</fb>
    <v>13</v>
  </rv>
  <rv s="0">
    <fb>23.72</fb>
    <v>0</v>
  </rv>
  <rv s="0">
    <fb>57.3</fb>
    <v>0</v>
  </rv>
  <rv s="0">
    <fb>437.69</fb>
    <v>0</v>
  </rv>
  <rv s="0">
    <fb>44624</fb>
    <v>13</v>
  </rv>
  <rv s="0">
    <fb>23.07</fb>
    <v>0</v>
  </rv>
  <rv s="0">
    <fb>56.07</fb>
    <v>0</v>
  </rv>
  <rv s="0">
    <fb>433.95</fb>
    <v>0</v>
  </rv>
  <rv s="0">
    <fb>44627</fb>
    <v>13</v>
  </rv>
  <rv s="0">
    <fb>23.24</fb>
    <v>0</v>
  </rv>
  <rv s="0">
    <fb>55.55</fb>
    <v>0</v>
  </rv>
  <rv s="0">
    <fb>421.2</fb>
    <v>0</v>
  </rv>
  <rv s="0">
    <fb>44628</fb>
    <v>13</v>
  </rv>
  <rv s="0">
    <fb>25.58</fb>
    <v>0</v>
  </rv>
  <rv s="0">
    <fb>58.49</fb>
    <v>0</v>
  </rv>
  <rv s="0">
    <fb>418.06</fb>
    <v>0</v>
  </rv>
  <rv s="0">
    <fb>44629</fb>
    <v>13</v>
  </rv>
  <rv s="0">
    <fb>26.19</fb>
    <v>0</v>
  </rv>
  <rv s="0">
    <fb>60.29</fb>
    <v>0</v>
  </rv>
  <rv s="0">
    <fb>429.31</fb>
    <v>0</v>
  </rv>
  <rv s="0">
    <fb>44630</fb>
    <v>13</v>
  </rv>
  <rv s="0">
    <fb>59.15</fb>
    <v>0</v>
  </rv>
  <rv s="0">
    <fb>427.34</fb>
    <v>0</v>
  </rv>
  <rv s="0">
    <fb>44631</fb>
    <v>13</v>
  </rv>
  <rv s="0">
    <fb>24.44</fb>
    <v>0</v>
  </rv>
  <rv s="0">
    <fb>422.01</fb>
    <v>0</v>
  </rv>
  <rv s="0">
    <fb>44634</fb>
    <v>13</v>
  </rv>
  <rv s="0">
    <fb>22.49</fb>
    <v>0</v>
  </rv>
  <rv s="0">
    <fb>53.68</fb>
    <v>0</v>
  </rv>
  <rv s="0">
    <fb>418.82</fb>
    <v>0</v>
  </rv>
  <rv s="0">
    <fb>44635</fb>
    <v>13</v>
  </rv>
  <rv s="0">
    <fb>55.91</fb>
    <v>0</v>
  </rv>
  <rv s="0">
    <fb>428.04</fb>
    <v>0</v>
  </rv>
  <rv s="0">
    <fb>44636</fb>
    <v>13</v>
  </rv>
  <rv s="0">
    <fb>59.49</fb>
    <v>0</v>
  </rv>
  <rv s="0">
    <fb>437.52</fb>
    <v>0</v>
  </rv>
  <rv s="0">
    <fb>44637</fb>
    <v>13</v>
  </rv>
  <rv s="0">
    <fb>25.66</fb>
    <v>0</v>
  </rv>
  <rv s="0">
    <fb>60.55</fb>
    <v>0</v>
  </rv>
  <rv s="0">
    <fb>442.96</fb>
    <v>0</v>
  </rv>
  <rv s="0">
    <fb>44638</fb>
    <v>13</v>
  </rv>
  <rv s="0">
    <fb>26.15</fb>
    <v>0</v>
  </rv>
  <rv s="0">
    <fb>62.09</fb>
    <v>0</v>
  </rv>
  <rv s="0">
    <fb>447.7</fb>
    <v>0</v>
  </rv>
  <rv s="0">
    <fb>44641</fb>
    <v>13</v>
  </rv>
  <rv s="0">
    <fb>25.81</fb>
    <v>0</v>
  </rv>
  <rv s="0">
    <fb>447.61</fb>
    <v>0</v>
  </rv>
  <rv s="0">
    <fb>44642</fb>
    <v>13</v>
  </rv>
  <rv s="0">
    <fb>63.48</fb>
    <v>0</v>
  </rv>
  <rv s="0">
    <fb>453.07</fb>
    <v>0</v>
  </rv>
  <rv s="0">
    <fb>44643</fb>
    <v>13</v>
  </rv>
  <rv s="0">
    <fb>27.64</fb>
    <v>0</v>
  </rv>
  <rv s="0">
    <fb>447.39</fb>
    <v>0</v>
  </rv>
  <rv s="0">
    <fb>44644</fb>
    <v>13</v>
  </rv>
  <rv s="0">
    <fb>64.78</fb>
    <v>0</v>
  </rv>
  <rv s="0">
    <fb>452.36</fb>
    <v>0</v>
  </rv>
  <rv s="0">
    <fb>44645</fb>
    <v>13</v>
  </rv>
  <rv s="0">
    <fb>27.95</fb>
    <v>0</v>
  </rv>
  <rv s="0">
    <fb>454.64</fb>
    <v>0</v>
  </rv>
  <rv s="0">
    <fb>44648</fb>
    <v>13</v>
  </rv>
  <rv s="0">
    <fb>28.08</fb>
    <v>0</v>
  </rv>
  <rv s="0">
    <fb>64.680000000000007</fb>
    <v>0</v>
  </rv>
  <rv s="0">
    <fb>457.83</fb>
    <v>0</v>
  </rv>
  <rv s="0">
    <fb>44649</fb>
    <v>13</v>
  </rv>
  <rv s="0">
    <fb>66.3</fb>
    <v>0</v>
  </rv>
  <rv s="0">
    <fb>463.67</fb>
    <v>0</v>
  </rv>
  <rv s="0">
    <fb>44650</fb>
    <v>13</v>
  </rv>
  <rv s="0">
    <fb>65.17</fb>
    <v>0</v>
  </rv>
  <rv s="0">
    <fb>460.79</fb>
    <v>0</v>
  </rv>
  <rv s="0">
    <fb>44651</fb>
    <v>13</v>
  </rv>
  <rv s="0">
    <fb>28.34</fb>
    <v>0</v>
  </rv>
  <rv s="0">
    <fb>64.900000000000006</fb>
    <v>0</v>
  </rv>
  <rv s="0">
    <fb>454.79</fb>
    <v>0</v>
  </rv>
  <rv s="0">
    <fb>44655</fb>
    <v>13</v>
  </rv>
  <rv s="0">
    <fb>31.75</fb>
    <v>0</v>
  </rv>
  <rv s="0">
    <fb>458.8</fb>
    <v>0</v>
  </rv>
  <rv s="0">
    <fb>44656</fb>
    <v>13</v>
  </rv>
  <rv s="0">
    <fb>30.44</fb>
    <v>0</v>
  </rv>
  <rv s="0">
    <fb>64.3</fb>
    <v>0</v>
  </rv>
  <rv s="0">
    <fb>452.89</fb>
    <v>0</v>
  </rv>
  <rv s="0">
    <fb>44657</fb>
    <v>13</v>
  </rv>
  <rv s="0">
    <fb>28.29</fb>
    <v>0</v>
  </rv>
  <rv s="0">
    <fb>62.18</fb>
    <v>0</v>
  </rv>
  <rv s="0">
    <fb>448.49</fb>
    <v>0</v>
  </rv>
  <rv s="0">
    <fb>44658</fb>
    <v>13</v>
  </rv>
  <rv s="0">
    <fb>61.74</fb>
    <v>0</v>
  </rv>
  <rv s="0">
    <fb>450.71</fb>
    <v>0</v>
  </rv>
  <rv s="0">
    <fb>44659</fb>
    <v>13</v>
  </rv>
  <rv s="0">
    <fb>60.13</fb>
    <v>0</v>
  </rv>
  <rv s="0">
    <fb>449.51</fb>
    <v>0</v>
  </rv>
  <rv s="0">
    <fb>44662</fb>
    <v>13</v>
  </rv>
  <rv s="0">
    <fb>26.23</fb>
    <v>0</v>
  </rv>
  <rv s="0">
    <fb>441.74</fb>
    <v>0</v>
  </rv>
  <rv s="0">
    <fb>44663</fb>
    <v>13</v>
  </rv>
  <rv s="0">
    <fb>25.92</fb>
    <v>0</v>
  </rv>
  <rv s="0">
    <fb>58.83</fb>
    <v>0</v>
  </rv>
  <rv s="0">
    <fb>440.05</fb>
    <v>0</v>
  </rv>
  <rv s="0">
    <fb>44664</fb>
    <v>13</v>
  </rv>
  <rv s="0">
    <fb>26.75</fb>
    <v>0</v>
  </rv>
  <rv s="0">
    <fb>60.52</fb>
    <v>0</v>
  </rv>
  <rv s="0">
    <fb>445.2</fb>
    <v>0</v>
  </rv>
  <rv s="0">
    <fb>44665</fb>
    <v>13</v>
  </rv>
  <rv s="0">
    <fb>25.77</fb>
    <v>0</v>
  </rv>
  <rv s="0">
    <fb>59.02</fb>
    <v>0</v>
  </rv>
  <rv s="0">
    <fb>439.7</fb>
    <v>0</v>
  </rv>
  <rv s="0">
    <fb>44669</fb>
    <v>13</v>
  </rv>
  <rv s="0">
    <fb>25.55</fb>
    <v>0</v>
  </rv>
  <rv s="0">
    <fb>58.82</fb>
    <v>0</v>
  </rv>
  <rv s="0">
    <fb>439.86</fb>
    <v>0</v>
  </rv>
  <rv s="0">
    <fb>44670</fb>
    <v>13</v>
  </rv>
  <rv s="0">
    <fb>60.44</fb>
    <v>0</v>
  </rv>
  <rv s="0">
    <fb>446.96</fb>
    <v>0</v>
  </rv>
  <rv s="0">
    <fb>44671</fb>
    <v>13</v>
  </rv>
  <rv s="0">
    <fb>58.27</fb>
    <v>0</v>
  </rv>
  <rv s="0">
    <fb>446.56</fb>
    <v>0</v>
  </rv>
  <rv s="0">
    <fb>44672</fb>
    <v>13</v>
  </rv>
  <rv s="0">
    <fb>22.85</fb>
    <v>0</v>
  </rv>
  <rv s="0">
    <fb>55.2</fb>
    <v>0</v>
  </rv>
  <rv s="0">
    <fb>440.09</fb>
    <v>0</v>
  </rv>
  <rv s="0">
    <fb>44673</fb>
    <v>13</v>
  </rv>
  <rv s="0">
    <fb>54.05</fb>
    <v>0</v>
  </rv>
  <rv s="0">
    <fb>427.78</fb>
    <v>0</v>
  </rv>
  <rv s="0">
    <fb>44676</fb>
    <v>13</v>
  </rv>
  <rv s="0">
    <fb>22.75</fb>
    <v>0</v>
  </rv>
  <rv s="0">
    <fb>54.49</fb>
    <v>0</v>
  </rv>
  <rv s="0">
    <fb>430.42</fb>
    <v>0</v>
  </rv>
  <rv s="0">
    <fb>44677</fb>
    <v>13</v>
  </rv>
  <rv s="0">
    <fb>51.92</fb>
    <v>0</v>
  </rv>
  <rv s="0">
    <fb>417.89</fb>
    <v>0</v>
  </rv>
  <rv s="0">
    <fb>44678</fb>
    <v>13</v>
  </rv>
  <rv s="0">
    <fb>22.13</fb>
    <v>0</v>
  </rv>
  <rv s="0">
    <fb>52.42</fb>
    <v>0</v>
  </rv>
  <rv s="0">
    <fb>419.15</fb>
    <v>0</v>
  </rv>
  <rv s="0">
    <fb>44679</fb>
    <v>13</v>
  </rv>
  <rv s="0">
    <fb>21.74</fb>
    <v>0</v>
  </rv>
  <rv s="0">
    <fb>53.32</fb>
    <v>0</v>
  </rv>
  <rv s="0">
    <fb>429.68</fb>
    <v>0</v>
  </rv>
  <rv s="0">
    <fb>44680</fb>
    <v>13</v>
  </rv>
  <rv s="0">
    <fb>52.22</fb>
    <v>0</v>
  </rv>
  <rv s="0">
    <fb>44683</fb>
    <v>13</v>
  </rv>
  <rv s="0">
    <fb>21.7</fb>
    <v>0</v>
  </rv>
  <rv s="0">
    <fb>53.48</fb>
    <v>0</v>
  </rv>
  <rv s="0">
    <fb>416.22</fb>
    <v>0</v>
  </rv>
  <rv s="0">
    <fb>44684</fb>
    <v>13</v>
  </rv>
  <rv s="0">
    <fb>21.54</fb>
    <v>0</v>
  </rv>
  <rv s="0">
    <fb>54.48</fb>
    <v>0</v>
  </rv>
  <rv s="0">
    <fb>418.15</fb>
    <v>0</v>
  </rv>
  <rv s="0">
    <fb>44685</fb>
    <v>13</v>
  </rv>
  <rv s="0">
    <fb>57.85</fb>
    <v>0</v>
  </rv>
  <rv s="0">
    <fb>430.74</fb>
    <v>0</v>
  </rv>
  <rv s="0">
    <fb>44686</fb>
    <v>13</v>
  </rv>
  <rv s="0">
    <fb>54.88</fb>
    <v>0</v>
  </rv>
  <rv s="0">
    <fb>415.45</fb>
    <v>0</v>
  </rv>
  <rv s="0">
    <fb>44687</fb>
    <v>13</v>
  </rv>
  <rv s="0">
    <fb>413.21</fb>
    <v>0</v>
  </rv>
  <rv s="0">
    <fb>44690</fb>
    <v>13</v>
  </rv>
  <rv s="0">
    <fb>16.63</fb>
    <v>0</v>
  </rv>
  <rv s="0">
    <fb>49.02</fb>
    <v>0</v>
  </rv>
  <rv s="0">
    <fb>399.92</fb>
    <v>0</v>
  </rv>
  <rv s="0">
    <fb>44691</fb>
    <v>13</v>
  </rv>
  <rv s="0">
    <fb>15.71</fb>
    <v>0</v>
  </rv>
  <rv s="0">
    <fb>48.88</fb>
    <v>0</v>
  </rv>
  <rv s="0">
    <fb>400.71</fb>
    <v>0</v>
  </rv>
  <rv s="0">
    <fb>44692</fb>
    <v>13</v>
  </rv>
  <rv s="0">
    <fb>13.45</fb>
    <v>0</v>
  </rv>
  <rv s="0">
    <fb>46.08</fb>
    <v>0</v>
  </rv>
  <rv s="0">
    <fb>394.39</fb>
    <v>0</v>
  </rv>
  <rv s="0">
    <fb>44693</fb>
    <v>13</v>
  </rv>
  <rv s="0">
    <fb>13.58</fb>
    <v>0</v>
  </rv>
  <rv s="0">
    <fb>46.67</fb>
    <v>0</v>
  </rv>
  <rv s="0">
    <fb>393.81</fb>
    <v>0</v>
  </rv>
  <rv s="0">
    <fb>44694</fb>
    <v>13</v>
  </rv>
  <rv s="0">
    <fb>50.04</fb>
    <v>0</v>
  </rv>
  <rv s="0">
    <fb>403.41</fb>
    <v>0</v>
  </rv>
  <rv s="0">
    <fb>44697</fb>
    <v>13</v>
  </rv>
  <rv s="0">
    <fb>14.5</fb>
    <v>0</v>
  </rv>
  <rv s="0">
    <fb>49.03</fb>
    <v>0</v>
  </rv>
  <rv s="0">
    <fb>401.71</fb>
    <v>0</v>
  </rv>
  <rv s="0">
    <fb>44698</fb>
    <v>13</v>
  </rv>
  <rv s="0">
    <fb>16.53</fb>
    <v>0</v>
  </rv>
  <rv s="0">
    <fb>51.97</fb>
    <v>0</v>
  </rv>
  <rv s="0">
    <fb>410.03</fb>
    <v>0</v>
  </rv>
  <rv s="0">
    <fb>44699</fb>
    <v>13</v>
  </rv>
  <rv s="0">
    <fb>15.88</fb>
    <v>0</v>
  </rv>
  <rv s="0">
    <fb>50.64</fb>
    <v>0</v>
  </rv>
  <rv s="0">
    <fb>393.56</fb>
    <v>0</v>
  </rv>
  <rv s="0">
    <fb>44700</fb>
    <v>13</v>
  </rv>
  <rv s="0">
    <fb>52.08</fb>
    <v>0</v>
  </rv>
  <rv s="0">
    <fb>391.1</fb>
    <v>0</v>
  </rv>
  <rv s="0">
    <fb>44701</fb>
    <v>13</v>
  </rv>
  <rv s="0">
    <fb>51.57</fb>
    <v>0</v>
  </rv>
  <rv s="0">
    <fb>391.3</fb>
    <v>0</v>
  </rv>
  <rv s="0">
    <fb>44704</fb>
    <v>13</v>
  </rv>
  <rv s="0">
    <fb>16.64</fb>
    <v>0</v>
  </rv>
  <rv s="0">
    <fb>51.99</fb>
    <v>0</v>
  </rv>
  <rv s="0">
    <fb>398.61</fb>
    <v>0</v>
  </rv>
  <rv s="0">
    <fb>44705</fb>
    <v>13</v>
  </rv>
  <rv s="0">
    <fb>15.18</fb>
    <v>0</v>
  </rv>
  <rv s="0">
    <fb>50.22</fb>
    <v>0</v>
  </rv>
  <rv s="0">
    <fb>395.75</fb>
    <v>0</v>
  </rv>
  <rv s="0">
    <fb>44706</fb>
    <v>13</v>
  </rv>
  <rv s="0">
    <fb>15.76</fb>
    <v>0</v>
  </rv>
  <rv s="0">
    <fb>51.17</fb>
    <v>0</v>
  </rv>
  <rv s="0">
    <fb>399.25</fb>
    <v>0</v>
  </rv>
  <rv s="0">
    <fb>44707</fb>
    <v>13</v>
  </rv>
  <rv s="0">
    <fb>17.059999999999999</fb>
    <v>0</v>
  </rv>
  <rv s="0">
    <fb>53.92</fb>
    <v>0</v>
  </rv>
  <rv s="0">
    <fb>407.06</fb>
    <v>0</v>
  </rv>
  <rv s="0">
    <fb>44708</fb>
    <v>13</v>
  </rv>
  <rv s="0">
    <fb>56.61</fb>
    <v>0</v>
  </rv>
  <rv s="0">
    <fb>417.25</fb>
    <v>0</v>
  </rv>
  <rv s="0">
    <fb>44712</fb>
    <v>13</v>
  </rv>
  <rv s="0">
    <fb>55.77</fb>
    <v>0</v>
  </rv>
  <rv s="0">
    <fb>17.920000000000002</fb>
    <v>0</v>
  </rv>
  <rv s="0">
    <fb>54.43</fb>
    <v>0</v>
  </rv>
  <rv s="0">
    <fb>411.51</fb>
    <v>0</v>
  </rv>
  <rv s="0">
    <fb>44714</fb>
    <v>13</v>
  </rv>
  <rv s="0">
    <fb>57.48</fb>
    <v>0</v>
  </rv>
  <rv s="0">
    <fb>419.26</fb>
    <v>0</v>
  </rv>
  <rv s="0">
    <fb>44715</fb>
    <v>13</v>
  </rv>
  <rv s="0">
    <fb>17.899999999999999</fb>
    <v>0</v>
  </rv>
  <rv s="0">
    <fb>56.4</fb>
    <v>0</v>
  </rv>
  <rv s="0">
    <fb>412.38</fb>
    <v>0</v>
  </rv>
  <rv s="0">
    <fb>44718</fb>
    <v>13</v>
  </rv>
  <rv s="0">
    <fb>18.579999999999998</fb>
    <v>0</v>
  </rv>
  <rv s="0">
    <fb>58.09</fb>
    <v>0</v>
  </rv>
  <rv s="0">
    <fb>413.62</fb>
    <v>0</v>
  </rv>
  <rv s="0">
    <fb>44719</fb>
    <v>13</v>
  </rv>
  <rv s="0">
    <fb>58.58</fb>
    <v>0</v>
  </rv>
  <rv s="0">
    <fb>417.46</fb>
    <v>0</v>
  </rv>
  <rv s="0">
    <fb>44720</fb>
    <v>13</v>
  </rv>
  <rv s="0">
    <fb>57.92</fb>
    <v>0</v>
  </rv>
  <rv s="0">
    <fb>412.94</fb>
    <v>0</v>
  </rv>
  <rv s="0">
    <fb>44721</fb>
    <v>13</v>
  </rv>
  <rv s="0">
    <fb>16.920000000000002</fb>
    <v>0</v>
  </rv>
  <rv s="0">
    <fb>56.24</fb>
    <v>0</v>
  </rv>
  <rv s="0">
    <fb>401.99</fb>
    <v>0</v>
  </rv>
  <rv s="0">
    <fb>44722</fb>
    <v>13</v>
  </rv>
  <rv s="0">
    <fb>54.61</fb>
    <v>0</v>
  </rv>
  <rv s="0">
    <fb>390.13</fb>
    <v>0</v>
  </rv>
  <rv s="0">
    <fb>44725</fb>
    <v>13</v>
  </rv>
  <rv s="0">
    <fb>14.2</fb>
    <v>0</v>
  </rv>
  <rv s="0">
    <fb>50.51</fb>
    <v>0</v>
  </rv>
  <rv s="0">
    <fb>375.13</fb>
    <v>0</v>
  </rv>
  <rv s="0">
    <fb>44726</fb>
    <v>13</v>
  </rv>
  <rv s="0">
    <fb>51.12</fb>
    <v>0</v>
  </rv>
  <rv s="0">
    <fb>374.13</fb>
    <v>0</v>
  </rv>
  <rv s="0">
    <fb>44727</fb>
    <v>13</v>
  </rv>
  <rv s="0">
    <fb>15.22</fb>
    <v>0</v>
  </rv>
  <rv s="0">
    <fb>52.67</fb>
    <v>0</v>
  </rv>
  <rv s="0">
    <fb>379.46</fb>
    <v>0</v>
  </rv>
  <rv s="0">
    <fb>44728</fb>
    <v>13</v>
  </rv>
  <rv s="0">
    <fb>14.25</fb>
    <v>0</v>
  </rv>
  <rv s="0">
    <fb>49.15</fb>
    <v>0</v>
  </rv>
  <rv s="0">
    <fb>366.99</fb>
    <v>0</v>
  </rv>
  <rv s="0">
    <fb>44729</fb>
    <v>13</v>
  </rv>
  <rv s="0">
    <fb>15.83</fb>
    <v>0</v>
  </rv>
  <rv s="0">
    <fb>51.49</fb>
    <v>0</v>
  </rv>
  <rv s="0">
    <fb>367.66</fb>
    <v>0</v>
  </rv>
  <rv s="0">
    <fb>44733</fb>
    <v>13</v>
  </rv>
  <rv s="0">
    <fb>16.579999999999998</fb>
    <v>0</v>
  </rv>
  <rv s="0">
    <fb>53.29</fb>
    <v>0</v>
  </rv>
  <rv s="0">
    <fb>377.01</fb>
    <v>0</v>
  </rv>
  <rv s="0">
    <fb>44734</fb>
    <v>13</v>
  </rv>
  <rv s="0">
    <fb>16.89</fb>
    <v>0</v>
  </rv>
  <rv s="0">
    <fb>53.04</fb>
    <v>0</v>
  </rv>
  <rv s="0">
    <fb>376.36</fb>
    <v>0</v>
  </rv>
  <rv s="0">
    <fb>44735</fb>
    <v>13</v>
  </rv>
  <rv s="0">
    <fb>17.87</fb>
    <v>0</v>
  </rv>
  <rv s="0">
    <fb>54.15</fb>
    <v>0</v>
  </rv>
  <rv s="0">
    <fb>380.13</fb>
    <v>0</v>
  </rv>
  <rv s="0">
    <fb>44736</fb>
    <v>13</v>
  </rv>
  <rv s="0">
    <fb>392</fb>
    <v>0</v>
  </rv>
  <rv s="0">
    <fb>44739</fb>
    <v>13</v>
  </rv>
  <rv s="0">
    <fb>18.100000000000001</fb>
    <v>0</v>
  </rv>
  <rv s="0">
    <fb>55.84</fb>
    <v>0</v>
  </rv>
  <rv s="0">
    <fb>390.58</fb>
    <v>0</v>
  </rv>
  <rv s="0">
    <fb>44740</fb>
    <v>13</v>
  </rv>
  <rv s="0">
    <fb>17.13</fb>
    <v>0</v>
  </rv>
  <rv s="0">
    <fb>53.65</fb>
    <v>0</v>
  </rv>
  <rv s="0">
    <fb>382.61</fb>
    <v>0</v>
  </rv>
  <rv s="0">
    <fb>44741</fb>
    <v>13</v>
  </rv>
  <rv s="0">
    <fb>16.350000000000001</fb>
    <v>0</v>
  </rv>
  <rv s="0">
    <fb>51.91</fb>
    <v>0</v>
  </rv>
  <rv s="0">
    <fb>382.34</fb>
    <v>0</v>
  </rv>
  <rv s="0">
    <fb>44742</fb>
    <v>13</v>
  </rv>
  <rv s="0">
    <fb>52.2</fb>
    <v>0</v>
  </rv>
  <rv s="0">
    <fb>17.18</fb>
    <v>0</v>
  </rv>
  <rv s="0">
    <fb>383.09</fb>
    <v>0</v>
  </rv>
  <rv s="0">
    <fb>44747</fb>
    <v>13</v>
  </rv>
  <rv s="0">
    <fb>17.600000000000001</fb>
    <v>0</v>
  </rv>
  <rv s="0">
    <fb>52.14</fb>
    <v>0</v>
  </rv>
  <rv s="0">
    <fb>383.91</fb>
    <v>0</v>
  </rv>
  <rv s="0">
    <fb>44748</fb>
    <v>13</v>
  </rv>
  <rv s="0">
    <fb>17.579999999999998</fb>
    <v>0</v>
  </rv>
  <rv s="0">
    <fb>51.58</fb>
    <v>0</v>
  </rv>
  <rv s="0">
    <fb>44749</fb>
    <v>13</v>
  </rv>
  <rv s="0">
    <fb>390.99</fb>
    <v>0</v>
  </rv>
  <rv s="0">
    <fb>44750</fb>
    <v>13</v>
  </rv>
  <rv s="0">
    <fb>19.77</fb>
    <v>0</v>
  </rv>
  <rv s="0">
    <fb>55.31</fb>
    <v>0</v>
  </rv>
  <rv s="0">
    <fb>390.68</fb>
    <v>0</v>
  </rv>
  <rv s="0">
    <fb>44753</fb>
    <v>13</v>
  </rv>
  <rv s="0">
    <fb>18.46</fb>
    <v>0</v>
  </rv>
  <rv s="0">
    <fb>52.61</fb>
    <v>0</v>
  </rv>
  <rv s="0">
    <fb>386.23</fb>
    <v>0</v>
  </rv>
  <rv s="0">
    <fb>44754</fb>
    <v>13</v>
  </rv>
  <rv s="0">
    <fb>18.02</fb>
    <v>0</v>
  </rv>
  <rv s="0">
    <fb>51.75</fb>
    <v>0</v>
  </rv>
  <rv s="0">
    <fb>382.76</fb>
    <v>0</v>
  </rv>
  <rv s="0">
    <fb>44755</fb>
    <v>13</v>
  </rv>
  <rv s="0">
    <fb>18.25</fb>
    <v>0</v>
  </rv>
  <rv s="0">
    <fb>52.04</fb>
    <v>0</v>
  </rv>
  <rv s="0">
    <fb>380.8</fb>
    <v>0</v>
  </rv>
  <rv s="0">
    <fb>44756</fb>
    <v>13</v>
  </rv>
  <rv s="0">
    <fb>17.75</fb>
    <v>0</v>
  </rv>
  <rv s="0">
    <fb>52.27</fb>
    <v>0</v>
  </rv>
  <rv s="0">
    <fb>379.88</fb>
    <v>0</v>
  </rv>
  <rv s="0">
    <fb>44757</fb>
    <v>13</v>
  </rv>
  <rv s="0">
    <fb>15.46</fb>
    <v>0</v>
  </rv>
  <rv s="0">
    <fb>52.11</fb>
    <v>0</v>
  </rv>
  <rv s="0">
    <fb>387.13</fb>
    <v>0</v>
  </rv>
  <rv s="0">
    <fb>44760</fb>
    <v>13</v>
  </rv>
  <rv s="0">
    <fb>16.420000000000002</fb>
    <v>0</v>
  </rv>
  <rv s="0">
    <fb>52.83</fb>
    <v>0</v>
  </rv>
  <rv s="0">
    <fb>384</fb>
    <v>0</v>
  </rv>
  <rv s="0">
    <fb>44761</fb>
    <v>13</v>
  </rv>
  <rv s="0">
    <fb>54.09</fb>
    <v>0</v>
  </rv>
  <rv s="0">
    <fb>394.32</fb>
    <v>0</v>
  </rv>
  <rv s="0">
    <fb>44762</fb>
    <v>13</v>
  </rv>
  <rv s="0">
    <fb>55.3</fb>
    <v>0</v>
  </rv>
  <rv s="0">
    <fb>396.76</fb>
    <v>0</v>
  </rv>
  <rv s="0">
    <fb>44763</fb>
    <v>13</v>
  </rv>
  <rv s="0">
    <fb>18.32</fb>
    <v>0</v>
  </rv>
  <rv s="0">
    <fb>56.09</fb>
    <v>0</v>
  </rv>
  <rv s="0">
    <fb>400.81</fb>
    <v>0</v>
  </rv>
  <rv s="0">
    <fb>44764</fb>
    <v>13</v>
  </rv>
  <rv s="0">
    <fb>54.53</fb>
    <v>0</v>
  </rv>
  <rv s="0">
    <fb>397.24</fb>
    <v>0</v>
  </rv>
  <rv s="0">
    <fb>44767</fb>
    <v>13</v>
  </rv>
  <rv s="0">
    <fb>17.489999999999998</fb>
    <v>0</v>
  </rv>
  <rv s="0">
    <fb>55.14</fb>
    <v>0</v>
  </rv>
  <rv s="0">
    <fb>397.65</fb>
    <v>0</v>
  </rv>
  <rv s="0">
    <fb>44768</fb>
    <v>13</v>
  </rv>
  <rv s="0">
    <fb>16.38</fb>
    <v>0</v>
  </rv>
  <rv s="0">
    <fb>54.24</fb>
    <v>0</v>
  </rv>
  <rv s="0">
    <fb>44769</fb>
    <v>13</v>
  </rv>
  <rv s="0">
    <fb>57.15</fb>
    <v>0</v>
  </rv>
  <rv s="0">
    <fb>403.09</fb>
    <v>0</v>
  </rv>
  <rv s="0">
    <fb>44770</fb>
    <v>13</v>
  </rv>
  <rv s="0">
    <fb>21.63</fb>
    <v>0</v>
  </rv>
  <rv s="0">
    <fb>60.58</fb>
    <v>0</v>
  </rv>
  <rv s="0">
    <fb>408.21</fb>
    <v>0</v>
  </rv>
  <rv s="0">
    <fb>44771</fb>
    <v>13</v>
  </rv>
  <rv s="0">
    <fb>62.33</fb>
    <v>0</v>
  </rv>
  <rv s="0">
    <fb>21.24</fb>
    <v>0</v>
  </rv>
  <rv s="0">
    <fb>61.47</fb>
    <v>0</v>
  </rv>
  <rv s="0">
    <fb>412.95</fb>
    <v>0</v>
  </rv>
  <rv s="0">
    <fb>44775</fb>
    <v>13</v>
  </rv>
  <rv s="0">
    <fb>23.23</fb>
    <v>0</v>
  </rv>
  <rv s="0">
    <fb>62.88</fb>
    <v>0</v>
  </rv>
  <rv s="0">
    <fb>410.32</fb>
    <v>0</v>
  </rv>
  <rv s="0">
    <fb>44776</fb>
    <v>13</v>
  </rv>
  <rv s="0">
    <fb>23.56</fb>
    <v>0</v>
  </rv>
  <rv s="0">
    <fb>62.7</fb>
    <v>0</v>
  </rv>
  <rv s="0">
    <fb>416.72</fb>
    <v>0</v>
  </rv>
  <rv s="0">
    <fb>44777</fb>
    <v>13</v>
  </rv>
  <rv s="0">
    <fb>24.11</fb>
    <v>0</v>
  </rv>
  <rv s="0">
    <fb>63.65</fb>
    <v>0</v>
  </rv>
  <rv s="0">
    <fb>416.32</fb>
    <v>0</v>
  </rv>
  <rv s="0">
    <fb>44778</fb>
    <v>13</v>
  </rv>
  <rv s="0">
    <fb>63.88</fb>
    <v>0</v>
  </rv>
  <rv s="0">
    <fb>415.59</fb>
    <v>0</v>
  </rv>
  <rv s="0">
    <fb>44781</fb>
    <v>13</v>
  </rv>
  <rv s="0">
    <fb>25.62</fb>
    <v>0</v>
  </rv>
  <rv s="0">
    <fb>64</fb>
    <v>0</v>
  </rv>
  <rv s="0">
    <fb>415.23</fb>
    <v>0</v>
  </rv>
  <rv s="0">
    <fb>44782</fb>
    <v>13</v>
  </rv>
  <rv s="0">
    <fb>24.67</fb>
    <v>0</v>
  </rv>
  <rv s="0">
    <fb>62.9</fb>
    <v>0</v>
  </rv>
  <rv s="0">
    <fb>413.49</fb>
    <v>0</v>
  </rv>
  <rv s="0">
    <fb>44783</fb>
    <v>13</v>
  </rv>
  <rv s="0">
    <fb>28.78</fb>
    <v>0</v>
  </rv>
  <rv s="0">
    <fb>66.31</fb>
    <v>0</v>
  </rv>
  <rv s="0">
    <fb>422.15</fb>
    <v>0</v>
  </rv>
  <rv s="0">
    <fb>44784</fb>
    <v>13</v>
  </rv>
  <rv s="0">
    <fb>27.74</fb>
    <v>0</v>
  </rv>
  <rv s="0">
    <fb>422.3</fb>
    <v>0</v>
  </rv>
  <rv s="0">
    <fb>44785</fb>
    <v>13</v>
  </rv>
  <rv s="0">
    <fb>429.25</fb>
    <v>0</v>
  </rv>
  <rv s="0">
    <fb>44788</fb>
    <v>13</v>
  </rv>
  <rv s="0">
    <fb>68.45</fb>
    <v>0</v>
  </rv>
  <rv s="0">
    <fb>431.14</fb>
    <v>0</v>
  </rv>
  <rv s="0">
    <fb>44789</fb>
    <v>13</v>
  </rv>
  <rv s="0">
    <fb>29.19</fb>
    <v>0</v>
  </rv>
  <rv s="0">
    <fb>67.25</fb>
    <v>0</v>
  </rv>
  <rv s="0">
    <fb>432.04</fb>
    <v>0</v>
  </rv>
  <rv s="0">
    <fb>44790</fb>
    <v>13</v>
  </rv>
  <rv s="0">
    <fb>65.81</fb>
    <v>0</v>
  </rv>
  <rv s="0">
    <fb>428.79</fb>
    <v>0</v>
  </rv>
  <rv s="0">
    <fb>44791</fb>
    <v>13</v>
  </rv>
  <rv s="0">
    <fb>28.43</fb>
    <v>0</v>
  </rv>
  <rv s="0">
    <fb>67.260000000000005</fb>
    <v>0</v>
  </rv>
  <rv s="0">
    <fb>430.05</fb>
    <v>0</v>
  </rv>
  <rv s="0">
    <fb>44792</fb>
    <v>13</v>
  </rv>
  <rv s="0">
    <fb>26.82</fb>
    <v>0</v>
  </rv>
  <rv s="0">
    <fb>64.91</fb>
    <v>0</v>
  </rv>
  <rv s="0">
    <fb>424.36</fb>
    <v>0</v>
  </rv>
  <rv s="0">
    <fb>44795</fb>
    <v>13</v>
  </rv>
  <rv s="0">
    <fb>26.38</fb>
    <v>0</v>
  </rv>
  <rv s="0">
    <fb>63.6</fb>
    <v>0</v>
  </rv>
  <rv s="0">
    <fb>415.46</fb>
    <v>0</v>
  </rv>
  <rv s="0">
    <fb>44796</fb>
    <v>13</v>
  </rv>
  <rv s="0">
    <fb>26.12</fb>
    <v>0</v>
  </rv>
  <rv s="0">
    <fb>64.11</fb>
    <v>0</v>
  </rv>
  <rv s="0">
    <fb>414.54</fb>
    <v>0</v>
  </rv>
  <rv s="0">
    <fb>44797</fb>
    <v>13</v>
  </rv>
  <rv s="0">
    <fb>27.52</fb>
    <v>0</v>
  </rv>
  <rv s="0">
    <fb>415.83</fb>
    <v>0</v>
  </rv>
  <rv s="0">
    <fb>44798</fb>
    <v>13</v>
  </rv>
  <rv s="0">
    <fb>30</fb>
    <v>0</v>
  </rv>
  <rv s="0">
    <fb>67.8</fb>
    <v>0</v>
  </rv>
  <rv s="0">
    <fb>421.69</fb>
    <v>0</v>
  </rv>
  <rv s="0">
    <fb>44799</fb>
    <v>13</v>
  </rv>
  <rv s="0">
    <fb>28.94</fb>
    <v>0</v>
  </rv>
  <rv s="0">
    <fb>65.61</fb>
    <v>0</v>
  </rv>
  <rv s="0">
    <fb>407.28</fb>
    <v>0</v>
  </rv>
  <rv s="0">
    <fb>44802</fb>
    <v>13</v>
  </rv>
  <rv s="0">
    <fb>28.5</fb>
    <v>0</v>
  </rv>
  <rv s="0">
    <fb>64.88</fb>
    <v>0</v>
  </rv>
  <rv s="0">
    <fb>404.83</fb>
    <v>0</v>
  </rv>
  <rv s="0">
    <fb>44803</fb>
    <v>13</v>
  </rv>
  <rv s="0">
    <fb>28.19</fb>
    <v>0</v>
  </rv>
  <rv s="0">
    <fb>63.89</fb>
    <v>0</v>
  </rv>
  <rv s="0">
    <fb>400.19</fb>
    <v>0</v>
  </rv>
  <rv s="0">
    <fb>44804</fb>
    <v>13</v>
  </rv>
  <rv s="0">
    <fb>64.099999999999994</fb>
    <v>0</v>
  </rv>
  <rv s="0">
    <fb>26.94</fb>
    <v>0</v>
  </rv>
  <rv s="0">
    <fb>62.57</fb>
    <v>0</v>
  </rv>
  <rv s="0">
    <fb>398.54</fb>
    <v>0</v>
  </rv>
  <rv s="0">
    <fb>44806</fb>
    <v>13</v>
  </rv>
  <rv s="0">
    <fb>61.44</fb>
    <v>0</v>
  </rv>
  <rv s="0">
    <fb>394.28</fb>
    <v>0</v>
  </rv>
  <rv s="0">
    <fb>44810</fb>
    <v>13</v>
  </rv>
  <rv s="0">
    <fb>62.08</fb>
    <v>0</v>
  </rv>
  <rv s="0">
    <fb>392.71</fb>
    <v>0</v>
  </rv>
  <rv s="0">
    <fb>44811</fb>
    <v>13</v>
  </rv>
  <rv s="0">
    <fb>64.92</fb>
    <v>0</v>
  </rv>
  <rv s="0">
    <fb>399.82</fb>
    <v>0</v>
  </rv>
  <rv s="0">
    <fb>44812</fb>
    <v>13</v>
  </rv>
  <rv s="0">
    <fb>29.12</fb>
    <v>0</v>
  </rv>
  <rv s="0">
    <fb>402.34</fb>
    <v>0</v>
  </rv>
  <rv s="0">
    <fb>44813</fb>
    <v>13</v>
  </rv>
  <rv s="0">
    <fb>29.92</fb>
    <v>0</v>
  </rv>
  <rv s="0">
    <fb>66.92</fb>
    <v>0</v>
  </rv>
  <rv s="0">
    <fb>408.76</fb>
    <v>0</v>
  </rv>
  <rv s="0">
    <fb>44816</fb>
    <v>13</v>
  </rv>
  <rv s="0">
    <fb>67.94</fb>
    <v>0</v>
  </rv>
  <rv s="0">
    <fb>413.17</fb>
    <v>0</v>
  </rv>
  <rv s="0">
    <fb>44817</fb>
    <v>13</v>
  </rv>
  <rv s="0">
    <fb>28.91</fb>
    <v>0</v>
  </rv>
  <rv s="0">
    <fb>395.14</fb>
    <v>0</v>
  </rv>
  <rv s="0">
    <fb>44818</fb>
    <v>13</v>
  </rv>
  <rv s="0">
    <fb>29.59</fb>
    <v>0</v>
  </rv>
  <rv s="0">
    <fb>396.65</fb>
    <v>0</v>
  </rv>
  <rv s="0">
    <fb>44819</fb>
    <v>13</v>
  </rv>
  <rv s="0">
    <fb>29.3</fb>
    <v>0</v>
  </rv>
  <rv s="0">
    <fb>66.41</fb>
    <v>0</v>
  </rv>
  <rv s="0">
    <fb>392.07</fb>
    <v>0</v>
  </rv>
  <rv s="0">
    <fb>44820</fb>
    <v>13</v>
  </rv>
  <rv s="0">
    <fb>28.25</fb>
    <v>0</v>
  </rv>
  <rv s="0">
    <fb>65.7</fb>
    <v>0</v>
  </rv>
  <rv s="0">
    <fb>389.1</fb>
    <v>0</v>
  </rv>
  <rv s="0">
    <fb>44823</fb>
    <v>13</v>
  </rv>
  <rv s="0">
    <fb>66.06</fb>
    <v>0</v>
  </rv>
  <rv s="0">
    <fb>392.13</fb>
    <v>0</v>
  </rv>
  <rv s="0">
    <fb>44824</fb>
    <v>13</v>
  </rv>
  <rv s="0">
    <fb>63.95</fb>
    <v>0</v>
  </rv>
  <rv s="0">
    <fb>387.52</fb>
    <v>0</v>
  </rv>
  <rv s="0">
    <fb>44825</fb>
    <v>13</v>
  </rv>
  <rv s="0">
    <fb>25.52</fb>
    <v>0</v>
  </rv>
  <rv s="0">
    <fb>63.68</fb>
    <v>0</v>
  </rv>
  <rv s="0">
    <fb>380.91</fb>
    <v>0</v>
  </rv>
  <rv s="0">
    <fb>44826</fb>
    <v>13</v>
  </rv>
  <rv s="0">
    <fb>23.94</fb>
    <v>0</v>
  </rv>
  <rv s="0">
    <fb>60.5</fb>
    <v>0</v>
  </rv>
  <rv s="0">
    <fb>377.69</fb>
    <v>0</v>
  </rv>
  <rv s="0">
    <fb>44827</fb>
    <v>13</v>
  </rv>
  <rv s="0">
    <fb>58.8</fb>
    <v>0</v>
  </rv>
  <rv s="0">
    <fb>371.42</fb>
    <v>0</v>
  </rv>
  <rv s="0">
    <fb>44830</fb>
    <v>13</v>
  </rv>
  <rv s="0">
    <fb>58.05</fb>
    <v>0</v>
  </rv>
  <rv s="0">
    <fb>365.87</fb>
    <v>0</v>
  </rv>
  <rv s="0">
    <fb>44831</fb>
    <v>13</v>
  </rv>
  <rv s="0">
    <fb>21.85</fb>
    <v>0</v>
  </rv>
  <rv s="0">
    <fb>58.96</fb>
    <v>0</v>
  </rv>
  <rv s="0">
    <fb>364.93</fb>
    <v>0</v>
  </rv>
  <rv s="0">
    <fb>44832</fb>
    <v>13</v>
  </rv>
  <rv s="0">
    <fb>22.5</fb>
    <v>0</v>
  </rv>
  <rv s="0">
    <fb>60.31</fb>
    <v>0</v>
  </rv>
  <rv s="0">
    <fb>372.02</fb>
    <v>0</v>
  </rv>
  <rv s="0">
    <fb>44833</fb>
    <v>13</v>
  </rv>
  <rv s="0">
    <fb>57.14</fb>
    <v>0</v>
  </rv>
  <rv s="0">
    <fb>364.37</fb>
    <v>0</v>
  </rv>
  <rv s="0">
    <fb>44834</fb>
    <v>13</v>
  </rv>
  <rv s="0">
    <fb>56.97</fb>
    <v>0</v>
  </rv>
  <rv s="0">
    <fb>44837</fb>
    <v>13</v>
  </rv>
  <rv s="0">
    <fb>21.82</fb>
    <v>0</v>
  </rv>
  <rv s="0">
    <fb>57.79</fb>
    <v>0</v>
  </rv>
  <rv s="0">
    <fb>368.14</fb>
    <v>0</v>
  </rv>
  <rv s="0">
    <fb>44838</fb>
    <v>13</v>
  </rv>
  <rv s="0">
    <fb>23.39</fb>
    <v>0</v>
  </rv>
  <rv s="0">
    <fb>60.75</fb>
    <v>0</v>
  </rv>
  <rv s="0">
    <fb>379.41</fb>
    <v>0</v>
  </rv>
  <rv s="0">
    <fb>44839</fb>
    <v>13</v>
  </rv>
  <rv s="0">
    <fb>58.97</fb>
    <v>0</v>
  </rv>
  <rv s="0">
    <fb>378.52</fb>
    <v>0</v>
  </rv>
  <rv s="0">
    <fb>44840</fb>
    <v>13</v>
  </rv>
  <rv s="0">
    <fb>21.09</fb>
    <v>0</v>
  </rv>
  <rv s="0">
    <fb>374.78</fb>
    <v>0</v>
  </rv>
  <rv s="0">
    <fb>44841</fb>
    <v>13</v>
  </rv>
  <rv s="0">
    <fb>55.45</fb>
    <v>0</v>
  </rv>
  <rv s="0">
    <fb>364.33</fb>
    <v>0</v>
  </rv>
  <rv s="0">
    <fb>44844</fb>
    <v>13</v>
  </rv>
  <rv s="0">
    <fb>361.62</fb>
    <v>0</v>
  </rv>
  <rv s="0">
    <fb>44845</fb>
    <v>13</v>
  </rv>
  <rv s="0">
    <fb>19.79</fb>
    <v>0</v>
  </rv>
  <rv s="0">
    <fb>54.08</fb>
    <v>0</v>
  </rv>
  <rv s="0">
    <fb>359.14</fb>
    <v>0</v>
  </rv>
  <rv s="0">
    <fb>44846</fb>
    <v>13</v>
  </rv>
  <rv s="0">
    <fb>18.93</fb>
    <v>0</v>
  </rv>
  <rv s="0">
    <fb>52.58</fb>
    <v>0</v>
  </rv>
  <rv s="0">
    <fb>357.98</fb>
    <v>0</v>
  </rv>
  <rv s="0">
    <fb>44847</fb>
    <v>13</v>
  </rv>
  <rv s="0">
    <fb>19.23</fb>
    <v>0</v>
  </rv>
  <rv s="0">
    <fb>53.19</fb>
    <v>0</v>
  </rv>
  <rv s="0">
    <fb>367.51</fb>
    <v>0</v>
  </rv>
  <rv s="0">
    <fb>44848</fb>
    <v>13</v>
  </rv>
  <rv s="0">
    <fb>18.03</fb>
    <v>0</v>
  </rv>
  <rv s="0">
    <fb>359.09</fb>
    <v>0</v>
  </rv>
  <rv s="0">
    <fb>44851</fb>
    <v>13</v>
  </rv>
  <rv s="0">
    <fb>18.62</fb>
    <v>0</v>
  </rv>
  <rv s="0">
    <fb>52.09</fb>
    <v>0</v>
  </rv>
  <rv s="0">
    <fb>368.33</fb>
    <v>0</v>
  </rv>
  <rv s="0">
    <fb>44852</fb>
    <v>13</v>
  </rv>
  <rv s="0">
    <fb>19.11</fb>
    <v>0</v>
  </rv>
  <rv s="0">
    <fb>53.36</fb>
    <v>0</v>
  </rv>
  <rv s="0">
    <fb>372.55</fb>
    <v>0</v>
  </rv>
  <rv s="0">
    <fb>44853</fb>
    <v>13</v>
  </rv>
  <rv s="0">
    <fb>52.43</fb>
    <v>0</v>
  </rv>
  <rv s="0">
    <fb>370.1</fb>
    <v>0</v>
  </rv>
  <rv s="0">
    <fb>44854</fb>
    <v>13</v>
  </rv>
  <rv s="0">
    <fb>16.329999999999998</fb>
    <v>0</v>
  </rv>
  <rv s="0">
    <fb>51.44</fb>
    <v>0</v>
  </rv>
  <rv s="0">
    <fb>366.95</fb>
    <v>0</v>
  </rv>
  <rv s="0">
    <fb>44855</fb>
    <v>13</v>
  </rv>
  <rv s="0">
    <fb>16.489999999999998</fb>
    <v>0</v>
  </rv>
  <rv s="0">
    <fb>375.81</fb>
    <v>0</v>
  </rv>
  <rv s="0">
    <fb>44858</fb>
    <v>13</v>
  </rv>
  <rv s="0">
    <fb>15.73</fb>
    <v>0</v>
  </rv>
  <rv s="0">
    <fb>52.89</fb>
    <v>0</v>
  </rv>
  <rv s="0">
    <fb>380.43</fb>
    <v>0</v>
  </rv>
  <rv s="0">
    <fb>44859</fb>
    <v>13</v>
  </rv>
  <rv s="0">
    <fb>55.57</fb>
    <v>0</v>
  </rv>
  <rv s="0">
    <fb>386.54</fb>
    <v>0</v>
  </rv>
  <rv s="0">
    <fb>44860</fb>
    <v>13</v>
  </rv>
  <rv s="0">
    <fb>56.46</fb>
    <v>0</v>
  </rv>
  <rv s="0">
    <fb>383.62</fb>
    <v>0</v>
  </rv>
  <rv s="0">
    <fb>44861</fb>
    <v>13</v>
  </rv>
  <rv s="0">
    <fb>16.07</fb>
    <v>0</v>
  </rv>
  <rv s="0">
    <fb>56.2</fb>
    <v>0</v>
  </rv>
  <rv s="0">
    <fb>381.58</fb>
    <v>0</v>
  </rv>
  <rv s="0">
    <fb>44862</fb>
    <v>13</v>
  </rv>
  <rv s="0">
    <fb>16.09</fb>
    <v>0</v>
  </rv>
  <rv s="0">
    <fb>56.5</fb>
    <v>0</v>
  </rv>
  <rv s="0">
    <fb>390.53</fb>
    <v>0</v>
  </rv>
  <rv s="0">
    <fb>44865</fb>
    <v>13</v>
  </rv>
  <rv s="0">
    <fb>56.37</fb>
    <v>0</v>
  </rv>
  <rv s="0">
    <fb>15.69</fb>
    <v>0</v>
  </rv>
  <rv s="0">
    <fb>56.01</fb>
    <v>0</v>
  </rv>
  <rv s="0">
    <fb>386.25</fb>
    <v>0</v>
  </rv>
  <rv s="0">
    <fb>44867</fb>
    <v>13</v>
  </rv>
  <rv s="0">
    <fb>14.72</fb>
    <v>0</v>
  </rv>
  <rv s="0">
    <fb>53.81</fb>
    <v>0</v>
  </rv>
  <rv s="0">
    <fb>376.35</fb>
    <v>0</v>
  </rv>
  <rv s="0">
    <fb>44868</fb>
    <v>13</v>
  </rv>
  <rv s="0">
    <fb>14.61</fb>
    <v>0</v>
  </rv>
  <rv s="0">
    <fb>54.69</fb>
    <v>0</v>
  </rv>
  <rv s="0">
    <fb>372.57</fb>
    <v>0</v>
  </rv>
  <rv s="0">
    <fb>44869</fb>
    <v>13</v>
  </rv>
  <rv s="0">
    <fb>14.79</fb>
    <v>0</v>
  </rv>
  <rv s="0">
    <fb>55.04</fb>
    <v>0</v>
  </rv>
  <rv s="0">
    <fb>377.84</fb>
    <v>0</v>
  </rv>
  <rv s="0">
    <fb>44872</fb>
    <v>13</v>
  </rv>
  <rv s="0">
    <fb>14.98</fb>
    <v>0</v>
  </rv>
  <rv s="0">
    <fb>54.54</fb>
    <v>0</v>
  </rv>
  <rv s="0">
    <fb>381.53</fb>
    <v>0</v>
  </rv>
  <rv s="0">
    <fb>44873</fb>
    <v>13</v>
  </rv>
  <rv s="0">
    <fb>383.6</fb>
    <v>0</v>
  </rv>
  <rv s="0">
    <fb>44874</fb>
    <v>13</v>
  </rv>
  <rv s="0">
    <fb>375.77</fb>
    <v>0</v>
  </rv>
  <rv s="0">
    <fb>44875</fb>
    <v>13</v>
  </rv>
  <rv s="0">
    <fb>17.010000000000002</fb>
    <v>0</v>
  </rv>
  <rv s="0">
    <fb>59.43</fb>
    <v>0</v>
  </rv>
  <rv s="0">
    <fb>396.35</fb>
    <v>0</v>
  </rv>
  <rv s="0">
    <fb>44876</fb>
    <v>13</v>
  </rv>
  <rv s="0">
    <fb>17.89</fb>
    <v>0</v>
  </rv>
  <rv s="0">
    <fb>60.26</fb>
    <v>0</v>
  </rv>
  <rv s="0">
    <fb>400.17</fb>
    <v>0</v>
  </rv>
  <rv s="0">
    <fb>44879</fb>
    <v>13</v>
  </rv>
  <rv s="0">
    <fb>59.36</fb>
    <v>0</v>
  </rv>
  <rv s="0">
    <fb>396.81</fb>
    <v>0</v>
  </rv>
  <rv s="0">
    <fb>44880</fb>
    <v>13</v>
  </rv>
  <rv s="0">
    <fb>17.559999999999999</fb>
    <v>0</v>
  </rv>
  <rv s="0">
    <fb>60.09</fb>
    <v>0</v>
  </rv>
  <rv s="0">
    <fb>400.18</fb>
    <v>0</v>
  </rv>
  <rv s="0">
    <fb>44881</fb>
    <v>13</v>
  </rv>
  <rv s="0">
    <fb>16.71</fb>
    <v>0</v>
  </rv>
  <rv s="0">
    <fb>58.46</fb>
    <v>0</v>
  </rv>
  <rv s="0">
    <fb>44882</fb>
    <v>13</v>
  </rv>
  <rv s="0">
    <fb>16.3</fb>
    <v>0</v>
  </rv>
  <rv s="0">
    <fb>58.12</fb>
    <v>0</v>
  </rv>
  <rv s="0">
    <fb>395.9</fb>
    <v>0</v>
  </rv>
  <rv s="0">
    <fb>44883</fb>
    <v>13</v>
  </rv>
  <rv s="0">
    <fb>57.82</fb>
    <v>0</v>
  </rv>
  <rv s="0">
    <fb>397.78</fb>
    <v>0</v>
  </rv>
  <rv s="0">
    <fb>44886</fb>
    <v>13</v>
  </rv>
  <rv s="0">
    <fb>15.19</fb>
    <v>0</v>
  </rv>
  <rv s="0">
    <fb>56.69</fb>
    <v>0</v>
  </rv>
  <rv s="0">
    <fb>396.26</fb>
    <v>0</v>
  </rv>
  <rv s="0">
    <fb>44887</fb>
    <v>13</v>
  </rv>
  <rv s="0">
    <fb>57.64</fb>
    <v>0</v>
  </rv>
  <rv s="0">
    <fb>401.72</fb>
    <v>0</v>
  </rv>
  <rv s="0">
    <fb>44888</fb>
    <v>13</v>
  </rv>
  <rv s="0">
    <fb>15.48</fb>
    <v>0</v>
  </rv>
  <rv s="0">
    <fb>58.55</fb>
    <v>0</v>
  </rv>
  <rv s="0">
    <fb>404.12</fb>
    <v>0</v>
  </rv>
  <rv s="0">
    <fb>44890</fb>
    <v>13</v>
  </rv>
  <rv s="0">
    <fb>58.11</fb>
    <v>0</v>
  </rv>
  <rv s="0">
    <fb>404.09</fb>
    <v>0</v>
  </rv>
  <rv s="0">
    <fb>44893</fb>
    <v>13</v>
  </rv>
  <rv s="0">
    <fb>14.92</fb>
    <v>0</v>
  </rv>
  <rv s="0">
    <fb>56.33</fb>
    <v>0</v>
  </rv>
  <rv s="0">
    <fb>397.69</fb>
    <v>0</v>
  </rv>
  <rv s="0">
    <fb>44894</fb>
    <v>13</v>
  </rv>
  <rv s="0">
    <fb>14.9</fb>
    <v>0</v>
  </rv>
  <rv s="0">
    <fb>55.9</fb>
    <v>0</v>
  </rv>
  <rv s="0">
    <fb>397.01</fb>
    <v>0</v>
  </rv>
  <rv s="0">
    <fb>44895</fb>
    <v>13</v>
  </rv>
  <rv s="0">
    <fb>58.87</fb>
    <v>0</v>
  </rv>
  <rv s="0">
    <fb>15.75</fb>
    <v>0</v>
  </rv>
  <rv s="0">
    <fb>57.86</fb>
    <v>0</v>
  </rv>
  <rv s="0">
    <fb>409.15</fb>
    <v>0</v>
  </rv>
  <rv s="0">
    <fb>44897</fb>
    <v>13</v>
  </rv>
  <rv s="0">
    <fb>15.81</fb>
    <v>0</v>
  </rv>
  <rv s="0">
    <fb>408.71</fb>
    <v>0</v>
  </rv>
  <rv s="0">
    <fb>44900</fb>
    <v>13</v>
  </rv>
  <rv s="0">
    <fb>57.32</fb>
    <v>0</v>
  </rv>
  <rv s="0">
    <fb>401.35</fb>
    <v>0</v>
  </rv>
  <rv s="0">
    <fb>44901</fb>
    <v>13</v>
  </rv>
  <rv s="0">
    <fb>13.82</fb>
    <v>0</v>
  </rv>
  <rv s="0">
    <fb>54.72</fb>
    <v>0</v>
  </rv>
  <rv s="0">
    <fb>44902</fb>
    <v>13</v>
  </rv>
  <rv s="0">
    <fb>13.68</fb>
    <v>0</v>
  </rv>
  <rv s="0">
    <fb>54.85</fb>
    <v>0</v>
  </rv>
  <rv s="0">
    <fb>394.85</fb>
    <v>0</v>
  </rv>
  <rv s="0">
    <fb>44903</fb>
    <v>13</v>
  </rv>
  <rv s="0">
    <fb>13.78</fb>
    <v>0</v>
  </rv>
  <rv s="0">
    <fb>55.25</fb>
    <v>0</v>
  </rv>
  <rv s="0">
    <fb>397.95</fb>
    <v>0</v>
  </rv>
  <rv s="0">
    <fb>44904</fb>
    <v>13</v>
  </rv>
  <rv s="0">
    <fb>54.75</fb>
    <v>0</v>
  </rv>
  <rv s="0">
    <fb>395.01</fb>
    <v>0</v>
  </rv>
  <rv s="0">
    <fb>44907</fb>
    <v>13</v>
  </rv>
  <rv s="0">
    <fb>13.93</fb>
    <v>0</v>
  </rv>
  <rv s="0">
    <fb>54.84</fb>
    <v>0</v>
  </rv>
  <rv s="0">
    <fb>400.55</fb>
    <v>0</v>
  </rv>
  <rv s="0">
    <fb>44908</fb>
    <v>13</v>
  </rv>
  <rv s="0">
    <fb>14.11</fb>
    <v>0</v>
  </rv>
  <rv s="0">
    <fb>55.56</fb>
    <v>0</v>
  </rv>
  <rv s="0">
    <fb>402.01</fb>
    <v>0</v>
  </rv>
  <rv s="0">
    <fb>44909</fb>
    <v>13</v>
  </rv>
  <rv s="0">
    <fb>15.21</fb>
    <v>0</v>
  </rv>
  <rv s="0">
    <fb>55.16</fb>
    <v>0</v>
  </rv>
  <rv s="0">
    <fb>399.6</fb>
    <v>0</v>
  </rv>
  <rv s="0">
    <fb>44910</fb>
    <v>13</v>
  </rv>
  <rv s="0">
    <fb>14.42</fb>
    <v>0</v>
  </rv>
  <rv s="0">
    <fb>389.7</fb>
    <v>0</v>
  </rv>
  <rv s="0">
    <fb>44911</fb>
    <v>13</v>
  </rv>
  <rv s="0">
    <fb>14.02</fb>
    <v>0</v>
  </rv>
  <rv s="0">
    <fb>52.07</fb>
    <v>0</v>
  </rv>
  <rv s="0">
    <fb>384.94</fb>
    <v>0</v>
  </rv>
  <rv s="0">
    <fb>44914</fb>
    <v>13</v>
  </rv>
  <rv s="0">
    <fb>12.91</fb>
    <v>0</v>
  </rv>
  <rv s="0">
    <fb>50.86</fb>
    <v>0</v>
  </rv>
  <rv s="0">
    <fb>381.74</fb>
    <v>0</v>
  </rv>
  <rv s="0">
    <fb>44915</fb>
    <v>13</v>
  </rv>
  <rv s="0">
    <fb>12.72</fb>
    <v>0</v>
  </rv>
  <rv s="0">
    <fb>50.4</fb>
    <v>0</v>
  </rv>
  <rv s="0">
    <fb>382.18</fb>
    <v>0</v>
  </rv>
  <rv s="0">
    <fb>44916</fb>
    <v>13</v>
  </rv>
  <rv s="0">
    <fb>13.08</fb>
    <v>0</v>
  </rv>
  <rv s="0">
    <fb>51.06</fb>
    <v>0</v>
  </rv>
  <rv s="0">
    <fb>387.88</fb>
    <v>0</v>
  </rv>
  <rv s="0">
    <fb>44917</fb>
    <v>13</v>
  </rv>
  <rv s="0">
    <fb>12.55</fb>
    <v>0</v>
  </rv>
  <rv s="0">
    <fb>49.01</fb>
    <v>0</v>
  </rv>
  <rv s="0">
    <fb>382.6</fb>
    <v>0</v>
  </rv>
  <rv s="0">
    <fb>44918</fb>
    <v>13</v>
  </rv>
  <rv s="0">
    <fb>48.44</fb>
    <v>0</v>
  </rv>
  <rv s="0">
    <fb>384.59</fb>
    <v>0</v>
  </rv>
  <rv s="0">
    <fb>44922</fb>
    <v>13</v>
  </rv>
  <rv s="0">
    <fb>46.3</fb>
    <v>0</v>
  </rv>
  <rv s="0">
    <fb>383.11</fb>
    <v>0</v>
  </rv>
  <rv s="0">
    <fb>44923</fb>
    <v>13</v>
  </rv>
  <rv s="0">
    <fb>45.71</fb>
    <v>0</v>
  </rv>
  <rv s="0">
    <fb>378.46</fb>
    <v>0</v>
  </rv>
  <rv s="0">
    <fb>44924</fb>
    <v>13</v>
  </rv>
  <rv s="0">
    <fb>12.23</fb>
    <v>0</v>
  </rv>
  <rv s="0">
    <fb>47.04</fb>
    <v>0</v>
  </rv>
  <rv s="0">
    <fb>385.01</fb>
    <v>0</v>
  </rv>
  <rv s="0">
    <fb>44925</fb>
    <v>13</v>
  </rv>
  <rv s="0">
    <fb>47.19</fb>
    <v>0</v>
  </rv>
  <rv s="0">
    <fb>44929</fb>
    <v>13</v>
  </rv>
  <rv s="0">
    <fb>12.18</fb>
    <v>0</v>
  </rv>
  <rv s="0">
    <fb>45.84</fb>
    <v>0</v>
  </rv>
  <rv s="0">
    <fb>382.53</fb>
    <v>0</v>
  </rv>
  <rv s="0">
    <fb>44930</fb>
    <v>13</v>
  </rv>
  <rv s="0">
    <fb>13</fb>
    <v>0</v>
  </rv>
  <rv s="0">
    <fb>46.92</fb>
    <v>0</v>
  </rv>
  <rv s="0">
    <fb>385.51</fb>
    <v>0</v>
  </rv>
  <rv s="0">
    <fb>44931</fb>
    <v>13</v>
  </rv>
  <rv s="0">
    <fb>12.66</fb>
    <v>0</v>
  </rv>
  <rv s="0">
    <fb>45.55</fb>
    <v>0</v>
  </rv>
  <rv s="0">
    <fb>381.13</fb>
    <v>0</v>
  </rv>
  <rv s="0">
    <fb>44932</fb>
    <v>13</v>
  </rv>
  <rv s="0">
    <fb>46.61</fb>
    <v>0</v>
  </rv>
  <rv s="0">
    <fb>389.83</fb>
    <v>0</v>
  </rv>
  <rv s="0">
    <fb>44935</fb>
    <v>13</v>
  </rv>
  <rv s="0">
    <fb>47.72</fb>
    <v>0</v>
  </rv>
  <rv s="0">
    <fb>389.56</fb>
    <v>0</v>
  </rv>
  <rv s="0">
    <fb>44936</fb>
    <v>13</v>
  </rv>
  <rv s="0">
    <fb>14.95</fb>
    <v>0</v>
  </rv>
  <rv s="0">
    <fb>48.66</fb>
    <v>0</v>
  </rv>
  <rv s="0">
    <fb>392.36</fb>
    <v>0</v>
  </rv>
  <rv s="0">
    <fb>44937</fb>
    <v>13</v>
  </rv>
  <rv s="0">
    <fb>16.21</fb>
    <v>0</v>
  </rv>
  <rv s="0">
    <fb>50.57</fb>
    <v>0</v>
  </rv>
  <rv s="0">
    <fb>44938</fb>
    <v>13</v>
  </rv>
  <rv s="0">
    <fb>16.79</fb>
    <v>0</v>
  </rv>
  <rv s="0">
    <fb>51.68</fb>
    <v>0</v>
  </rv>
  <rv s="0">
    <fb>398.8</fb>
    <v>0</v>
  </rv>
  <rv s="0">
    <fb>44939</fb>
    <v>13</v>
  </rv>
  <rv s="0">
    <fb>51.73</fb>
    <v>0</v>
  </rv>
  <rv s="0">
    <fb>400.37</fb>
    <v>0</v>
  </rv>
  <rv s="0">
    <fb>44943</fb>
    <v>13</v>
  </rv>
  <rv s="0">
    <fb>16.829999999999998</fb>
    <v>0</v>
  </rv>
  <rv s="0">
    <fb>52.54</fb>
    <v>0</v>
  </rv>
  <rv s="0">
    <fb>399.63</fb>
    <v>0</v>
  </rv>
  <rv s="0">
    <fb>44944</fb>
    <v>13</v>
  </rv>
  <rv s="0">
    <fb>16.7</fb>
    <v>0</v>
  </rv>
  <rv s="0">
    <fb>52.33</fb>
    <v>0</v>
  </rv>
  <rv s="0">
    <fb>393.33</fb>
    <v>0</v>
  </rv>
  <rv s="0">
    <fb>44945</fb>
    <v>13</v>
  </rv>
  <rv s="0">
    <fb>15.31</fb>
    <v>0</v>
  </rv>
  <rv s="0">
    <fb>49.74</fb>
    <v>0</v>
  </rv>
  <rv s="0">
    <fb>44946</fb>
    <v>13</v>
  </rv>
  <rv s="0">
    <fb>15.9</fb>
    <v>0</v>
  </rv>
  <rv s="0">
    <fb>51.13</fb>
    <v>0</v>
  </rv>
  <rv s="0">
    <fb>397.7</fb>
    <v>0</v>
  </rv>
  <rv s="0">
    <fb>44949</fb>
    <v>13</v>
  </rv>
  <rv s="0">
    <fb>53.83</fb>
    <v>0</v>
  </rv>
  <rv s="0">
    <fb>402.42</fb>
    <v>0</v>
  </rv>
  <rv s="0">
    <fb>44950</fb>
    <v>13</v>
  </rv>
  <rv s="0">
    <fb>16.739999999999998</fb>
    <v>0</v>
  </rv>
  <rv s="0">
    <fb>53.33</fb>
    <v>0</v>
  </rv>
  <rv s="0">
    <fb>402.15</fb>
    <v>0</v>
  </rv>
  <rv s="0">
    <fb>44951</fb>
    <v>13</v>
  </rv>
  <rv s="0">
    <fb>16.34</fb>
    <v>0</v>
  </rv>
  <rv s="0">
    <fb>53.13</fb>
    <v>0</v>
  </rv>
  <rv s="0">
    <fb>402.22</fb>
    <v>0</v>
  </rv>
  <rv s="0">
    <fb>44952</fb>
    <v>13</v>
  </rv>
  <rv s="0">
    <fb>15.37</fb>
    <v>0</v>
  </rv>
  <rv s="0">
    <fb>53.61</fb>
    <v>0</v>
  </rv>
  <rv s="0">
    <fb>406.64</fb>
    <v>0</v>
  </rv>
  <rv s="0">
    <fb>44953</fb>
    <v>13</v>
  </rv>
  <rv s="0">
    <fb>15.86</fb>
    <v>0</v>
  </rv>
  <rv s="0">
    <fb>407.65</fb>
    <v>0</v>
  </rv>
  <rv s="0">
    <fb>44956</fb>
    <v>13</v>
  </rv>
  <rv s="0">
    <fb>402.47</fb>
    <v>0</v>
  </rv>
  <rv s="0">
    <fb>44957</fb>
    <v>13</v>
  </rv>
  <rv s="0">
    <fb>55.97</fb>
    <v>0</v>
  </rv>
  <rv s="0">
    <fb>17.68</fb>
    <v>0</v>
  </rv>
  <rv s="0">
    <fb>412.67</fb>
    <v>0</v>
  </rv>
  <rv s="0">
    <fb>44959</fb>
    <v>13</v>
  </rv>
  <rv s="0">
    <fb>58.44</fb>
    <v>0</v>
  </rv>
  <rv s="0">
    <fb>418.66</fb>
    <v>0</v>
  </rv>
  <rv s="0">
    <fb>44960</fb>
    <v>13</v>
  </rv>
  <rv s="0">
    <fb>17.38</fb>
    <v>0</v>
  </rv>
  <rv s="0">
    <fb>414.35</fb>
    <v>0</v>
  </rv>
  <rv s="0">
    <fb>44963</fb>
    <v>13</v>
  </rv>
  <rv s="0">
    <fb>16.48</fb>
    <v>0</v>
  </rv>
  <rv s="0">
    <fb>411.8</fb>
    <v>0</v>
  </rv>
  <rv s="0">
    <fb>44964</fb>
    <v>13</v>
  </rv>
  <rv s="0">
    <fb>16.14</fb>
    <v>0</v>
  </rv>
  <rv s="0">
    <fb>57.29</fb>
    <v>0</v>
  </rv>
  <rv s="0">
    <fb>417.12</fb>
    <v>0</v>
  </rv>
  <rv s="0">
    <fb>44965</fb>
    <v>13</v>
  </rv>
  <rv s="0">
    <fb>56.53</fb>
    <v>0</v>
  </rv>
  <rv s="0">
    <fb>412.57</fb>
    <v>0</v>
  </rv>
  <rv s="0">
    <fb>44966</fb>
    <v>13</v>
  </rv>
  <rv s="0">
    <fb>15.36</fb>
    <v>0</v>
  </rv>
  <rv s="0">
    <fb>409.07</fb>
    <v>0</v>
  </rv>
  <rv s="0">
    <fb>44967</fb>
    <v>13</v>
  </rv>
  <rv s="0">
    <fb>409.96</fb>
    <v>0</v>
  </rv>
  <rv s="0">
    <fb>44970</fb>
    <v>13</v>
  </rv>
  <rv s="0">
    <fb>414.78</fb>
    <v>0</v>
  </rv>
  <rv s="0">
    <fb>44971</fb>
    <v>13</v>
  </rv>
  <rv s="0">
    <fb>56.31</fb>
    <v>0</v>
  </rv>
  <rv s="0">
    <fb>414.56</fb>
    <v>0</v>
  </rv>
  <rv s="0">
    <fb>44972</fb>
    <v>13</v>
  </rv>
  <rv s="0">
    <fb>16.77</fb>
    <v>0</v>
  </rv>
  <rv s="0">
    <fb>58.35</fb>
    <v>0</v>
  </rv>
  <rv s="0">
    <fb>415.88</fb>
    <v>0</v>
  </rv>
  <rv s="0">
    <fb>44973</fb>
    <v>13</v>
  </rv>
  <rv s="0">
    <fb>56.59</fb>
    <v>0</v>
  </rv>
  <rv s="0">
    <fb>410.28</fb>
    <v>0</v>
  </rv>
  <rv s="0">
    <fb>44974</fb>
    <v>13</v>
  </rv>
  <rv s="0">
    <fb>15.58</fb>
    <v>0</v>
  </rv>
  <rv s="0">
    <fb>55.61</fb>
    <v>0</v>
  </rv>
  <rv s="0">
    <fb>409.14</fb>
    <v>0</v>
  </rv>
  <rv s="0">
    <fb>44978</fb>
    <v>13</v>
  </rv>
  <rv s="0">
    <fb>14.43</fb>
    <v>0</v>
  </rv>
  <rv s="0">
    <fb>53.09</fb>
    <v>0</v>
  </rv>
  <rv s="0">
    <fb>401.03</fb>
    <v>0</v>
  </rv>
  <rv s="0">
    <fb>44979</fb>
    <v>13</v>
  </rv>
  <rv s="0">
    <fb>14.54</fb>
    <v>0</v>
  </rv>
  <rv s="0">
    <fb>53.34</fb>
    <v>0</v>
  </rv>
  <rv s="0">
    <fb>400.35</fb>
    <v>0</v>
  </rv>
  <rv s="0">
    <fb>44980</fb>
    <v>13</v>
  </rv>
  <rv s="0">
    <fb>14.65</fb>
    <v>0</v>
  </rv>
  <rv s="0">
    <fb>402.46</fb>
    <v>0</v>
  </rv>
  <rv s="0">
    <fb>44981</fb>
    <v>13</v>
  </rv>
  <rv s="0">
    <fb>14.18</fb>
    <v>0</v>
  </rv>
  <rv s="0">
    <fb>51.95</fb>
    <v>0</v>
  </rv>
  <rv s="0">
    <fb>398.11</fb>
    <v>0</v>
  </rv>
  <rv s="0">
    <fb>44984</fb>
    <v>13</v>
  </rv>
  <rv s="0">
    <fb>14.66</fb>
    <v>0</v>
  </rv>
  <rv s="0">
    <fb>399.5</fb>
    <v>0</v>
  </rv>
  <rv s="0">
    <fb>44985</fb>
    <v>13</v>
  </rv>
  <rv s="0">
    <fb>53.76</fb>
    <v>0</v>
  </rv>
  <rv s="0">
    <fb>14.21</fb>
    <v>0</v>
  </rv>
  <rv s="0">
    <fb>396.55</fb>
    <v>0</v>
  </rv>
  <rv s="0">
    <fb>44987</fb>
    <v>13</v>
  </rv>
  <rv s="0">
    <fb>13.33</fb>
    <v>0</v>
  </rv>
  <rv s="0">
    <fb>52.7</fb>
    <v>0</v>
  </rv>
  <rv s="0">
    <fb>399.67</fb>
    <v>0</v>
  </rv>
  <rv s="0">
    <fb>44988</fb>
    <v>13</v>
  </rv>
  <rv s="0">
    <fb>13.84</fb>
    <v>0</v>
  </rv>
  <rv s="0">
    <fb>54.5</fb>
    <v>0</v>
  </rv>
  <rv s="0">
    <fb>406.08</fb>
    <v>0</v>
  </rv>
  <rv s="0">
    <fb>44991</fb>
    <v>13</v>
  </rv>
  <rv s="0">
    <fb>54.36</fb>
    <v>0</v>
  </rv>
  <rv s="0">
    <fb>406.54</fb>
    <v>0</v>
  </rv>
  <rv s="0">
    <fb>44992</fb>
    <v>13</v>
  </rv>
  <rv s="0">
    <fb>13.4</fb>
    <v>0</v>
  </rv>
  <rv s="0">
    <fb>53.23</fb>
    <v>0</v>
  </rv>
  <rv s="0">
    <fb>400.13</fb>
    <v>0</v>
  </rv>
  <rv s="0">
    <fb>44993</fb>
    <v>13</v>
  </rv>
  <rv s="0">
    <fb>53.54</fb>
    <v>0</v>
  </rv>
  <rv s="0">
    <fb>400.83</fb>
    <v>0</v>
  </rv>
  <rv s="0">
    <fb>44994</fb>
    <v>13</v>
  </rv>
  <rv s="0">
    <fb>13.02</fb>
    <v>0</v>
  </rv>
  <rv s="0">
    <fb>51.89</fb>
    <v>0</v>
  </rv>
  <rv s="0">
    <fb>393.41</fb>
    <v>0</v>
  </rv>
  <rv s="0">
    <fb>44995</fb>
    <v>13</v>
  </rv>
  <rv s="0">
    <fb>12.35</fb>
    <v>0</v>
  </rv>
  <rv s="0">
    <fb>50.24</fb>
    <v>0</v>
  </rv>
  <rv s="0">
    <fb>44998</fb>
    <v>13</v>
  </rv>
  <rv s="0">
    <fb>12.4</fb>
    <v>0</v>
  </rv>
  <rv s="0">
    <fb>50.11</fb>
    <v>0</v>
  </rv>
  <rv s="0">
    <fb>387.07</fb>
    <v>0</v>
  </rv>
  <rv s="0">
    <fb>44999</fb>
    <v>13</v>
  </rv>
  <rv s="0">
    <fb>50.78</fb>
    <v>0</v>
  </rv>
  <rv s="0">
    <fb>393.58</fb>
    <v>0</v>
  </rv>
  <rv s="0">
    <fb>45000</fb>
    <v>13</v>
  </rv>
  <rv s="0">
    <fb>11.8</fb>
    <v>0</v>
  </rv>
  <rv s="0">
    <fb>49.19</fb>
    <v>0</v>
  </rv>
  <rv s="0">
    <fb>391.16</fb>
    <v>0</v>
  </rv>
  <rv s="0">
    <fb>45001</fb>
    <v>13</v>
  </rv>
  <rv s="0">
    <fb>49.45</fb>
    <v>0</v>
  </rv>
  <rv s="0">
    <fb>397.89</fb>
    <v>0</v>
  </rv>
  <rv s="0">
    <fb>45002</fb>
    <v>13</v>
  </rv>
  <rv s="0">
    <fb>47.83</fb>
    <v>0</v>
  </rv>
  <rv s="0">
    <fb>393.17</fb>
    <v>0</v>
  </rv>
  <rv s="0">
    <fb>45005</fb>
    <v>13</v>
  </rv>
  <rv s="0">
    <fb>10.84</fb>
    <v>0</v>
  </rv>
  <rv s="0">
    <fb>48.52</fb>
    <v>0</v>
  </rv>
  <rv s="0">
    <fb>397.07</fb>
    <v>0</v>
  </rv>
  <rv s="0">
    <fb>45006</fb>
    <v>13</v>
  </rv>
  <rv s="0">
    <fb>11.52</fb>
    <v>0</v>
  </rv>
  <rv s="0">
    <fb>50.66</fb>
    <v>0</v>
  </rv>
  <rv s="0">
    <fb>402.23</fb>
    <v>0</v>
  </rv>
  <rv s="0">
    <fb>45007</fb>
    <v>13</v>
  </rv>
  <rv s="0">
    <fb>11.22</fb>
    <v>0</v>
  </rv>
  <rv s="0">
    <fb>49.28</fb>
    <v>0</v>
  </rv>
  <rv s="0">
    <fb>395.49</fb>
    <v>0</v>
  </rv>
  <rv s="0">
    <fb>45008</fb>
    <v>13</v>
  </rv>
  <rv s="0">
    <fb>11.49</fb>
    <v>0</v>
  </rv>
  <rv s="0">
    <fb>49.8</fb>
    <v>0</v>
  </rv>
  <rv s="0">
    <fb>394.84</fb>
    <v>0</v>
  </rv>
  <rv s="0">
    <fb>45009</fb>
    <v>13</v>
  </rv>
  <rv s="0">
    <fb>11.23</fb>
    <v>0</v>
  </rv>
  <rv s="0">
    <fb>49.29</fb>
    <v>0</v>
  </rv>
  <rv s="0">
    <fb>45012</fb>
    <v>13</v>
  </rv>
  <rv s="0">
    <fb>10.72</fb>
    <v>0</v>
  </rv>
  <rv s="0">
    <fb>49.21</fb>
    <v>0</v>
  </rv>
  <rv s="0">
    <fb>398.14</fb>
    <v>0</v>
  </rv>
  <rv s="0">
    <fb>45013</fb>
    <v>13</v>
  </rv>
  <rv s="0">
    <fb>48.79</fb>
    <v>0</v>
  </rv>
  <rv s="0">
    <fb>397.4</fb>
    <v>0</v>
  </rv>
  <rv s="0">
    <fb>45014</fb>
    <v>13</v>
  </rv>
  <rv s="0">
    <fb>11.03</fb>
    <v>0</v>
  </rv>
  <rv s="0">
    <fb>50.46</fb>
    <v>0</v>
  </rv>
  <rv s="0">
    <fb>403.15</fb>
    <v>0</v>
  </rv>
  <rv s="0">
    <fb>45015</fb>
    <v>13</v>
  </rv>
  <rv s="0">
    <fb>11.25</fb>
    <v>0</v>
  </rv>
  <rv s="0">
    <fb>50.9</fb>
    <v>0</v>
  </rv>
  <rv s="0">
    <fb>405.39</fb>
    <v>0</v>
  </rv>
  <rv s="0">
    <fb>45016</fb>
    <v>13</v>
  </rv>
  <rv s="0">
    <fb>52.23</fb>
    <v>0</v>
  </rv>
  <rv s="0">
    <fb>45019</fb>
    <v>13</v>
  </rv>
  <rv s="0">
    <fb>11.12</fb>
    <v>0</v>
  </rv>
  <rv s="0">
    <fb>50.99</fb>
    <v>0</v>
  </rv>
  <rv s="0">
    <fb>412.54</fb>
    <v>0</v>
  </rv>
  <rv s="0">
    <fb>45020</fb>
    <v>13</v>
  </rv>
  <rv s="0">
    <fb>10.58</fb>
    <v>0</v>
  </rv>
  <rv s="0">
    <fb>49.91</fb>
    <v>0</v>
  </rv>
  <rv s="0">
    <fb>410.43</fb>
    <v>0</v>
  </rv>
  <rv s="0">
    <fb>45021</fb>
    <v>13</v>
  </rv>
  <rv s="0">
    <fb>9.68</fb>
    <v>0</v>
  </rv>
  <rv s="0">
    <fb>48.35</fb>
    <v>0</v>
  </rv>
  <rv s="0">
    <fb>409.46</fb>
    <v>0</v>
  </rv>
  <rv s="0">
    <fb>45022</fb>
    <v>13</v>
  </rv>
  <rv s="0">
    <fb>9.27</fb>
    <v>0</v>
  </rv>
  <rv s="0">
    <fb>48.02</fb>
    <v>0</v>
  </rv>
  <rv s="0">
    <fb>411.01</fb>
    <v>0</v>
  </rv>
  <rv s="0">
    <fb>45026</fb>
    <v>13</v>
  </rv>
  <rv s="0">
    <fb>9.36</fb>
    <v>0</v>
  </rv>
  <rv s="0">
    <fb>411.48</fb>
    <v>0</v>
  </rv>
  <rv s="0">
    <fb>45027</fb>
    <v>13</v>
  </rv>
  <rv s="0">
    <fb>9.76</fb>
    <v>0</v>
  </rv>
  <rv s="0">
    <fb>49.47</fb>
    <v>0</v>
  </rv>
  <rv s="0">
    <fb>411.47</fb>
    <v>0</v>
  </rv>
  <rv s="0">
    <fb>45028</fb>
    <v>13</v>
  </rv>
  <rv s="0">
    <fb>9.39</fb>
    <v>0</v>
  </rv>
  <rv s="0">
    <fb>48.72</fb>
    <v>0</v>
  </rv>
  <rv s="0">
    <fb>409.93</fb>
    <v>0</v>
  </rv>
  <rv s="0">
    <fb>45029</fb>
    <v>13</v>
  </rv>
  <rv s="0">
    <fb>49.75</fb>
    <v>0</v>
  </rv>
  <rv s="0">
    <fb>415.27</fb>
    <v>0</v>
  </rv>
  <rv s="0">
    <fb>45030</fb>
    <v>13</v>
  </rv>
  <rv s="0">
    <fb>49.16</fb>
    <v>0</v>
  </rv>
  <rv s="0">
    <fb>414.25</fb>
    <v>0</v>
  </rv>
  <rv s="0">
    <fb>45033</fb>
    <v>13</v>
  </rv>
  <rv s="0">
    <fb>50.28</fb>
    <v>0</v>
  </rv>
  <rv s="0">
    <fb>415.78</fb>
    <v>0</v>
  </rv>
  <rv s="0">
    <fb>45034</fb>
    <v>13</v>
  </rv>
  <rv s="0">
    <fb>9.02</fb>
    <v>0</v>
  </rv>
  <rv s="0">
    <fb>49.97</fb>
    <v>0</v>
  </rv>
  <rv s="0">
    <fb>416.02</fb>
    <v>0</v>
  </rv>
  <rv s="0">
    <fb>45035</fb>
    <v>13</v>
  </rv>
  <rv s="0">
    <fb>9</fb>
    <v>0</v>
  </rv>
  <rv s="0">
    <fb>415.99</fb>
    <v>0</v>
  </rv>
  <rv s="0">
    <fb>45036</fb>
    <v>13</v>
  </rv>
  <rv s="0">
    <fb>8.85</fb>
    <v>0</v>
  </rv>
  <rv s="0">
    <fb>48.27</fb>
    <v>0</v>
  </rv>
  <rv s="0">
    <fb>413.66</fb>
    <v>0</v>
  </rv>
  <rv s="0">
    <fb>45037</fb>
    <v>13</v>
  </rv>
  <rv s="0">
    <fb>9.0500000000000007</fb>
    <v>0</v>
  </rv>
  <rv s="0">
    <fb>47.74</fb>
    <v>0</v>
  </rv>
  <rv s="0">
    <fb>413.89</fb>
    <v>0</v>
  </rv>
  <rv s="0">
    <fb>45040</fb>
    <v>13</v>
  </rv>
  <rv s="0">
    <fb>48</fb>
    <v>0</v>
  </rv>
  <rv s="0">
    <fb>414.41</fb>
    <v>0</v>
  </rv>
  <rv s="0">
    <fb>45041</fb>
    <v>13</v>
  </rv>
  <rv s="0">
    <fb>8.91</fb>
    <v>0</v>
  </rv>
  <rv s="0">
    <fb>46.53</fb>
    <v>0</v>
  </rv>
  <rv s="0">
    <fb>407.83</fb>
    <v>0</v>
  </rv>
  <rv s="0">
    <fb>45042</fb>
    <v>13</v>
  </rv>
  <rv s="0">
    <fb>8.4700000000000006</fb>
    <v>0</v>
  </rv>
  <rv s="0">
    <fb>44.46</fb>
    <v>0</v>
  </rv>
  <rv s="0">
    <fb>406.17</fb>
    <v>0</v>
  </rv>
  <rv s="0">
    <fb>45043</fb>
    <v>13</v>
  </rv>
  <rv s="0">
    <fb>8.9700000000000006</fb>
    <v>0</v>
  </rv>
  <rv s="0">
    <fb>45.07</fb>
    <v>0</v>
  </rv>
  <rv s="0">
    <fb>414.23</fb>
    <v>0</v>
  </rv>
  <rv s="0">
    <fb>45044</fb>
    <v>13</v>
  </rv>
  <rv s="0">
    <fb>44.96</fb>
    <v>0</v>
  </rv>
  <rv s="0">
    <fb>8.83</fb>
    <v>0</v>
  </rv>
  <rv s="0">
    <fb>417.36</fb>
    <v>0</v>
  </rv>
  <rv s="0">
    <fb>45048</fb>
    <v>13</v>
  </rv>
  <rv s="0">
    <fb>8.59</fb>
    <v>0</v>
  </rv>
  <rv s="0">
    <fb>43.75</fb>
    <v>0</v>
  </rv>
  <rv s="0">
    <fb>412.69</fb>
    <v>0</v>
  </rv>
  <rv s="0">
    <fb>45049</fb>
    <v>13</v>
  </rv>
  <rv s="0">
    <fb>8.86</fb>
    <v>0</v>
  </rv>
  <rv s="0">
    <fb>43.87</fb>
    <v>0</v>
  </rv>
  <rv s="0">
    <fb>409.72</fb>
    <v>0</v>
  </rv>
  <rv s="0">
    <fb>45050</fb>
    <v>13</v>
  </rv>
  <rv s="0">
    <fb>8.7799999999999994</fb>
    <v>0</v>
  </rv>
  <rv s="0">
    <fb>43.56</fb>
    <v>0</v>
  </rv>
  <rv s="0">
    <fb>406.86</fb>
    <v>0</v>
  </rv>
  <rv s="0">
    <fb>45051</fb>
    <v>13</v>
  </rv>
  <rv s="0">
    <fb>9.2899999999999991</fb>
    <v>0</v>
  </rv>
  <rv s="0">
    <fb>45.26</fb>
    <v>0</v>
  </rv>
  <rv s="0">
    <fb>414.3</fb>
    <v>0</v>
  </rv>
  <rv s="0">
    <fb>45054</fb>
    <v>13</v>
  </rv>
  <rv s="0">
    <fb>45.72</fb>
    <v>0</v>
  </rv>
  <rv s="0">
    <fb>414.52</fb>
    <v>0</v>
  </rv>
  <rv s="0">
    <fb>45055</fb>
    <v>13</v>
  </rv>
  <rv s="0">
    <fb>8.0050000000000008</fb>
    <v>0</v>
  </rv>
  <rv s="0">
    <fb>45.44</fb>
    <v>0</v>
  </rv>
  <rv s="0">
    <fb>412.83</fb>
    <v>0</v>
  </rv>
  <rv s="0">
    <fb>45056</fb>
    <v>13</v>
  </rv>
  <rv s="0">
    <fb>7.83</fb>
    <v>0</v>
  </rv>
  <rv s="0">
    <fb>45.78</fb>
    <v>0</v>
  </rv>
  <rv s="0">
    <fb>414.57</fb>
    <v>0</v>
  </rv>
  <rv s="0">
    <fb>45057</fb>
    <v>13</v>
  </rv>
  <rv s="0">
    <fb>7.65</fb>
    <v>0</v>
  </rv>
  <rv s="0">
    <fb>45.83</fb>
    <v>0</v>
  </rv>
  <rv s="0">
    <fb>413.95</fb>
    <v>0</v>
  </rv>
  <rv s="0">
    <fb>45058</fb>
    <v>13</v>
  </rv>
  <rv s="0">
    <fb>7.48</fb>
    <v>0</v>
  </rv>
  <rv s="0">
    <fb>46.72</fb>
    <v>0</v>
  </rv>
  <rv s="0">
    <fb>413.41</fb>
    <v>0</v>
  </rv>
  <rv s="0">
    <fb>45061</fb>
    <v>13</v>
  </rv>
  <rv s="0">
    <fb>7.85</fb>
    <v>0</v>
  </rv>
  <rv s="0">
    <fb>47.33</fb>
    <v>0</v>
  </rv>
  <rv s="0">
    <fb>45062</fb>
    <v>13</v>
  </rv>
  <rv s="0">
    <fb>7.55</fb>
    <v>0</v>
  </rv>
  <rv s="0">
    <fb>46.45</fb>
    <v>0</v>
  </rv>
  <rv s="0">
    <fb>412.01</fb>
    <v>0</v>
  </rv>
  <rv s="0">
    <fb>45063</fb>
    <v>13</v>
  </rv>
  <rv s="0">
    <fb>8.0399999999999991</fb>
    <v>0</v>
  </rv>
  <rv s="0">
    <fb>47.47</fb>
    <v>0</v>
  </rv>
  <rv s="0">
    <fb>417.01</fb>
    <v>0</v>
  </rv>
  <rv s="0">
    <fb>45064</fb>
    <v>13</v>
  </rv>
  <rv s="0">
    <fb>7.87</fb>
    <v>0</v>
  </rv>
  <rv s="0">
    <fb>421.05</fb>
    <v>0</v>
  </rv>
  <rv s="0">
    <fb>45065</fb>
    <v>13</v>
  </rv>
  <rv s="0">
    <fb>7.73</fb>
    <v>0</v>
  </rv>
  <rv s="0">
    <fb>46.95</fb>
    <v>0</v>
  </rv>
  <rv s="0">
    <fb>420.44</fb>
    <v>0</v>
  </rv>
  <rv s="0">
    <fb>45068</fb>
    <v>13</v>
  </rv>
  <rv s="0">
    <fb>48.15</fb>
    <v>0</v>
  </rv>
  <rv s="0">
    <fb>420.56</fb>
    <v>0</v>
  </rv>
  <rv s="0">
    <fb>45069</fb>
    <v>13</v>
  </rv>
  <rv s="0">
    <fb>8.81</fb>
    <v>0</v>
  </rv>
  <rv s="0">
    <fb>47.88</fb>
    <v>0</v>
  </rv>
  <rv s="0">
    <fb>415.96</fb>
    <v>0</v>
  </rv>
  <rv s="0">
    <fb>45070</fb>
    <v>13</v>
  </rv>
  <rv s="0">
    <fb>412.84</fb>
    <v>0</v>
  </rv>
  <rv s="0">
    <fb>45071</fb>
    <v>13</v>
  </rv>
  <rv s="0">
    <fb>8.3800000000000008</fb>
    <v>0</v>
  </rv>
  <rv s="0">
    <fb>47.22</fb>
    <v>0</v>
  </rv>
  <rv s="0">
    <fb>416.48</fb>
    <v>0</v>
  </rv>
  <rv s="0">
    <fb>45072</fb>
    <v>13</v>
  </rv>
  <rv s="0">
    <fb>8.25</fb>
    <v>0</v>
  </rv>
  <rv s="0">
    <fb>48.22</fb>
    <v>0</v>
  </rv>
  <rv s="0">
    <fb>421.95</fb>
    <v>0</v>
  </rv>
  <rv s="0">
    <fb>45076</fb>
    <v>13</v>
  </rv>
  <rv s="0">
    <fb>8.84</fb>
    <v>0</v>
  </rv>
  <rv s="0">
    <fb>48.65</fb>
    <v>0</v>
  </rv>
  <rv s="0">
    <fb>422.03</fb>
    <v>0</v>
  </rv>
  <rv s="0">
    <fb>45077</fb>
    <v>13</v>
  </rv>
  <rv s="7">
    <v>17</v>
    <v>a22ra2</v>
    <v>Monthly</v>
    <v>43252</v>
    <v>45107</v>
    <v>0</v>
    <v>1</v>
    <v>638218656000000000,638221042870218846,0</v>
    <v>0</v>
    <v>a22ra2</v>
    <v>XNAS:SEDG</v>
    <v>1</v>
  </rv>
  <rv s="7">
    <v>17</v>
    <v>a1vwrw</v>
    <v>Monthly</v>
    <v>43252</v>
    <v>45107</v>
    <v>0</v>
    <v>1</v>
    <v>638218656000000000,638221042870198894,0</v>
    <v>0</v>
    <v>a1vwrw</v>
    <v>ARCX:IVV</v>
    <v>2</v>
  </rv>
  <rv s="7">
    <v>17</v>
    <v>a1zyw7</v>
    <v>Daily</v>
    <v>43252</v>
    <v>45078</v>
    <v>0</v>
    <v>1</v>
    <v>638211744000000000,638217643389849305,0</v>
    <v>3</v>
    <v>a1zyw7</v>
    <v>XNAS:PLUG</v>
    <v>4</v>
  </rv>
  <rv s="7">
    <v>17</v>
    <v>a1zyw7</v>
    <v>Daily</v>
    <v>45084</v>
    <v>45084</v>
    <v>0</v>
    <v>1</v>
    <v>638216928000000000,638220838473106454,0</v>
    <v>5</v>
    <v>a1zyw7</v>
    <v>XNAS:PLUG</v>
    <v>6</v>
  </rv>
  <rv s="7">
    <v>17</v>
    <v>a1zyw7</v>
    <v>Monthly</v>
    <v>43252</v>
    <v>45107</v>
    <v>0</v>
    <v>1</v>
    <v>638218656000000000,638221042870176157,0</v>
    <v>0</v>
    <v>a1zyw7</v>
    <v>XNAS:PLUG</v>
    <v>7</v>
  </rv>
  <rv s="7">
    <v>17</v>
    <v>a1vwrw</v>
    <v>Daily</v>
    <v>43252</v>
    <v>45078</v>
    <v>0</v>
    <v>1</v>
    <v>638211744000000000,638217643389854181,0</v>
    <v>3</v>
    <v>a1vwrw</v>
    <v>ARCX:IVV</v>
    <v>8</v>
  </rv>
  <rv s="7">
    <v>17</v>
    <v>a21jz2</v>
    <v>Daily</v>
    <v>43252</v>
    <v>45078</v>
    <v>0</v>
    <v>1</v>
    <v>638211744000000000,638217643389905246,0</v>
    <v>3</v>
    <v>a21jz2</v>
    <v>XNAS:QCLN</v>
    <v>9</v>
  </rv>
  <rv s="7">
    <v>17</v>
    <v>a1snz2</v>
    <v>Monthly</v>
    <v>43252</v>
    <v>45107</v>
    <v>0</v>
    <v>1</v>
    <v>638218656000000000,638221042870171184,0</v>
    <v>0</v>
    <v>a1snz2</v>
    <v>XNAS:FCEL</v>
    <v>10</v>
  </rv>
  <rv s="7">
    <v>17</v>
    <v>a1rzh7</v>
    <v>Monthly</v>
    <v>43252</v>
    <v>45107</v>
    <v>0</v>
    <v>1</v>
    <v>638218656000000000,638221042870163738,0</v>
    <v>0</v>
    <v>a1rzh7</v>
    <v>XNAS:ENPH</v>
    <v>11</v>
  </rv>
  <rv s="7">
    <v>17</v>
    <v>bn6lmw</v>
    <v>Monthly</v>
    <v>43252</v>
    <v>45107</v>
    <v>0</v>
    <v>1</v>
    <v>638218656000000000,638221042870181953,0</v>
    <v>12</v>
    <v>bn6lmw</v>
    <v>XNYS:BE</v>
    <v>13</v>
  </rv>
  <rv s="7">
    <v>17</v>
    <v>a1oldm</v>
    <v>Monthly</v>
    <v>43252</v>
    <v>45107</v>
    <v>0</v>
    <v>1</v>
    <v>638218656000000000,638221042870178985,0</v>
    <v>0</v>
    <v>a1oldm</v>
    <v>XNAS:BLDP</v>
    <v>14</v>
  </rv>
  <rv s="7">
    <v>17</v>
    <v>a22ra2</v>
    <v>Daily</v>
    <v>45084</v>
    <v>45084</v>
    <v>0</v>
    <v>1</v>
    <v>638216928000000000,638220838473102159,0</v>
    <v>5</v>
    <v>a22ra2</v>
    <v>XNAS:SEDG</v>
    <v>15</v>
  </rv>
  <rv s="7">
    <v>17</v>
    <v>a1oldm</v>
    <v>Daily</v>
    <v>45084</v>
    <v>45084</v>
    <v>0</v>
    <v>1</v>
    <v>638216928000000000,638220838473102159,0</v>
    <v>5</v>
    <v>a1oldm</v>
    <v>XNAS:BLDP</v>
    <v>16</v>
  </rv>
  <rv s="7">
    <v>17</v>
    <v>a1snz2</v>
    <v>Daily</v>
    <v>45084</v>
    <v>45084</v>
    <v>0</v>
    <v>1</v>
    <v>638216928000000000,638220838473103849,0</v>
    <v>5</v>
    <v>a1snz2</v>
    <v>XNAS:FCEL</v>
    <v>17</v>
  </rv>
  <rv s="7">
    <v>17</v>
    <v>a2ggm7</v>
    <v>Daily</v>
    <v>45084</v>
    <v>45084</v>
    <v>0</v>
    <v>1</v>
    <v>638216928000000000,638220839304301306,0</v>
    <v>5</v>
    <v>a2ggm7</v>
    <v>OTCM:FCELB</v>
    <v>18</v>
  </rv>
</rvData>
</file>

<file path=xl/richData/rdrichvaluestructure.xml><?xml version="1.0" encoding="utf-8"?>
<rvStructures xmlns="http://schemas.microsoft.com/office/spreadsheetml/2017/richdata" count="8">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8">
    <spb s="0">
      <v>1</v>
    </spb>
    <spb s="1">
      <v>0</v>
      <v>Name</v>
      <v>LearnMoreOnLink</v>
    </spb>
    <spb s="2">
      <v>0</v>
      <v>0</v>
      <v>0</v>
    </spb>
    <spb s="3">
      <v>2</v>
      <v>2</v>
      <v>2</v>
    </spb>
    <spb s="4">
      <v>1</v>
      <v>2</v>
      <v>1</v>
      <v>3</v>
      <v>1</v>
      <v>1</v>
      <v>1</v>
      <v>4</v>
      <v>5</v>
      <v>6</v>
      <v>1</v>
      <v>1</v>
      <v>5</v>
      <v>1</v>
      <v>4</v>
      <v>7</v>
      <v>8</v>
      <v>1</v>
      <v>1</v>
      <v>5</v>
    </spb>
    <spb s="5">
      <v>at close</v>
      <v>from previous close</v>
      <v>Source: Nasdaq</v>
      <v>from previous close</v>
      <v>GMT</v>
      <v>Delayed 15 minutes</v>
      <v>from close</v>
      <v>from close</v>
    </spb>
    <spb s="1">
      <v>1</v>
      <v>Name</v>
      <v>LearnMoreOnLink</v>
    </spb>
    <spb s="6">
      <v>2</v>
      <v>2</v>
      <v>2</v>
      <v>2</v>
    </spb>
    <spb s="7">
      <v>1</v>
      <v>2</v>
      <v>2</v>
      <v>1</v>
      <v>3</v>
      <v>1</v>
      <v>1</v>
      <v>1</v>
      <v>4</v>
      <v>4</v>
      <v>5</v>
      <v>6</v>
      <v>1</v>
      <v>1</v>
      <v>1</v>
      <v>4</v>
      <v>7</v>
      <v>9</v>
      <v>8</v>
      <v>4</v>
      <v>1</v>
      <v>1</v>
      <v>5</v>
    </spb>
    <spb s="8">
      <v>at close</v>
      <v>from previous close</v>
      <v>from previous close</v>
      <v>Source: Nasdaq</v>
      <v>GMT</v>
      <v>Delayed 15 minutes</v>
      <v>from close</v>
      <v>from close</v>
    </spb>
    <spb s="1">
      <v>2</v>
      <v>Name</v>
      <v>LearnMoreOnLink</v>
    </spb>
    <spb s="9">
      <v>1</v>
      <v>2</v>
      <v>1</v>
      <v>3</v>
      <v>1</v>
      <v>1</v>
      <v>1</v>
      <v>4</v>
      <v>4</v>
      <v>5</v>
      <v>10</v>
      <v>1</v>
      <v>1</v>
      <v>1</v>
      <v>4</v>
      <v>7</v>
      <v>9</v>
      <v>8</v>
      <v>4</v>
      <v>1</v>
      <v>1</v>
      <v>5</v>
    </spb>
    <spb s="9">
      <v>1</v>
      <v>2</v>
      <v>1</v>
      <v>3</v>
      <v>1</v>
      <v>1</v>
      <v>1</v>
      <v>4</v>
      <v>4</v>
      <v>5</v>
      <v>6</v>
      <v>1</v>
      <v>1</v>
      <v>1</v>
      <v>4</v>
      <v>7</v>
      <v>9</v>
      <v>8</v>
      <v>4</v>
      <v>1</v>
      <v>1</v>
      <v>5</v>
    </spb>
    <spb s="0">
      <v>11</v>
    </spb>
    <spb s="1">
      <v>3</v>
      <v>Name</v>
      <v>LearnMoreOnLink</v>
    </spb>
    <spb s="10">
      <v>1</v>
      <v>2</v>
      <v>1</v>
      <v>3</v>
      <v>1</v>
      <v>1</v>
      <v>1</v>
      <v>4</v>
      <v>4</v>
      <v>5</v>
      <v>6</v>
      <v>1</v>
      <v>1</v>
      <v>1</v>
      <v>4</v>
      <v>7</v>
      <v>9</v>
      <v>8</v>
      <v>4</v>
    </spb>
    <spb s="11">
      <v>Delayed 15 minutes</v>
      <v>from previous close</v>
      <v>from previous close</v>
      <v>GMT</v>
    </spb>
    <spb s="12">
      <v>11</v>
      <v>1</v>
    </spb>
  </spbData>
</supportingPropertyBags>
</file>

<file path=xl/richData/rdsupportingpropertybagstructure.xml><?xml version="1.0" encoding="utf-8"?>
<spbStructures xmlns="http://schemas.microsoft.com/office/spreadsheetml/2017/richdata2" count="13">
  <s>
    <k n="_Self" t="i"/>
  </s>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6">
      <rpv i="0">0</rpv>
    </rSty>
    <rSty dxfid="1">
      <rpv i="0">_-[$$-en-CA]* #,##0_-;-[$$-en-CA]* #,##0_-;_-[$$-en-CA]*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1E45-877A-4BD4-BDDA-8D4CD9A801EF}">
  <dimension ref="A1:F31"/>
  <sheetViews>
    <sheetView workbookViewId="0">
      <selection activeCell="F11" sqref="F11"/>
    </sheetView>
  </sheetViews>
  <sheetFormatPr defaultRowHeight="14.5"/>
  <cols>
    <col min="1" max="1" width="35.90625" bestFit="1" customWidth="1"/>
    <col min="2" max="2" width="11.453125" customWidth="1"/>
    <col min="3" max="3" width="9.453125" bestFit="1" customWidth="1"/>
    <col min="4" max="4" width="17.36328125" bestFit="1" customWidth="1"/>
    <col min="5" max="6" width="9.453125" bestFit="1" customWidth="1"/>
  </cols>
  <sheetData>
    <row r="1" spans="1:6">
      <c r="A1" s="3" t="s">
        <v>169</v>
      </c>
    </row>
    <row r="2" spans="1:6">
      <c r="A2" s="3"/>
    </row>
    <row r="3" spans="1:6" ht="15" thickBot="1">
      <c r="A3" s="11" t="s">
        <v>15</v>
      </c>
    </row>
    <row r="5" spans="1:6" hidden="1">
      <c r="A5" s="10" t="s">
        <v>8</v>
      </c>
    </row>
    <row r="6" spans="1:6" hidden="1">
      <c r="A6" t="s">
        <v>9</v>
      </c>
      <c r="B6" s="8">
        <f>DATE(2018,4,25)</f>
        <v>43215</v>
      </c>
      <c r="C6" s="8">
        <f>DATE(2023,4,25)</f>
        <v>45041</v>
      </c>
    </row>
    <row r="7" spans="1:6" hidden="1">
      <c r="B7" vm="1">
        <f ca="1">'Daily Historical Prices'!B16</f>
        <v>1.89</v>
      </c>
      <c r="C7" vm="2">
        <f ca="1">'Daily Historical Prices'!B1274</f>
        <v>8.4600000000000009</v>
      </c>
    </row>
    <row r="8" spans="1:6" hidden="1">
      <c r="A8" t="s">
        <v>10</v>
      </c>
      <c r="B8">
        <v>5</v>
      </c>
    </row>
    <row r="9" spans="1:6" hidden="1"/>
    <row r="10" spans="1:6" ht="15" thickBot="1">
      <c r="A10" s="10" t="s">
        <v>11</v>
      </c>
      <c r="F10" t="s">
        <v>5</v>
      </c>
    </row>
    <row r="11" spans="1:6" ht="15" thickBot="1">
      <c r="A11" t="s">
        <v>6</v>
      </c>
      <c r="B11" s="44">
        <f ca="1">_xlfn.RRI(5,B7,C7)</f>
        <v>0.34952741595584769</v>
      </c>
    </row>
    <row r="12" spans="1:6">
      <c r="F12" s="19" t="s">
        <v>5</v>
      </c>
    </row>
    <row r="13" spans="1:6" ht="15" thickBot="1">
      <c r="A13" s="11" t="s">
        <v>14</v>
      </c>
    </row>
    <row r="15" spans="1:6" hidden="1">
      <c r="A15" s="10" t="s">
        <v>8</v>
      </c>
    </row>
    <row r="16" spans="1:6" hidden="1">
      <c r="A16" t="s">
        <v>9</v>
      </c>
      <c r="B16" s="8">
        <f>DATE(2018,4,25)</f>
        <v>43215</v>
      </c>
      <c r="C16" s="8">
        <f>DATE(2023,4,25)</f>
        <v>45041</v>
      </c>
    </row>
    <row r="17" spans="1:3" hidden="1">
      <c r="B17" vm="3">
        <f ca="1">'Daily Historical Prices'!D16</f>
        <v>20.149999999999999</v>
      </c>
      <c r="C17" vm="4">
        <f ca="1">'Daily Historical Prices'!D1274</f>
        <v>48.74</v>
      </c>
    </row>
    <row r="18" spans="1:3" hidden="1">
      <c r="A18" t="s">
        <v>10</v>
      </c>
      <c r="B18">
        <v>5</v>
      </c>
    </row>
    <row r="19" spans="1:3" hidden="1"/>
    <row r="20" spans="1:3" ht="15" thickBot="1">
      <c r="A20" s="10" t="s">
        <v>11</v>
      </c>
    </row>
    <row r="21" spans="1:3" ht="15" thickBot="1">
      <c r="A21" t="s">
        <v>6</v>
      </c>
      <c r="B21" s="44">
        <f ca="1">_xlfn.RRI(5,B17,C17)</f>
        <v>0.1932243156381992</v>
      </c>
    </row>
    <row r="23" spans="1:3" ht="15" thickBot="1">
      <c r="A23" s="11" t="s">
        <v>13</v>
      </c>
    </row>
    <row r="25" spans="1:3" hidden="1">
      <c r="A25" s="10" t="s">
        <v>8</v>
      </c>
    </row>
    <row r="26" spans="1:3" hidden="1">
      <c r="A26" t="s">
        <v>9</v>
      </c>
      <c r="B26" s="8">
        <f>DATE(2018,4,25)</f>
        <v>43215</v>
      </c>
      <c r="C26" s="8">
        <f>DATE(2023,4,25)</f>
        <v>45041</v>
      </c>
    </row>
    <row r="27" spans="1:3" hidden="1">
      <c r="B27" vm="5">
        <f ca="1">'Daily Historical Prices'!F16</f>
        <v>275.52999999999997</v>
      </c>
      <c r="C27" vm="6">
        <f ca="1">'Daily Historical Prices'!F1274</f>
        <v>423.75</v>
      </c>
    </row>
    <row r="28" spans="1:3" hidden="1">
      <c r="A28" t="s">
        <v>10</v>
      </c>
      <c r="B28">
        <v>5</v>
      </c>
    </row>
    <row r="29" spans="1:3" hidden="1"/>
    <row r="30" spans="1:3" ht="15" thickBot="1">
      <c r="A30" s="10" t="s">
        <v>11</v>
      </c>
    </row>
    <row r="31" spans="1:3" ht="15" thickBot="1">
      <c r="A31" t="s">
        <v>6</v>
      </c>
      <c r="B31" s="44">
        <f ca="1">_xlfn.RRI(5,B27,C27)</f>
        <v>8.9903792540890537E-2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C8B8-FD1F-4620-9C38-C72A6181E785}">
  <dimension ref="A1:H35"/>
  <sheetViews>
    <sheetView zoomScale="53" zoomScaleNormal="81" workbookViewId="0">
      <selection activeCell="W11" sqref="W11"/>
    </sheetView>
  </sheetViews>
  <sheetFormatPr defaultRowHeight="14.5"/>
  <cols>
    <col min="1" max="1" width="21.1796875" bestFit="1" customWidth="1"/>
    <col min="2" max="2" width="9.26953125" customWidth="1"/>
    <col min="4" max="4" width="9.1796875" bestFit="1" customWidth="1"/>
    <col min="8" max="8" width="9.6328125" hidden="1" customWidth="1"/>
    <col min="9" max="9" width="9.453125" bestFit="1" customWidth="1"/>
  </cols>
  <sheetData>
    <row r="1" spans="1:8">
      <c r="A1" s="3" t="s">
        <v>19</v>
      </c>
    </row>
    <row r="2" spans="1:8">
      <c r="H2" t="s">
        <v>23</v>
      </c>
    </row>
    <row r="3" spans="1:8">
      <c r="H3" s="4">
        <f>DATE(2018,6,1)</f>
        <v>43252</v>
      </c>
    </row>
    <row r="4" spans="1:8">
      <c r="H4" s="4">
        <f>DATE(2019,6,1)</f>
        <v>43617</v>
      </c>
    </row>
    <row r="5" spans="1:8">
      <c r="H5" s="4">
        <f>DATE(2020,6,1)</f>
        <v>43983</v>
      </c>
    </row>
    <row r="6" spans="1:8">
      <c r="H6" s="4">
        <f>DATE(2021,6,1)</f>
        <v>44348</v>
      </c>
    </row>
    <row r="7" spans="1:8">
      <c r="H7" s="4">
        <f>DATE(2022,6,1)</f>
        <v>44713</v>
      </c>
    </row>
    <row r="8" spans="1:8">
      <c r="H8" s="4">
        <f>DATE(2023,6,1)</f>
        <v>45078</v>
      </c>
    </row>
    <row r="32" spans="2:6">
      <c r="B32" s="3">
        <v>2019</v>
      </c>
      <c r="C32" s="3">
        <v>2020</v>
      </c>
      <c r="D32" s="3">
        <v>2021</v>
      </c>
      <c r="E32" s="3">
        <v>2022</v>
      </c>
      <c r="F32" s="3">
        <v>2023</v>
      </c>
    </row>
    <row r="33" spans="1:6">
      <c r="A33" t="s">
        <v>20</v>
      </c>
      <c r="B33" s="15">
        <f ca="1">(VLOOKUP(H4,_xlfn.ANCHORARRAY('Daily Historical Prices'!A15),2,TRUE)/VLOOKUP(H3,_xlfn.ANCHORARRAY('Daily Historical Prices'!A15),2,TRUE)-1)</f>
        <v>0.35449735449735464</v>
      </c>
      <c r="C33" s="14">
        <f ca="1">(VLOOKUP(H5,_xlfn.ANCHORARRAY('Daily Historical Prices'!A15),2,TRUE)/VLOOKUP(H4,_xlfn.ANCHORARRAY('Daily Historical Prices'!A15),2,TRUE)-1)</f>
        <v>0.671875</v>
      </c>
      <c r="D33" s="14">
        <f ca="1">(VLOOKUP(H6,_xlfn.ANCHORARRAY('Daily Historical Prices'!A15),2,TRUE)/VLOOKUP(H5,_xlfn.ANCHORARRAY('Daily Historical Prices'!A15),2,TRUE)-1)</f>
        <v>6.2172897196261676</v>
      </c>
      <c r="E33" s="14">
        <f ca="1">(VLOOKUP(H7,_xlfn.ANCHORARRAY('Daily Historical Prices'!A15),2,TRUE)/VLOOKUP(H6,_xlfn.ANCHORARRAY('Daily Historical Prices'!A15),2,TRUE)-1)</f>
        <v>-0.41987698284234376</v>
      </c>
      <c r="F33" s="14">
        <f ca="1">(VLOOKUP(H8,_xlfn.ANCHORARRAY('Daily Historical Prices'!A15),2,TRUE)/VLOOKUP(H7,_xlfn.ANCHORARRAY('Daily Historical Prices'!A15),2,TRUE)-1)</f>
        <v>-0.5279017857142857</v>
      </c>
    </row>
    <row r="34" spans="1:6">
      <c r="A34" t="s">
        <v>21</v>
      </c>
      <c r="B34" s="15">
        <f ca="1">(VLOOKUP(H4,_xlfn.ANCHORARRAY('Daily Historical Prices'!C15),2,TRUE)/VLOOKUP(H3,_xlfn.ANCHORARRAY( 'Daily Historical Prices'!C15),2,TRUE)-1)</f>
        <v>-6.6501240694789132E-2</v>
      </c>
      <c r="C34" s="15">
        <f ca="1">(VLOOKUP(H5,_xlfn.ANCHORARRAY('Daily Historical Prices'!C15),2,TRUE)/VLOOKUP(H4,_xlfn.ANCHORARRAY('Daily Historical Prices'!C15),2,TRUE)-1)</f>
        <v>0.47102604997341868</v>
      </c>
      <c r="D34" s="15">
        <f ca="1">(VLOOKUP(H6,_xlfn.ANCHORARRAY('Daily Historical Prices'!C15),2,TRUE)/VLOOKUP(H5,_xlfn.ANCHORARRAY('Daily Historical Prices'!C15),2,TRUE)-1)</f>
        <v>1.2804481387784605</v>
      </c>
      <c r="E34" s="15">
        <f ca="1">(VLOOKUP(H7,_xlfn.ANCHORARRAY('Daily Historical Prices'!C15),2,TRUE)/VLOOKUP(H6,_xlfn.ANCHORARRAY('Daily Historical Prices'!C15),2,TRUE)-1)</f>
        <v>-0.1374009508716324</v>
      </c>
      <c r="F34" s="15">
        <f ca="1">(VLOOKUP(H8,_xlfn.ANCHORARRAY('Daily Historical Prices'!C15),2,TRUE)/VLOOKUP(H7,_xlfn.ANCHORARRAY('Daily Historical Prices'!C15),2,TRUE)-1)</f>
        <v>-0.10453793863678118</v>
      </c>
    </row>
    <row r="35" spans="1:6">
      <c r="A35" t="s">
        <v>22</v>
      </c>
      <c r="B35" s="15">
        <f ca="1">(VLOOKUP($H4,_xlfn.ANCHORARRAY('Daily Historical Prices'!$E$15),2,TRUE)/VLOOKUP($H3,_xlfn.ANCHORARRAY( 'Daily Historical Prices'!$E$15),2,TRUE)-1)</f>
        <v>6.4239828693790635E-3</v>
      </c>
      <c r="C35" s="15">
        <f ca="1">(VLOOKUP($H5,_xlfn.ANCHORARRAY('Daily Historical Prices'!$E$15),2,TRUE)/VLOOKUP($H6,_xlfn.ANCHORARRAY( 'Daily Historical Prices'!$E$15),2,TRUE)-1)</f>
        <v>-0.27209721826640076</v>
      </c>
      <c r="D35" s="15">
        <f ca="1">(VLOOKUP($H6,_xlfn.ANCHORARRAY('Daily Historical Prices'!$E$15),2,TRUE)/VLOOKUP($H5,_xlfn.ANCHORARRAY( 'Daily Historical Prices'!$E$15),2,TRUE)-1)</f>
        <v>0.37380983435502801</v>
      </c>
      <c r="E35" s="15">
        <f ca="1">(VLOOKUP($H7,_xlfn.ANCHORARRAY('Daily Historical Prices'!$E$15),2,TRUE)/VLOOKUP($H6,_xlfn.ANCHORARRAY( 'Daily Historical Prices'!$E$15),2,TRUE)-1)</f>
        <v>-2.3283964682426661E-2</v>
      </c>
      <c r="F35" s="15">
        <f ca="1">(VLOOKUP($H8,_xlfn.ANCHORARRAY('Daily Historical Prices'!$E$15),2,TRUE)/VLOOKUP($H7,_xlfn.ANCHORARRAY( 'Daily Historical Prices'!$E$15),2,TRUE)-1)</f>
        <v>2.9744113144273499E-2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9E163-FDC8-4E24-9BA5-CD3B7DA5F1B1}">
  <dimension ref="A1:X90"/>
  <sheetViews>
    <sheetView workbookViewId="0">
      <selection activeCell="C8" sqref="C8"/>
    </sheetView>
  </sheetViews>
  <sheetFormatPr defaultRowHeight="14.5"/>
  <cols>
    <col min="1" max="1" width="43" customWidth="1"/>
    <col min="2" max="2" width="12.36328125" bestFit="1" customWidth="1"/>
    <col min="3" max="3" width="15.1796875" bestFit="1" customWidth="1"/>
    <col min="4" max="4" width="16.26953125" customWidth="1"/>
    <col min="6" max="6" width="15" bestFit="1" customWidth="1"/>
    <col min="7" max="7" width="20" bestFit="1" customWidth="1"/>
    <col min="8" max="8" width="15.54296875" bestFit="1" customWidth="1"/>
    <col min="9" max="9" width="15" bestFit="1" customWidth="1"/>
    <col min="10" max="10" width="9.453125" bestFit="1" customWidth="1"/>
    <col min="12" max="12" width="15" bestFit="1" customWidth="1"/>
    <col min="13" max="13" width="9.453125" bestFit="1" customWidth="1"/>
    <col min="15" max="15" width="15" bestFit="1" customWidth="1"/>
    <col min="16" max="16" width="9.453125" bestFit="1" customWidth="1"/>
    <col min="18" max="18" width="15" bestFit="1" customWidth="1"/>
    <col min="20" max="20" width="9.453125" bestFit="1" customWidth="1"/>
    <col min="21" max="21" width="15" bestFit="1" customWidth="1"/>
  </cols>
  <sheetData>
    <row r="1" spans="1:4">
      <c r="A1" s="172" t="s">
        <v>75</v>
      </c>
      <c r="B1" s="172"/>
      <c r="C1" s="172"/>
      <c r="D1" s="172"/>
    </row>
    <row r="2" spans="1:4">
      <c r="A2" s="45"/>
      <c r="B2" s="45"/>
      <c r="C2" s="45"/>
      <c r="D2" s="45"/>
    </row>
    <row r="3" spans="1:4">
      <c r="B3" s="45" t="s">
        <v>71</v>
      </c>
      <c r="C3" s="45" t="s">
        <v>60</v>
      </c>
      <c r="D3" s="3" t="s">
        <v>61</v>
      </c>
    </row>
    <row r="4" spans="1:4">
      <c r="A4" t="s">
        <v>66</v>
      </c>
      <c r="B4" s="51">
        <f ca="1">_xlfn.COVARIANCE.S($C$30:$C$89,F$30:F$89)/_xlfn.VAR.S($C$29:$C$89)</f>
        <v>1.502765148063419</v>
      </c>
      <c r="C4">
        <v>1.24</v>
      </c>
      <c r="D4" s="17">
        <f ca="1">B4/(1+C4)</f>
        <v>0.67087729824259767</v>
      </c>
    </row>
    <row r="5" spans="1:4">
      <c r="A5" t="s">
        <v>67</v>
      </c>
      <c r="B5" s="51">
        <f ca="1">_xlfn.COVARIANCE.S($C$29:$C$89,I$29:I$89)/_xlfn.VAR.S($C$29:$C$89)</f>
        <v>1.4163833803206929</v>
      </c>
      <c r="C5">
        <v>0.28000000000000003</v>
      </c>
      <c r="D5" s="17">
        <f t="shared" ref="D5:D7" ca="1" si="0">B5/(1+C5)</f>
        <v>1.1065495158755414</v>
      </c>
    </row>
    <row r="6" spans="1:4">
      <c r="A6" t="s">
        <v>68</v>
      </c>
      <c r="B6" s="51">
        <f ca="1">_xlfn.COVARIANCE.S($C$31:$C$89,L$30:L$88)/_xlfn.VAR.S($C$31:$C$89)</f>
        <v>2.8381639447289477</v>
      </c>
      <c r="C6">
        <v>1.88</v>
      </c>
      <c r="D6" s="17">
        <f t="shared" ca="1" si="0"/>
        <v>0.98547359191977357</v>
      </c>
    </row>
    <row r="7" spans="1:4">
      <c r="A7" t="s">
        <v>69</v>
      </c>
      <c r="B7" s="51">
        <f ca="1">_xlfn.COVARIANCE.S($C$30:$C$89,O$30:O$89)/_xlfn.VAR.S($C$30:$C$89)</f>
        <v>1.8755230703497354</v>
      </c>
      <c r="C7">
        <v>0.01</v>
      </c>
      <c r="D7" s="17">
        <f t="shared" ca="1" si="0"/>
        <v>1.8569535349997379</v>
      </c>
    </row>
    <row r="8" spans="1:4" ht="15" thickBot="1">
      <c r="A8" t="s">
        <v>70</v>
      </c>
      <c r="B8" s="52">
        <f ca="1">_xlfn.COVARIANCE.S($C$30:$C$89,R$30:R$89)/_xlfn.VAR.S($C$30:$C$89)</f>
        <v>3.6207339103809826</v>
      </c>
      <c r="C8">
        <v>0.12</v>
      </c>
      <c r="D8" s="54">
        <f ca="1">B8/(1+C8)</f>
        <v>3.2327981342687342</v>
      </c>
    </row>
    <row r="9" spans="1:4" ht="15" thickTop="1">
      <c r="A9" t="s">
        <v>171</v>
      </c>
      <c r="B9" s="51">
        <f ca="1">AVERAGE(B4:B8)</f>
        <v>2.2507138907687554</v>
      </c>
      <c r="C9" s="17" t="s">
        <v>5</v>
      </c>
      <c r="D9" s="143">
        <f ca="1">AVERAGE(D4:D8)</f>
        <v>1.5705304150612769</v>
      </c>
    </row>
    <row r="12" spans="1:4">
      <c r="B12" s="8" t="s">
        <v>180</v>
      </c>
      <c r="C12" s="145" t="s">
        <v>60</v>
      </c>
      <c r="D12" s="3" t="s">
        <v>181</v>
      </c>
    </row>
    <row r="13" spans="1:4">
      <c r="A13" t="s">
        <v>179</v>
      </c>
      <c r="B13" s="17">
        <f ca="1">_xlfn.COVARIANCE.S($C$30:$C$89,$V$30:$V$89)/_xlfn.VAR.S($C$30:$C$89)</f>
        <v>1.7460498592516649</v>
      </c>
      <c r="C13">
        <v>0.16</v>
      </c>
      <c r="D13" s="144">
        <f ca="1">B13/(1+0.16)</f>
        <v>1.5052153959066077</v>
      </c>
    </row>
    <row r="14" spans="1:4">
      <c r="A14" s="3"/>
    </row>
    <row r="15" spans="1:4">
      <c r="A15" s="3"/>
    </row>
    <row r="16" spans="1:4">
      <c r="A16" s="3"/>
    </row>
    <row r="17" spans="1:24" ht="15" thickBot="1">
      <c r="A17" s="122" t="s">
        <v>25</v>
      </c>
      <c r="B17" s="3" t="s">
        <v>1</v>
      </c>
      <c r="C17" s="3" t="s">
        <v>2</v>
      </c>
      <c r="D17" s="127" t="s">
        <v>3</v>
      </c>
      <c r="E17" s="127" t="s">
        <v>4</v>
      </c>
      <c r="F17" s="126"/>
    </row>
    <row r="18" spans="1:24" ht="15" thickTop="1">
      <c r="A18" t="e" vm="7">
        <v>#VALUE!</v>
      </c>
      <c r="B18" s="4">
        <f>DATE(2018,6,1)</f>
        <v>43252</v>
      </c>
      <c r="C18" s="4">
        <f>DATE(2023,6,1)</f>
        <v>45078</v>
      </c>
      <c r="D18" s="126">
        <v>2</v>
      </c>
      <c r="E18" s="126">
        <v>1</v>
      </c>
      <c r="F18" s="126"/>
    </row>
    <row r="19" spans="1:24">
      <c r="A19" s="4" t="e" vm="8">
        <v>#VALUE!</v>
      </c>
      <c r="B19" s="4"/>
      <c r="C19" s="4"/>
    </row>
    <row r="20" spans="1:24">
      <c r="A20" s="4" t="e" vm="9">
        <v>#VALUE!</v>
      </c>
      <c r="B20" t="s">
        <v>5</v>
      </c>
      <c r="C20" s="4"/>
    </row>
    <row r="21" spans="1:24">
      <c r="A21" s="4" t="e" vm="10">
        <v>#VALUE!</v>
      </c>
      <c r="B21" s="4"/>
      <c r="C21" s="4"/>
    </row>
    <row r="22" spans="1:24">
      <c r="A22" t="e" vm="11">
        <v>#VALUE!</v>
      </c>
      <c r="B22" s="4"/>
      <c r="C22" s="4"/>
    </row>
    <row r="23" spans="1:24">
      <c r="A23" t="e" vm="12">
        <v>#VALUE!</v>
      </c>
      <c r="B23" s="4"/>
      <c r="C23" s="4"/>
    </row>
    <row r="24" spans="1:24" s="3" customFormat="1">
      <c r="A24"/>
      <c r="B24"/>
      <c r="C24"/>
      <c r="D24"/>
      <c r="E24"/>
      <c r="F24"/>
      <c r="G24"/>
      <c r="H24"/>
      <c r="I24"/>
      <c r="J24"/>
      <c r="K24"/>
      <c r="L24"/>
      <c r="M24"/>
      <c r="N24"/>
      <c r="O24"/>
      <c r="P24"/>
      <c r="Q24"/>
      <c r="R24"/>
      <c r="S24"/>
      <c r="T24"/>
      <c r="U24"/>
      <c r="V24"/>
      <c r="W24"/>
      <c r="X24"/>
    </row>
    <row r="25" spans="1:24">
      <c r="A25" s="3" t="s">
        <v>166</v>
      </c>
    </row>
    <row r="26" spans="1:24">
      <c r="A26" s="3"/>
      <c r="D26" s="3" t="s">
        <v>64</v>
      </c>
      <c r="G26" s="3" t="s">
        <v>62</v>
      </c>
      <c r="J26" s="3" t="s">
        <v>65</v>
      </c>
      <c r="M26" s="3" t="s">
        <v>63</v>
      </c>
      <c r="P26" s="3" t="s">
        <v>74</v>
      </c>
    </row>
    <row r="28" spans="1:24">
      <c r="A28" s="3" t="str" cm="1">
        <f t="array" aca="1" ref="A28:B89" ca="1">_xlfn.STOCKHISTORY(A18,'5Y Beta'!B18,'5Y Beta'!C18,'5Y Beta'!D18,'5Y Beta'!E18)</f>
        <v>Date</v>
      </c>
      <c r="B28" s="3" t="str">
        <f ca="1"/>
        <v>Close</v>
      </c>
      <c r="C28" s="16" t="s">
        <v>24</v>
      </c>
      <c r="D28" s="3" t="str" cm="1">
        <f t="array" aca="1" ref="D28:E89" ca="1">_xlfn.STOCKHISTORY('5Y Beta'!$A19,'5Y Beta'!$B$18,'5Y Beta'!$C$18,'5Y Beta'!$D$18,'5Y Beta'!$E$18)</f>
        <v>Date</v>
      </c>
      <c r="E28" s="3" t="str">
        <f ca="1"/>
        <v>Close</v>
      </c>
      <c r="F28" s="3"/>
      <c r="G28" s="3" t="str" cm="1">
        <f t="array" aca="1" ref="G28:H89" ca="1">_xlfn.STOCKHISTORY('5Y Beta'!$A20,'5Y Beta'!$B$18,'5Y Beta'!$C$18,'5Y Beta'!$D$18,'5Y Beta'!$E$18)</f>
        <v>Date</v>
      </c>
      <c r="H28" s="3" t="str">
        <f ca="1"/>
        <v>Close</v>
      </c>
      <c r="I28" s="16" t="s">
        <v>24</v>
      </c>
      <c r="J28" s="3" t="str" cm="1">
        <f t="array" aca="1" ref="J28:K88" ca="1">_xlfn.STOCKHISTORY('5Y Beta'!$A21,'5Y Beta'!$B$18,'5Y Beta'!$C$18,'5Y Beta'!$D$18,'5Y Beta'!$E$18)</f>
        <v>Date</v>
      </c>
      <c r="K28" s="3" t="str">
        <f ca="1"/>
        <v>Close</v>
      </c>
      <c r="L28" s="16" t="s">
        <v>24</v>
      </c>
      <c r="M28" s="3" t="str" cm="1">
        <f t="array" aca="1" ref="M28:N89" ca="1">_xlfn.STOCKHISTORY('5Y Beta'!$A22,'5Y Beta'!$B$18,'5Y Beta'!$C$18,'5Y Beta'!$D$18,'5Y Beta'!$E$18)</f>
        <v>Date</v>
      </c>
      <c r="N28" s="3" t="str">
        <f ca="1"/>
        <v>Close</v>
      </c>
      <c r="O28" s="16" t="s">
        <v>24</v>
      </c>
      <c r="P28" s="3" t="str" cm="1">
        <f t="array" aca="1" ref="P28:Q89" ca="1">_xlfn.STOCKHISTORY('5Y Beta'!$A23,'5Y Beta'!$B$18,'5Y Beta'!$C$18,'5Y Beta'!$D$18,'5Y Beta'!$E$18)</f>
        <v>Date</v>
      </c>
      <c r="Q28" s="3" t="str">
        <f ca="1"/>
        <v>Close</v>
      </c>
      <c r="R28" s="16" t="s">
        <v>24</v>
      </c>
      <c r="S28" s="3" t="s">
        <v>5</v>
      </c>
      <c r="T28" s="3" t="str" cm="1">
        <f t="array" aca="1" ref="T28:U89" ca="1">_xlfn.STOCKHISTORY('Current Capital Structure'!A4,'5Y Beta'!$B$18,'5Y Beta'!$C$18,'5Y Beta'!$D$18,'5Y Beta'!$E$18)</f>
        <v>Date</v>
      </c>
      <c r="U28" s="3" t="str">
        <f ca="1"/>
        <v>Close</v>
      </c>
    </row>
    <row r="29" spans="1:24">
      <c r="A29" vm="13">
        <f ca="1"/>
        <v>43252</v>
      </c>
      <c r="B29" vm="14">
        <f ca="1"/>
        <v>273.05</v>
      </c>
      <c r="D29" vm="13">
        <f ca="1"/>
        <v>43252</v>
      </c>
      <c r="E29" vm="15">
        <f ca="1"/>
        <v>6.73</v>
      </c>
      <c r="G29" vm="13">
        <f ca="1"/>
        <v>43252</v>
      </c>
      <c r="H29" vm="16">
        <f ca="1"/>
        <v>47.85</v>
      </c>
      <c r="J29" vm="17">
        <f ca="1"/>
        <v>43282</v>
      </c>
      <c r="K29" vm="18">
        <f ca="1"/>
        <v>23.05</v>
      </c>
      <c r="M29" vm="13">
        <f ca="1"/>
        <v>43252</v>
      </c>
      <c r="N29" vm="19">
        <f ca="1"/>
        <v>2.85</v>
      </c>
      <c r="P29" vm="13">
        <f ca="1"/>
        <v>43252</v>
      </c>
      <c r="Q29" vm="20">
        <f ca="1"/>
        <v>15.84</v>
      </c>
      <c r="T29" vm="13">
        <f ca="1"/>
        <v>43252</v>
      </c>
      <c r="U29" vm="21">
        <f ca="1"/>
        <v>2.02</v>
      </c>
    </row>
    <row r="30" spans="1:24">
      <c r="A30" vm="17">
        <f ca="1"/>
        <v>43282</v>
      </c>
      <c r="B30" vm="22">
        <f ca="1"/>
        <v>283.27999999999997</v>
      </c>
      <c r="C30" s="13">
        <f ca="1">(B30-B29)/B29</f>
        <v>3.746566562900553E-2</v>
      </c>
      <c r="D30" vm="17">
        <f ca="1"/>
        <v>43282</v>
      </c>
      <c r="E30" vm="23">
        <f ca="1"/>
        <v>5.95</v>
      </c>
      <c r="F30" s="13">
        <f ca="1">(E30-E29)/E29</f>
        <v>-0.1158989598811293</v>
      </c>
      <c r="G30" vm="17">
        <f ca="1"/>
        <v>43282</v>
      </c>
      <c r="H30" vm="24">
        <f ca="1"/>
        <v>53.25</v>
      </c>
      <c r="I30" s="13">
        <f ca="1">(H30-H29)/H29</f>
        <v>0.11285266457680247</v>
      </c>
      <c r="J30" vm="25">
        <f ca="1"/>
        <v>43313</v>
      </c>
      <c r="K30" vm="26">
        <f ca="1"/>
        <v>29.95</v>
      </c>
      <c r="L30" s="13">
        <f ca="1">(K30-K29)/K29</f>
        <v>0.29934924078091102</v>
      </c>
      <c r="M30" vm="17">
        <f ca="1"/>
        <v>43282</v>
      </c>
      <c r="N30" vm="27">
        <f ca="1"/>
        <v>3.05</v>
      </c>
      <c r="O30" s="13">
        <f ca="1">(N30-N29)/N29</f>
        <v>7.0175438596491127E-2</v>
      </c>
      <c r="P30" vm="17">
        <f ca="1"/>
        <v>43282</v>
      </c>
      <c r="Q30" vm="28">
        <f ca="1"/>
        <v>15.6</v>
      </c>
      <c r="R30" s="13">
        <f ca="1">(Q30-Q29)/Q29</f>
        <v>-1.5151515151515166E-2</v>
      </c>
      <c r="T30" vm="17">
        <f ca="1"/>
        <v>43282</v>
      </c>
      <c r="U30" vm="29">
        <f ca="1"/>
        <v>2</v>
      </c>
      <c r="V30" s="13">
        <f ca="1">(U30-U29)/U29</f>
        <v>-9.9009900990099098E-3</v>
      </c>
    </row>
    <row r="31" spans="1:24">
      <c r="A31" vm="25">
        <f ca="1"/>
        <v>43313</v>
      </c>
      <c r="B31" vm="30">
        <f ca="1"/>
        <v>292.44</v>
      </c>
      <c r="C31" s="13">
        <f ca="1">(B31-B30)/B30</f>
        <v>3.2335498446766545E-2</v>
      </c>
      <c r="D31" vm="25">
        <f ca="1"/>
        <v>43313</v>
      </c>
      <c r="E31" vm="31">
        <f ca="1"/>
        <v>4.8899999999999997</v>
      </c>
      <c r="F31" s="13">
        <f t="shared" ref="F31:F89" ca="1" si="1">(E31-E30)/E30</f>
        <v>-0.17815126050420177</v>
      </c>
      <c r="G31" vm="25">
        <f ca="1"/>
        <v>43313</v>
      </c>
      <c r="H31" vm="32">
        <f ca="1"/>
        <v>47.95</v>
      </c>
      <c r="I31" s="13">
        <f t="shared" ref="I31:I89" ca="1" si="2">(H31-H30)/H30</f>
        <v>-9.9530516431924829E-2</v>
      </c>
      <c r="J31" vm="33">
        <f ca="1"/>
        <v>43344</v>
      </c>
      <c r="K31" vm="34">
        <f ca="1"/>
        <v>34.08</v>
      </c>
      <c r="L31" s="13">
        <f t="shared" ref="L31:L87" ca="1" si="3">(K31-K30)/K30</f>
        <v>0.13789649415692817</v>
      </c>
      <c r="M31" vm="25">
        <f ca="1"/>
        <v>43313</v>
      </c>
      <c r="N31" vm="35">
        <f ca="1"/>
        <v>3.54</v>
      </c>
      <c r="O31" s="13">
        <f t="shared" ref="O31:O89" ca="1" si="4">(N31-N30)/N30</f>
        <v>0.16065573770491812</v>
      </c>
      <c r="P31" vm="25">
        <f ca="1"/>
        <v>43313</v>
      </c>
      <c r="Q31" vm="36">
        <f ca="1"/>
        <v>14.04</v>
      </c>
      <c r="R31" s="13">
        <f t="shared" ref="R31:R89" ca="1" si="5">(Q31-Q30)/Q30</f>
        <v>-0.10000000000000003</v>
      </c>
      <c r="T31" vm="25">
        <f ca="1"/>
        <v>43313</v>
      </c>
      <c r="U31" vm="37">
        <f ca="1"/>
        <v>1.97</v>
      </c>
      <c r="V31" s="13">
        <f t="shared" ref="V31:V89" ca="1" si="6">(U31-U30)/U30</f>
        <v>-1.5000000000000013E-2</v>
      </c>
    </row>
    <row r="32" spans="1:24">
      <c r="A32" vm="33">
        <f ca="1"/>
        <v>43344</v>
      </c>
      <c r="B32" vm="38">
        <f ca="1"/>
        <v>292.73</v>
      </c>
      <c r="C32" s="13">
        <f t="shared" ref="C32:C88" ca="1" si="7">(B32-B31)/B31</f>
        <v>9.9165640815216966E-4</v>
      </c>
      <c r="D32" vm="33">
        <f ca="1"/>
        <v>43344</v>
      </c>
      <c r="E32" vm="39">
        <f ca="1"/>
        <v>4.8499999999999996</v>
      </c>
      <c r="F32" s="13">
        <f t="shared" ca="1" si="1"/>
        <v>-8.1799591002045067E-3</v>
      </c>
      <c r="G32" vm="33">
        <f ca="1"/>
        <v>43344</v>
      </c>
      <c r="H32" vm="40">
        <f ca="1"/>
        <v>37.65</v>
      </c>
      <c r="I32" s="13">
        <f t="shared" ca="1" si="2"/>
        <v>-0.21480709071949955</v>
      </c>
      <c r="J32" vm="41">
        <f ca="1"/>
        <v>43374</v>
      </c>
      <c r="K32" vm="42">
        <f ca="1"/>
        <v>23.75</v>
      </c>
      <c r="L32" s="13">
        <f t="shared" ca="1" si="3"/>
        <v>-0.30311032863849763</v>
      </c>
      <c r="M32" vm="33">
        <f ca="1"/>
        <v>43344</v>
      </c>
      <c r="N32" vm="43">
        <f ca="1"/>
        <v>4.3</v>
      </c>
      <c r="O32" s="13">
        <f t="shared" ca="1" si="4"/>
        <v>0.2146892655367231</v>
      </c>
      <c r="P32" vm="33">
        <f ca="1"/>
        <v>43344</v>
      </c>
      <c r="Q32" vm="44">
        <f ca="1"/>
        <v>12.84</v>
      </c>
      <c r="R32" s="13">
        <f t="shared" ca="1" si="5"/>
        <v>-8.547008547008543E-2</v>
      </c>
      <c r="T32" vm="33">
        <f ca="1"/>
        <v>43344</v>
      </c>
      <c r="U32" vm="45">
        <f ca="1"/>
        <v>1.92</v>
      </c>
      <c r="V32" s="13">
        <f t="shared" ca="1" si="6"/>
        <v>-2.5380710659898501E-2</v>
      </c>
    </row>
    <row r="33" spans="1:22">
      <c r="A33" vm="41">
        <f ca="1"/>
        <v>43374</v>
      </c>
      <c r="B33" vm="46">
        <f ca="1"/>
        <v>272.76</v>
      </c>
      <c r="C33" s="13">
        <f t="shared" ca="1" si="7"/>
        <v>-6.8219861305640103E-2</v>
      </c>
      <c r="D33" vm="41">
        <f ca="1"/>
        <v>43374</v>
      </c>
      <c r="E33" vm="47">
        <f ca="1"/>
        <v>4.54</v>
      </c>
      <c r="F33" s="13">
        <f t="shared" ca="1" si="1"/>
        <v>-6.3917525773195802E-2</v>
      </c>
      <c r="G33" vm="41">
        <f ca="1"/>
        <v>43374</v>
      </c>
      <c r="H33" vm="48">
        <f ca="1"/>
        <v>38.729999999999997</v>
      </c>
      <c r="I33" s="13">
        <f t="shared" ca="1" si="2"/>
        <v>2.8685258964143381E-2</v>
      </c>
      <c r="J33" vm="49">
        <f ca="1"/>
        <v>43405</v>
      </c>
      <c r="K33" vm="50">
        <f ca="1"/>
        <v>16.45</v>
      </c>
      <c r="L33" s="13">
        <f t="shared" ca="1" si="3"/>
        <v>-0.30736842105263162</v>
      </c>
      <c r="M33" vm="41">
        <f ca="1"/>
        <v>43374</v>
      </c>
      <c r="N33" vm="51">
        <f ca="1"/>
        <v>3.72</v>
      </c>
      <c r="O33" s="13">
        <f t="shared" ca="1" si="4"/>
        <v>-0.13488372093023249</v>
      </c>
      <c r="P33" vm="41">
        <f ca="1"/>
        <v>43374</v>
      </c>
      <c r="Q33" vm="52">
        <f ca="1"/>
        <v>10.143599999999999</v>
      </c>
      <c r="R33" s="13">
        <f t="shared" ca="1" si="5"/>
        <v>-0.21000000000000005</v>
      </c>
      <c r="T33" vm="41">
        <f ca="1"/>
        <v>43374</v>
      </c>
      <c r="U33" vm="53">
        <f ca="1"/>
        <v>1.85</v>
      </c>
      <c r="V33" s="13">
        <f t="shared" ca="1" si="6"/>
        <v>-3.6458333333333252E-2</v>
      </c>
    </row>
    <row r="34" spans="1:22">
      <c r="A34" vm="49">
        <f ca="1"/>
        <v>43405</v>
      </c>
      <c r="B34" vm="54">
        <f ca="1"/>
        <v>278</v>
      </c>
      <c r="C34" s="13">
        <f t="shared" ca="1" si="7"/>
        <v>1.921102800997217E-2</v>
      </c>
      <c r="D34" vm="49">
        <f ca="1"/>
        <v>43405</v>
      </c>
      <c r="E34" vm="55">
        <f ca="1"/>
        <v>5.4</v>
      </c>
      <c r="F34" s="13">
        <f t="shared" ca="1" si="1"/>
        <v>0.18942731277533045</v>
      </c>
      <c r="G34" vm="49">
        <f ca="1"/>
        <v>43405</v>
      </c>
      <c r="H34" vm="56">
        <f ca="1"/>
        <v>38.93</v>
      </c>
      <c r="I34" s="13">
        <f t="shared" ca="1" si="2"/>
        <v>5.1639555899820003E-3</v>
      </c>
      <c r="J34" vm="57">
        <f ca="1"/>
        <v>43435</v>
      </c>
      <c r="K34" vm="58">
        <f ca="1"/>
        <v>9.98</v>
      </c>
      <c r="L34" s="13">
        <f t="shared" ca="1" si="3"/>
        <v>-0.39331306990881454</v>
      </c>
      <c r="M34" vm="49">
        <f ca="1"/>
        <v>43405</v>
      </c>
      <c r="N34" vm="59">
        <f ca="1"/>
        <v>2.98</v>
      </c>
      <c r="O34" s="13">
        <f t="shared" ca="1" si="4"/>
        <v>-0.19892473118279574</v>
      </c>
      <c r="P34" vm="49">
        <f ca="1"/>
        <v>43405</v>
      </c>
      <c r="Q34" vm="60">
        <f ca="1"/>
        <v>8.4551999999999996</v>
      </c>
      <c r="R34" s="13">
        <f t="shared" ca="1" si="5"/>
        <v>-0.16644978114278952</v>
      </c>
      <c r="T34" vm="49">
        <f ca="1"/>
        <v>43405</v>
      </c>
      <c r="U34" vm="61">
        <f ca="1"/>
        <v>1.75</v>
      </c>
      <c r="V34" s="13">
        <f t="shared" ca="1" si="6"/>
        <v>-5.4054054054054099E-2</v>
      </c>
    </row>
    <row r="35" spans="1:22">
      <c r="A35" vm="57">
        <f ca="1"/>
        <v>43435</v>
      </c>
      <c r="B35" vm="62">
        <f ca="1"/>
        <v>251.61</v>
      </c>
      <c r="C35" s="13">
        <f t="shared" ca="1" si="7"/>
        <v>-9.4928057553956779E-2</v>
      </c>
      <c r="D35" vm="57">
        <f ca="1"/>
        <v>43435</v>
      </c>
      <c r="E35" vm="63">
        <f ca="1"/>
        <v>4.7300000000000004</v>
      </c>
      <c r="F35" s="13">
        <f t="shared" ca="1" si="1"/>
        <v>-0.12407407407407406</v>
      </c>
      <c r="G35" vm="57">
        <f ca="1"/>
        <v>43435</v>
      </c>
      <c r="H35" vm="64">
        <f ca="1"/>
        <v>35.1</v>
      </c>
      <c r="I35" s="13">
        <f t="shared" ca="1" si="2"/>
        <v>-9.8381710762907734E-2</v>
      </c>
      <c r="J35" vm="65">
        <f ca="1"/>
        <v>43466</v>
      </c>
      <c r="K35" vm="66">
        <f ca="1"/>
        <v>9.4499999999999993</v>
      </c>
      <c r="L35" s="13">
        <f t="shared" ca="1" si="3"/>
        <v>-5.3106212424849808E-2</v>
      </c>
      <c r="M35" vm="57">
        <f ca="1"/>
        <v>43435</v>
      </c>
      <c r="N35" vm="67">
        <f ca="1"/>
        <v>2.39</v>
      </c>
      <c r="O35" s="13">
        <f t="shared" ca="1" si="4"/>
        <v>-0.19798657718120802</v>
      </c>
      <c r="P35" vm="57">
        <f ca="1"/>
        <v>43435</v>
      </c>
      <c r="Q35" vm="68">
        <f ca="1"/>
        <v>6.6059999999999999</v>
      </c>
      <c r="R35" s="13">
        <f t="shared" ca="1" si="5"/>
        <v>-0.21870564859494745</v>
      </c>
      <c r="T35" vm="57">
        <f ca="1"/>
        <v>43435</v>
      </c>
      <c r="U35" vm="69">
        <f ca="1"/>
        <v>1.24</v>
      </c>
      <c r="V35" s="13">
        <f t="shared" ca="1" si="6"/>
        <v>-0.29142857142857143</v>
      </c>
    </row>
    <row r="36" spans="1:22">
      <c r="A36" vm="65">
        <f ca="1"/>
        <v>43466</v>
      </c>
      <c r="B36" vm="70">
        <f ca="1"/>
        <v>271.55</v>
      </c>
      <c r="C36" s="13">
        <f t="shared" ca="1" si="7"/>
        <v>7.9249632367552947E-2</v>
      </c>
      <c r="D36" vm="65">
        <f ca="1"/>
        <v>43466</v>
      </c>
      <c r="E36" vm="71">
        <f ca="1"/>
        <v>7.23</v>
      </c>
      <c r="F36" s="13">
        <f t="shared" ca="1" si="1"/>
        <v>0.52854122621564481</v>
      </c>
      <c r="G36" vm="65">
        <f ca="1"/>
        <v>43466</v>
      </c>
      <c r="H36" vm="72">
        <f ca="1"/>
        <v>43.79</v>
      </c>
      <c r="I36" s="13">
        <f t="shared" ca="1" si="2"/>
        <v>0.24757834757834751</v>
      </c>
      <c r="J36" vm="73">
        <f ca="1"/>
        <v>43497</v>
      </c>
      <c r="K36" vm="74">
        <f ca="1"/>
        <v>14.47</v>
      </c>
      <c r="L36" s="13">
        <f t="shared" ca="1" si="3"/>
        <v>0.53121693121693137</v>
      </c>
      <c r="M36" vm="65">
        <f ca="1"/>
        <v>43466</v>
      </c>
      <c r="N36" vm="75">
        <f ca="1"/>
        <v>3.49</v>
      </c>
      <c r="O36" s="13">
        <f t="shared" ca="1" si="4"/>
        <v>0.46025104602510464</v>
      </c>
      <c r="P36" vm="65">
        <f ca="1"/>
        <v>43466</v>
      </c>
      <c r="Q36" vm="76">
        <f ca="1"/>
        <v>6.1584000000000003</v>
      </c>
      <c r="R36" s="13">
        <f t="shared" ca="1" si="5"/>
        <v>-6.7756584922797389E-2</v>
      </c>
      <c r="T36" vm="65">
        <f ca="1"/>
        <v>43466</v>
      </c>
      <c r="U36" vm="77">
        <f ca="1"/>
        <v>1.37</v>
      </c>
      <c r="V36" s="13">
        <f t="shared" ca="1" si="6"/>
        <v>0.10483870967741944</v>
      </c>
    </row>
    <row r="37" spans="1:22">
      <c r="A37" vm="73">
        <f ca="1"/>
        <v>43497</v>
      </c>
      <c r="B37" vm="78">
        <f ca="1"/>
        <v>280.32</v>
      </c>
      <c r="C37" s="13">
        <f t="shared" ca="1" si="7"/>
        <v>3.2296078070336888E-2</v>
      </c>
      <c r="D37" vm="73">
        <f ca="1"/>
        <v>43497</v>
      </c>
      <c r="E37" vm="79">
        <f ca="1"/>
        <v>9.07</v>
      </c>
      <c r="F37" s="13">
        <f t="shared" ca="1" si="1"/>
        <v>0.2544951590594744</v>
      </c>
      <c r="G37" vm="73">
        <f ca="1"/>
        <v>43497</v>
      </c>
      <c r="H37" vm="80">
        <f ca="1"/>
        <v>42.26</v>
      </c>
      <c r="I37" s="13">
        <f t="shared" ca="1" si="2"/>
        <v>-3.4939483900433915E-2</v>
      </c>
      <c r="J37" vm="81">
        <f ca="1"/>
        <v>43525</v>
      </c>
      <c r="K37" vm="82">
        <f ca="1"/>
        <v>12.92</v>
      </c>
      <c r="L37" s="13">
        <f t="shared" ca="1" si="3"/>
        <v>-0.10711817553559093</v>
      </c>
      <c r="M37" vm="73">
        <f ca="1"/>
        <v>43497</v>
      </c>
      <c r="N37" vm="83">
        <f ca="1"/>
        <v>3.58</v>
      </c>
      <c r="O37" s="13">
        <f t="shared" ca="1" si="4"/>
        <v>2.5787965616045804E-2</v>
      </c>
      <c r="P37" vm="73">
        <f ca="1"/>
        <v>43497</v>
      </c>
      <c r="Q37" vm="84">
        <f ca="1"/>
        <v>5.6891999999999996</v>
      </c>
      <c r="R37" s="13">
        <f t="shared" ca="1" si="5"/>
        <v>-7.6188620420888656E-2</v>
      </c>
      <c r="T37" vm="73">
        <f ca="1"/>
        <v>43497</v>
      </c>
      <c r="U37" vm="85">
        <f ca="1"/>
        <v>1.79</v>
      </c>
      <c r="V37" s="13">
        <f t="shared" ca="1" si="6"/>
        <v>0.30656934306569333</v>
      </c>
    </row>
    <row r="38" spans="1:22">
      <c r="A38" vm="81">
        <f ca="1"/>
        <v>43525</v>
      </c>
      <c r="B38" vm="86">
        <f ca="1"/>
        <v>284.56</v>
      </c>
      <c r="C38" s="13">
        <f t="shared" ca="1" si="7"/>
        <v>1.512557077625574E-2</v>
      </c>
      <c r="D38" vm="81">
        <f ca="1"/>
        <v>43525</v>
      </c>
      <c r="E38" vm="87">
        <f ca="1"/>
        <v>9.23</v>
      </c>
      <c r="F38" s="13">
        <f t="shared" ca="1" si="1"/>
        <v>1.764057331863287E-2</v>
      </c>
      <c r="G38" vm="81">
        <f ca="1"/>
        <v>43525</v>
      </c>
      <c r="H38" vm="88">
        <f ca="1"/>
        <v>37.68</v>
      </c>
      <c r="I38" s="13">
        <f t="shared" ca="1" si="2"/>
        <v>-0.10837671557027918</v>
      </c>
      <c r="J38" vm="89">
        <f ca="1"/>
        <v>43556</v>
      </c>
      <c r="K38" vm="90">
        <f ca="1"/>
        <v>13.62</v>
      </c>
      <c r="L38" s="13">
        <f t="shared" ca="1" si="3"/>
        <v>5.4179566563467438E-2</v>
      </c>
      <c r="M38" vm="81">
        <f ca="1"/>
        <v>43525</v>
      </c>
      <c r="N38" vm="91">
        <f ca="1"/>
        <v>3.01</v>
      </c>
      <c r="O38" s="13">
        <f t="shared" ca="1" si="4"/>
        <v>-0.15921787709497215</v>
      </c>
      <c r="P38" vm="81">
        <f ca="1"/>
        <v>43525</v>
      </c>
      <c r="Q38" vm="92">
        <f ca="1"/>
        <v>2.9544000000000001</v>
      </c>
      <c r="R38" s="13">
        <f t="shared" ca="1" si="5"/>
        <v>-0.48070027420375444</v>
      </c>
      <c r="T38" vm="81">
        <f ca="1"/>
        <v>43525</v>
      </c>
      <c r="U38" vm="93">
        <f ca="1"/>
        <v>2.4</v>
      </c>
      <c r="V38" s="13">
        <f t="shared" ca="1" si="6"/>
        <v>0.34078212290502785</v>
      </c>
    </row>
    <row r="39" spans="1:22">
      <c r="A39" vm="89">
        <f ca="1"/>
        <v>43556</v>
      </c>
      <c r="B39" vm="94">
        <f ca="1"/>
        <v>295.94</v>
      </c>
      <c r="C39" s="13">
        <f t="shared" ca="1" si="7"/>
        <v>3.9991565926342405E-2</v>
      </c>
      <c r="D39" vm="89">
        <f ca="1"/>
        <v>43556</v>
      </c>
      <c r="E39" vm="95">
        <f ca="1"/>
        <v>10.039999999999999</v>
      </c>
      <c r="F39" s="13">
        <f t="shared" ca="1" si="1"/>
        <v>8.7757313109425639E-2</v>
      </c>
      <c r="G39" vm="89">
        <f ca="1"/>
        <v>43556</v>
      </c>
      <c r="H39" vm="96">
        <f ca="1"/>
        <v>44.3</v>
      </c>
      <c r="I39" s="13">
        <f t="shared" ca="1" si="2"/>
        <v>0.17569002123142244</v>
      </c>
      <c r="J39" vm="97">
        <f ca="1"/>
        <v>43586</v>
      </c>
      <c r="K39" vm="98">
        <f ca="1"/>
        <v>10.8</v>
      </c>
      <c r="L39" s="13">
        <f t="shared" ca="1" si="3"/>
        <v>-0.20704845814977965</v>
      </c>
      <c r="M39" vm="89">
        <f ca="1"/>
        <v>43556</v>
      </c>
      <c r="N39" vm="99">
        <f ca="1"/>
        <v>3.32</v>
      </c>
      <c r="O39" s="13">
        <f t="shared" ca="1" si="4"/>
        <v>0.10299003322259138</v>
      </c>
      <c r="P39" vm="89">
        <f ca="1"/>
        <v>43556</v>
      </c>
      <c r="Q39" vm="100">
        <f ca="1"/>
        <v>3.1440000000000001</v>
      </c>
      <c r="R39" s="13">
        <f t="shared" ca="1" si="5"/>
        <v>6.4175467099918754E-2</v>
      </c>
      <c r="T39" vm="89">
        <f ca="1"/>
        <v>43556</v>
      </c>
      <c r="U39" vm="101">
        <f ca="1"/>
        <v>2.4900000000000002</v>
      </c>
      <c r="V39" s="13">
        <f t="shared" ca="1" si="6"/>
        <v>3.750000000000013E-2</v>
      </c>
    </row>
    <row r="40" spans="1:22">
      <c r="A40" vm="97">
        <f ca="1"/>
        <v>43586</v>
      </c>
      <c r="B40" vm="102">
        <f ca="1"/>
        <v>277.3</v>
      </c>
      <c r="C40" s="13">
        <f t="shared" ca="1" si="7"/>
        <v>-6.2985740352774169E-2</v>
      </c>
      <c r="D40" vm="97">
        <f ca="1"/>
        <v>43586</v>
      </c>
      <c r="E40" vm="103">
        <f ca="1"/>
        <v>15.17</v>
      </c>
      <c r="F40" s="13">
        <f t="shared" ca="1" si="1"/>
        <v>0.51095617529880488</v>
      </c>
      <c r="G40" vm="97">
        <f ca="1"/>
        <v>43586</v>
      </c>
      <c r="H40" vm="104">
        <f ca="1"/>
        <v>53.58</v>
      </c>
      <c r="I40" s="13">
        <f t="shared" ca="1" si="2"/>
        <v>0.20948081264108356</v>
      </c>
      <c r="J40" vm="105">
        <f ca="1"/>
        <v>43617</v>
      </c>
      <c r="K40" vm="106">
        <f ca="1"/>
        <v>12.27</v>
      </c>
      <c r="L40" s="13">
        <f t="shared" ca="1" si="3"/>
        <v>0.13611111111111099</v>
      </c>
      <c r="M40" vm="97">
        <f ca="1"/>
        <v>43586</v>
      </c>
      <c r="N40" vm="107">
        <f ca="1"/>
        <v>3.84</v>
      </c>
      <c r="O40" s="13">
        <f t="shared" ca="1" si="4"/>
        <v>0.15662650602409639</v>
      </c>
      <c r="P40" vm="97">
        <f ca="1"/>
        <v>43586</v>
      </c>
      <c r="Q40" vm="108">
        <f ca="1"/>
        <v>1.19</v>
      </c>
      <c r="R40" s="13">
        <f t="shared" ca="1" si="5"/>
        <v>-0.62150127226463103</v>
      </c>
      <c r="T40" vm="97">
        <f ca="1"/>
        <v>43586</v>
      </c>
      <c r="U40" vm="109">
        <f ca="1"/>
        <v>2.56</v>
      </c>
      <c r="V40" s="13">
        <f t="shared" ca="1" si="6"/>
        <v>2.811244979919672E-2</v>
      </c>
    </row>
    <row r="41" spans="1:22">
      <c r="A41" vm="105">
        <f ca="1"/>
        <v>43617</v>
      </c>
      <c r="B41" vm="110">
        <f ca="1"/>
        <v>294.75</v>
      </c>
      <c r="C41" s="13">
        <f t="shared" ca="1" si="7"/>
        <v>6.2928236566895016E-2</v>
      </c>
      <c r="D41" vm="105">
        <f ca="1"/>
        <v>43617</v>
      </c>
      <c r="E41" vm="111">
        <f ca="1"/>
        <v>18.23</v>
      </c>
      <c r="F41" s="13">
        <f t="shared" ca="1" si="1"/>
        <v>0.20171390903098224</v>
      </c>
      <c r="G41" vm="105">
        <f ca="1"/>
        <v>43617</v>
      </c>
      <c r="H41" vm="112">
        <f ca="1"/>
        <v>62.46</v>
      </c>
      <c r="I41" s="13">
        <f t="shared" ca="1" si="2"/>
        <v>0.16573348264277721</v>
      </c>
      <c r="J41" vm="113">
        <f ca="1"/>
        <v>43647</v>
      </c>
      <c r="K41" vm="114">
        <f ca="1"/>
        <v>10.45</v>
      </c>
      <c r="L41" s="13">
        <f t="shared" ca="1" si="3"/>
        <v>-0.14832925835370825</v>
      </c>
      <c r="M41" vm="105">
        <f ca="1"/>
        <v>43617</v>
      </c>
      <c r="N41" vm="115">
        <f ca="1"/>
        <v>4.08</v>
      </c>
      <c r="O41" s="13">
        <f t="shared" ca="1" si="4"/>
        <v>6.2500000000000056E-2</v>
      </c>
      <c r="P41" vm="105">
        <f ca="1"/>
        <v>43617</v>
      </c>
      <c r="Q41" vm="116">
        <f ca="1"/>
        <v>0.1764</v>
      </c>
      <c r="R41" s="13">
        <f t="shared" ca="1" si="5"/>
        <v>-0.85176470588235287</v>
      </c>
      <c r="T41" vm="105">
        <f ca="1"/>
        <v>43617</v>
      </c>
      <c r="U41" vm="117">
        <f ca="1"/>
        <v>2.25</v>
      </c>
      <c r="V41" s="13">
        <f t="shared" ca="1" si="6"/>
        <v>-0.12109375000000001</v>
      </c>
    </row>
    <row r="42" spans="1:22">
      <c r="A42" vm="113">
        <f ca="1"/>
        <v>43647</v>
      </c>
      <c r="B42" vm="118">
        <f ca="1"/>
        <v>299.23</v>
      </c>
      <c r="C42" s="13">
        <f t="shared" ca="1" si="7"/>
        <v>1.5199321458863504E-2</v>
      </c>
      <c r="D42" vm="113">
        <f ca="1"/>
        <v>43647</v>
      </c>
      <c r="E42" vm="119">
        <f ca="1"/>
        <v>28.15</v>
      </c>
      <c r="F42" s="13">
        <f t="shared" ca="1" si="1"/>
        <v>0.54415798134942395</v>
      </c>
      <c r="G42" vm="113">
        <f ca="1"/>
        <v>43647</v>
      </c>
      <c r="H42" vm="120">
        <f ca="1"/>
        <v>65.23</v>
      </c>
      <c r="I42" s="13">
        <f t="shared" ca="1" si="2"/>
        <v>4.4348382965097709E-2</v>
      </c>
      <c r="J42" vm="121">
        <f ca="1"/>
        <v>43678</v>
      </c>
      <c r="K42" vm="122">
        <f ca="1"/>
        <v>4.4800000000000004</v>
      </c>
      <c r="L42" s="13">
        <f t="shared" ca="1" si="3"/>
        <v>-0.57129186602870807</v>
      </c>
      <c r="M42" vm="113">
        <f ca="1"/>
        <v>43647</v>
      </c>
      <c r="N42" vm="123">
        <f ca="1"/>
        <v>4.05</v>
      </c>
      <c r="O42" s="13">
        <f t="shared" ca="1" si="4"/>
        <v>-7.3529411764706488E-3</v>
      </c>
      <c r="P42" vm="113">
        <f ca="1"/>
        <v>43647</v>
      </c>
      <c r="Q42" vm="124">
        <f ca="1"/>
        <v>0.33879999999999999</v>
      </c>
      <c r="R42" s="13">
        <f t="shared" ca="1" si="5"/>
        <v>0.92063492063492058</v>
      </c>
      <c r="T42" vm="113">
        <f ca="1"/>
        <v>43647</v>
      </c>
      <c r="U42" vm="125">
        <f ca="1"/>
        <v>2.21</v>
      </c>
      <c r="V42" s="13">
        <f t="shared" ca="1" si="6"/>
        <v>-1.7777777777777795E-2</v>
      </c>
    </row>
    <row r="43" spans="1:22">
      <c r="A43" vm="121">
        <f ca="1"/>
        <v>43678</v>
      </c>
      <c r="B43" vm="126">
        <f ca="1"/>
        <v>294.27</v>
      </c>
      <c r="C43" s="13">
        <f t="shared" ca="1" si="7"/>
        <v>-1.657587808709032E-2</v>
      </c>
      <c r="D43" vm="121">
        <f ca="1"/>
        <v>43678</v>
      </c>
      <c r="E43" vm="127">
        <f ca="1"/>
        <v>29.67</v>
      </c>
      <c r="F43" s="13">
        <f t="shared" ca="1" si="1"/>
        <v>5.3996447602131556E-2</v>
      </c>
      <c r="G43" vm="121">
        <f ca="1"/>
        <v>43678</v>
      </c>
      <c r="H43" vm="128">
        <f ca="1"/>
        <v>81.92</v>
      </c>
      <c r="I43" s="13">
        <f t="shared" ca="1" si="2"/>
        <v>0.25586386631917823</v>
      </c>
      <c r="J43" vm="129">
        <f ca="1"/>
        <v>43709</v>
      </c>
      <c r="K43" vm="130">
        <f ca="1"/>
        <v>3.25</v>
      </c>
      <c r="L43" s="13">
        <f t="shared" ca="1" si="3"/>
        <v>-0.27455357142857151</v>
      </c>
      <c r="M43" vm="121">
        <f ca="1"/>
        <v>43678</v>
      </c>
      <c r="N43" vm="131">
        <f ca="1"/>
        <v>4.5</v>
      </c>
      <c r="O43" s="13">
        <f t="shared" ca="1" si="4"/>
        <v>0.11111111111111116</v>
      </c>
      <c r="P43" vm="121">
        <f ca="1"/>
        <v>43678</v>
      </c>
      <c r="Q43" vm="132">
        <f ca="1"/>
        <v>0.33500000000000002</v>
      </c>
      <c r="R43" s="13">
        <f t="shared" ca="1" si="5"/>
        <v>-1.1216056670602038E-2</v>
      </c>
      <c r="T43" vm="121">
        <f ca="1"/>
        <v>43678</v>
      </c>
      <c r="U43" vm="133">
        <f ca="1"/>
        <v>2.17</v>
      </c>
      <c r="V43" s="13">
        <f t="shared" ca="1" si="6"/>
        <v>-1.8099547511312233E-2</v>
      </c>
    </row>
    <row r="44" spans="1:22">
      <c r="A44" vm="129">
        <f ca="1"/>
        <v>43709</v>
      </c>
      <c r="B44" vm="134">
        <f ca="1"/>
        <v>298.52</v>
      </c>
      <c r="C44" s="13">
        <f t="shared" ca="1" si="7"/>
        <v>1.4442518775274409E-2</v>
      </c>
      <c r="D44" vm="129">
        <f ca="1"/>
        <v>43709</v>
      </c>
      <c r="E44" vm="135">
        <f ca="1"/>
        <v>22.23</v>
      </c>
      <c r="F44" s="13">
        <f t="shared" ca="1" si="1"/>
        <v>-0.25075834175935291</v>
      </c>
      <c r="G44" vm="129">
        <f ca="1"/>
        <v>43709</v>
      </c>
      <c r="H44" vm="136">
        <f ca="1"/>
        <v>83.72</v>
      </c>
      <c r="I44" s="13">
        <f t="shared" ca="1" si="2"/>
        <v>2.1972656249999965E-2</v>
      </c>
      <c r="J44" vm="137">
        <f ca="1"/>
        <v>43739</v>
      </c>
      <c r="K44" vm="138">
        <f ca="1"/>
        <v>3.06</v>
      </c>
      <c r="L44" s="13">
        <f t="shared" ca="1" si="3"/>
        <v>-5.8461538461538447E-2</v>
      </c>
      <c r="M44" vm="129">
        <f ca="1"/>
        <v>43709</v>
      </c>
      <c r="N44" vm="31">
        <f ca="1"/>
        <v>4.8899999999999997</v>
      </c>
      <c r="O44" s="13">
        <f t="shared" ca="1" si="4"/>
        <v>8.66666666666666E-2</v>
      </c>
      <c r="P44" vm="129">
        <f ca="1"/>
        <v>43709</v>
      </c>
      <c r="Q44" vm="139">
        <f ca="1"/>
        <v>0.32740000000000002</v>
      </c>
      <c r="R44" s="13">
        <f t="shared" ca="1" si="5"/>
        <v>-2.2686567164179092E-2</v>
      </c>
      <c r="T44" vm="129">
        <f ca="1"/>
        <v>43709</v>
      </c>
      <c r="U44" vm="140">
        <f ca="1"/>
        <v>2.63</v>
      </c>
      <c r="V44" s="13">
        <f t="shared" ca="1" si="6"/>
        <v>0.2119815668202765</v>
      </c>
    </row>
    <row r="45" spans="1:22">
      <c r="A45" vm="137">
        <f ca="1"/>
        <v>43739</v>
      </c>
      <c r="B45" vm="141">
        <f ca="1"/>
        <v>304.97000000000003</v>
      </c>
      <c r="C45" s="13">
        <f t="shared" ca="1" si="7"/>
        <v>2.1606592523114181E-2</v>
      </c>
      <c r="D45" vm="137">
        <f ca="1"/>
        <v>43739</v>
      </c>
      <c r="E45" vm="142">
        <f ca="1"/>
        <v>19.43</v>
      </c>
      <c r="F45" s="13">
        <f t="shared" ca="1" si="1"/>
        <v>-0.12595591542959966</v>
      </c>
      <c r="G45" vm="137">
        <f ca="1"/>
        <v>43739</v>
      </c>
      <c r="H45" vm="143">
        <f ca="1"/>
        <v>84.96</v>
      </c>
      <c r="I45" s="13">
        <f t="shared" ca="1" si="2"/>
        <v>1.4811275680840837E-2</v>
      </c>
      <c r="J45" vm="144">
        <f ca="1"/>
        <v>43770</v>
      </c>
      <c r="K45" vm="145">
        <f ca="1"/>
        <v>6.52</v>
      </c>
      <c r="L45" s="13">
        <f t="shared" ca="1" si="3"/>
        <v>1.1307189542483658</v>
      </c>
      <c r="M45" vm="137">
        <f ca="1"/>
        <v>43739</v>
      </c>
      <c r="N45" vm="146">
        <f ca="1"/>
        <v>5.52</v>
      </c>
      <c r="O45" s="13">
        <f t="shared" ca="1" si="4"/>
        <v>0.12883435582822084</v>
      </c>
      <c r="P45" vm="137">
        <f ca="1"/>
        <v>43739</v>
      </c>
      <c r="Q45" vm="147">
        <f ca="1"/>
        <v>0.23830000000000001</v>
      </c>
      <c r="R45" s="13">
        <f t="shared" ca="1" si="5"/>
        <v>-0.27214416615760539</v>
      </c>
      <c r="T45" vm="137">
        <f ca="1"/>
        <v>43739</v>
      </c>
      <c r="U45" vm="148">
        <f ca="1"/>
        <v>2.65</v>
      </c>
      <c r="V45" s="13">
        <f t="shared" ca="1" si="6"/>
        <v>7.6045627376425924E-3</v>
      </c>
    </row>
    <row r="46" spans="1:22">
      <c r="A46" vm="144">
        <f ca="1"/>
        <v>43770</v>
      </c>
      <c r="B46" vm="149">
        <f ca="1"/>
        <v>316.06</v>
      </c>
      <c r="C46" s="13">
        <f t="shared" ca="1" si="7"/>
        <v>3.6364232547463599E-2</v>
      </c>
      <c r="D46" vm="144">
        <f ca="1"/>
        <v>43770</v>
      </c>
      <c r="E46" vm="150">
        <f ca="1"/>
        <v>21.87</v>
      </c>
      <c r="F46" s="13">
        <f t="shared" ca="1" si="1"/>
        <v>0.1255790015440042</v>
      </c>
      <c r="G46" vm="144">
        <f ca="1"/>
        <v>43770</v>
      </c>
      <c r="H46" vm="151">
        <f ca="1"/>
        <v>81.61</v>
      </c>
      <c r="I46" s="13">
        <f t="shared" ca="1" si="2"/>
        <v>-3.9430320150659066E-2</v>
      </c>
      <c r="J46" vm="152">
        <f ca="1"/>
        <v>43800</v>
      </c>
      <c r="K46" vm="153">
        <f ca="1"/>
        <v>7.47</v>
      </c>
      <c r="L46" s="13">
        <f t="shared" ca="1" si="3"/>
        <v>0.14570552147239269</v>
      </c>
      <c r="M46" vm="144">
        <f ca="1"/>
        <v>43770</v>
      </c>
      <c r="N46" vm="154">
        <f ca="1"/>
        <v>6.63</v>
      </c>
      <c r="O46" s="13">
        <f t="shared" ca="1" si="4"/>
        <v>0.20108695652173919</v>
      </c>
      <c r="P46" vm="144">
        <f ca="1"/>
        <v>43770</v>
      </c>
      <c r="Q46" vm="155">
        <f ca="1"/>
        <v>0.67779999999999996</v>
      </c>
      <c r="R46" s="13">
        <f t="shared" ca="1" si="5"/>
        <v>1.8443138900545528</v>
      </c>
      <c r="T46" vm="144">
        <f ca="1"/>
        <v>43770</v>
      </c>
      <c r="U46" vm="156">
        <f ca="1"/>
        <v>3.9</v>
      </c>
      <c r="V46" s="13">
        <f t="shared" ca="1" si="6"/>
        <v>0.47169811320754718</v>
      </c>
    </row>
    <row r="47" spans="1:22">
      <c r="A47" vm="152">
        <f ca="1"/>
        <v>43800</v>
      </c>
      <c r="B47" vm="157">
        <f ca="1"/>
        <v>323.24</v>
      </c>
      <c r="C47" s="13">
        <f t="shared" ca="1" si="7"/>
        <v>2.2717205593874603E-2</v>
      </c>
      <c r="D47" vm="152">
        <f ca="1"/>
        <v>43800</v>
      </c>
      <c r="E47" vm="158">
        <f ca="1"/>
        <v>26.13</v>
      </c>
      <c r="F47" s="13">
        <f t="shared" ca="1" si="1"/>
        <v>0.19478737997256507</v>
      </c>
      <c r="G47" vm="152">
        <f ca="1"/>
        <v>43800</v>
      </c>
      <c r="H47" vm="159">
        <f ca="1"/>
        <v>95.09</v>
      </c>
      <c r="I47" s="13">
        <f t="shared" ca="1" si="2"/>
        <v>0.1651758362945718</v>
      </c>
      <c r="J47" vm="160">
        <f ca="1"/>
        <v>43831</v>
      </c>
      <c r="K47" vm="161">
        <f ca="1"/>
        <v>7.88</v>
      </c>
      <c r="L47" s="13">
        <f t="shared" ca="1" si="3"/>
        <v>5.488621151271756E-2</v>
      </c>
      <c r="M47" vm="152">
        <f ca="1"/>
        <v>43800</v>
      </c>
      <c r="N47" vm="162">
        <f ca="1"/>
        <v>7.18</v>
      </c>
      <c r="O47" s="13">
        <f t="shared" ca="1" si="4"/>
        <v>8.2956259426847631E-2</v>
      </c>
      <c r="P47" vm="152">
        <f ca="1"/>
        <v>43800</v>
      </c>
      <c r="Q47" vm="163">
        <f ca="1"/>
        <v>2.5099999999999998</v>
      </c>
      <c r="R47" s="13">
        <f t="shared" ca="1" si="5"/>
        <v>2.7031572735320153</v>
      </c>
      <c r="T47" vm="152">
        <f ca="1"/>
        <v>43800</v>
      </c>
      <c r="U47" vm="164">
        <f ca="1"/>
        <v>3.16</v>
      </c>
      <c r="V47" s="13">
        <f t="shared" ca="1" si="6"/>
        <v>-0.18974358974358968</v>
      </c>
    </row>
    <row r="48" spans="1:22">
      <c r="A48" vm="160">
        <f ca="1"/>
        <v>43831</v>
      </c>
      <c r="B48" vm="157">
        <f ca="1"/>
        <v>323.24</v>
      </c>
      <c r="C48" s="13">
        <f t="shared" ca="1" si="7"/>
        <v>0</v>
      </c>
      <c r="D48" vm="160">
        <f ca="1"/>
        <v>43831</v>
      </c>
      <c r="E48" vm="165">
        <f ca="1"/>
        <v>31.52</v>
      </c>
      <c r="F48" s="13">
        <f t="shared" ca="1" si="1"/>
        <v>0.20627631075392272</v>
      </c>
      <c r="G48" vm="160">
        <f ca="1"/>
        <v>43831</v>
      </c>
      <c r="H48" vm="166">
        <f ca="1"/>
        <v>97.86</v>
      </c>
      <c r="I48" s="13">
        <f t="shared" ca="1" si="2"/>
        <v>2.9130297612787841E-2</v>
      </c>
      <c r="J48" vm="167">
        <f ca="1"/>
        <v>43862</v>
      </c>
      <c r="K48" vm="79">
        <f ca="1"/>
        <v>9.07</v>
      </c>
      <c r="L48" s="13">
        <f t="shared" ca="1" si="3"/>
        <v>0.151015228426396</v>
      </c>
      <c r="M48" vm="160">
        <f ca="1"/>
        <v>43831</v>
      </c>
      <c r="N48" vm="168">
        <f ca="1"/>
        <v>9.8699999999999992</v>
      </c>
      <c r="O48" s="13">
        <f t="shared" ca="1" si="4"/>
        <v>0.37465181058495817</v>
      </c>
      <c r="P48" vm="160">
        <f ca="1"/>
        <v>43831</v>
      </c>
      <c r="Q48" vm="169">
        <f ca="1"/>
        <v>1.59</v>
      </c>
      <c r="R48" s="13">
        <f t="shared" ca="1" si="5"/>
        <v>-0.36653386454183257</v>
      </c>
      <c r="T48" vm="160">
        <f ca="1"/>
        <v>43831</v>
      </c>
      <c r="U48" vm="170">
        <f ca="1"/>
        <v>3.8650000000000002</v>
      </c>
      <c r="V48" s="13">
        <f t="shared" ca="1" si="6"/>
        <v>0.22310126582278483</v>
      </c>
    </row>
    <row r="49" spans="1:22">
      <c r="A49" vm="167">
        <f ca="1"/>
        <v>43862</v>
      </c>
      <c r="B49" vm="171">
        <f ca="1"/>
        <v>295.91000000000003</v>
      </c>
      <c r="C49" s="13">
        <f t="shared" ca="1" si="7"/>
        <v>-8.4550179433238407E-2</v>
      </c>
      <c r="D49" vm="167">
        <f ca="1"/>
        <v>43862</v>
      </c>
      <c r="E49" vm="172">
        <f ca="1"/>
        <v>48.97</v>
      </c>
      <c r="F49" s="13">
        <f t="shared" ca="1" si="1"/>
        <v>0.55361675126903553</v>
      </c>
      <c r="G49" vm="167">
        <f ca="1"/>
        <v>43862</v>
      </c>
      <c r="H49" vm="173">
        <f ca="1"/>
        <v>124.72</v>
      </c>
      <c r="I49" s="13">
        <f t="shared" ca="1" si="2"/>
        <v>0.2744737379930513</v>
      </c>
      <c r="J49" vm="174">
        <f ca="1"/>
        <v>43891</v>
      </c>
      <c r="K49" vm="175">
        <f ca="1"/>
        <v>5.23</v>
      </c>
      <c r="L49" s="13">
        <f t="shared" ca="1" si="3"/>
        <v>-0.42337375964718849</v>
      </c>
      <c r="M49" vm="167">
        <f ca="1"/>
        <v>43862</v>
      </c>
      <c r="N49" vm="176">
        <f ca="1"/>
        <v>8.9</v>
      </c>
      <c r="O49" s="13">
        <f t="shared" ca="1" si="4"/>
        <v>-9.8277608915906686E-2</v>
      </c>
      <c r="P49" vm="167">
        <f ca="1"/>
        <v>43862</v>
      </c>
      <c r="Q49" vm="177">
        <f ca="1"/>
        <v>1.95</v>
      </c>
      <c r="R49" s="13">
        <f t="shared" ca="1" si="5"/>
        <v>0.22641509433962256</v>
      </c>
      <c r="T49" vm="167">
        <f ca="1"/>
        <v>43862</v>
      </c>
      <c r="U49" vm="178">
        <f ca="1"/>
        <v>4.34</v>
      </c>
      <c r="V49" s="13">
        <f t="shared" ca="1" si="6"/>
        <v>0.12289780077619654</v>
      </c>
    </row>
    <row r="50" spans="1:22">
      <c r="A50" vm="174">
        <f ca="1"/>
        <v>43891</v>
      </c>
      <c r="B50" vm="179">
        <f ca="1"/>
        <v>258.39999999999998</v>
      </c>
      <c r="C50" s="13">
        <f t="shared" ca="1" si="7"/>
        <v>-0.12676151532560592</v>
      </c>
      <c r="D50" vm="174">
        <f ca="1"/>
        <v>43891</v>
      </c>
      <c r="E50" vm="180">
        <f ca="1"/>
        <v>32.29</v>
      </c>
      <c r="F50" s="13">
        <f t="shared" ca="1" si="1"/>
        <v>-0.3406167041045538</v>
      </c>
      <c r="G50" vm="174">
        <f ca="1"/>
        <v>43891</v>
      </c>
      <c r="H50" vm="181">
        <f ca="1"/>
        <v>81.88</v>
      </c>
      <c r="I50" s="13">
        <f t="shared" ca="1" si="2"/>
        <v>-0.34348941629249524</v>
      </c>
      <c r="J50" vm="182">
        <f ca="1"/>
        <v>43922</v>
      </c>
      <c r="K50" vm="183">
        <f ca="1"/>
        <v>7.67</v>
      </c>
      <c r="L50" s="13">
        <f t="shared" ca="1" si="3"/>
        <v>0.46653919694072643</v>
      </c>
      <c r="M50" vm="174">
        <f ca="1"/>
        <v>43891</v>
      </c>
      <c r="N50" vm="184">
        <f ca="1"/>
        <v>7.61</v>
      </c>
      <c r="O50" s="13">
        <f t="shared" ca="1" si="4"/>
        <v>-0.14494382022471911</v>
      </c>
      <c r="P50" vm="174">
        <f ca="1"/>
        <v>43891</v>
      </c>
      <c r="Q50" vm="185">
        <f ca="1"/>
        <v>1.51</v>
      </c>
      <c r="R50" s="13">
        <f t="shared" ca="1" si="5"/>
        <v>-0.22564102564102562</v>
      </c>
      <c r="T50" vm="174">
        <f ca="1"/>
        <v>43891</v>
      </c>
      <c r="U50" vm="35">
        <f ca="1"/>
        <v>3.54</v>
      </c>
      <c r="V50" s="13">
        <f t="shared" ca="1" si="6"/>
        <v>-0.18433179723502299</v>
      </c>
    </row>
    <row r="51" spans="1:22">
      <c r="A51" vm="182">
        <f ca="1"/>
        <v>43922</v>
      </c>
      <c r="B51" vm="186">
        <f ca="1"/>
        <v>291.16000000000003</v>
      </c>
      <c r="C51" s="13">
        <f t="shared" ca="1" si="7"/>
        <v>0.12678018575851413</v>
      </c>
      <c r="D51" vm="182">
        <f ca="1"/>
        <v>43922</v>
      </c>
      <c r="E51" vm="187">
        <f ca="1"/>
        <v>46.83</v>
      </c>
      <c r="F51" s="13">
        <f t="shared" ca="1" si="1"/>
        <v>0.45029420873335396</v>
      </c>
      <c r="G51" vm="182">
        <f ca="1"/>
        <v>43922</v>
      </c>
      <c r="H51" vm="188">
        <f ca="1"/>
        <v>111.59</v>
      </c>
      <c r="I51" s="13">
        <f t="shared" ca="1" si="2"/>
        <v>0.36284807034684918</v>
      </c>
      <c r="J51" vm="189">
        <f ca="1"/>
        <v>43952</v>
      </c>
      <c r="K51" vm="190">
        <f ca="1"/>
        <v>8.0299999999999994</v>
      </c>
      <c r="L51" s="13">
        <f t="shared" ca="1" si="3"/>
        <v>4.6936114732724826E-2</v>
      </c>
      <c r="M51" vm="182">
        <f ca="1"/>
        <v>43922</v>
      </c>
      <c r="N51" vm="191">
        <f ca="1"/>
        <v>10.16</v>
      </c>
      <c r="O51" s="13">
        <f t="shared" ca="1" si="4"/>
        <v>0.33508541392904068</v>
      </c>
      <c r="P51" vm="182">
        <f ca="1"/>
        <v>43922</v>
      </c>
      <c r="Q51" vm="21">
        <f ca="1"/>
        <v>2.02</v>
      </c>
      <c r="R51" s="13">
        <f t="shared" ca="1" si="5"/>
        <v>0.33774834437086093</v>
      </c>
      <c r="T51" vm="182">
        <f ca="1"/>
        <v>43922</v>
      </c>
      <c r="U51" vm="192">
        <f ca="1"/>
        <v>4.1849999999999996</v>
      </c>
      <c r="V51" s="13">
        <f t="shared" ca="1" si="6"/>
        <v>0.18220338983050835</v>
      </c>
    </row>
    <row r="52" spans="1:22">
      <c r="A52" vm="189">
        <f ca="1"/>
        <v>43952</v>
      </c>
      <c r="B52" vm="193">
        <f ca="1"/>
        <v>305.18</v>
      </c>
      <c r="C52" s="13">
        <f t="shared" ca="1" si="7"/>
        <v>4.8152218711361383E-2</v>
      </c>
      <c r="D52" vm="189">
        <f ca="1"/>
        <v>43952</v>
      </c>
      <c r="E52" vm="194">
        <f ca="1"/>
        <v>58.19</v>
      </c>
      <c r="F52" s="13">
        <f t="shared" ca="1" si="1"/>
        <v>0.24257954302797352</v>
      </c>
      <c r="G52" vm="189">
        <f ca="1"/>
        <v>43952</v>
      </c>
      <c r="H52" vm="195">
        <f ca="1"/>
        <v>141.9</v>
      </c>
      <c r="I52" s="13">
        <f t="shared" ca="1" si="2"/>
        <v>0.27161932072766376</v>
      </c>
      <c r="J52" vm="196">
        <f ca="1"/>
        <v>43983</v>
      </c>
      <c r="K52" vm="197">
        <f ca="1"/>
        <v>10.88</v>
      </c>
      <c r="L52" s="13">
        <f t="shared" ca="1" si="3"/>
        <v>0.35491905354919073</v>
      </c>
      <c r="M52" vm="189">
        <f ca="1"/>
        <v>43952</v>
      </c>
      <c r="N52" vm="198">
        <f ca="1"/>
        <v>10.79</v>
      </c>
      <c r="O52" s="13">
        <f t="shared" ca="1" si="4"/>
        <v>6.2007874015747935E-2</v>
      </c>
      <c r="P52" vm="189">
        <f ca="1"/>
        <v>43952</v>
      </c>
      <c r="Q52" vm="199">
        <f ca="1"/>
        <v>2.13</v>
      </c>
      <c r="R52" s="13">
        <f t="shared" ca="1" si="5"/>
        <v>5.4455445544554393E-2</v>
      </c>
      <c r="T52" vm="189">
        <f ca="1"/>
        <v>43952</v>
      </c>
      <c r="U52" vm="200">
        <f ca="1"/>
        <v>4.21</v>
      </c>
      <c r="V52" s="13">
        <f t="shared" ca="1" si="6"/>
        <v>5.9737156511350913E-3</v>
      </c>
    </row>
    <row r="53" spans="1:22">
      <c r="A53" vm="196">
        <f ca="1"/>
        <v>43983</v>
      </c>
      <c r="B53" vm="201">
        <f ca="1"/>
        <v>309.69</v>
      </c>
      <c r="C53" s="13">
        <f t="shared" ca="1" si="7"/>
        <v>1.4778163706664888E-2</v>
      </c>
      <c r="D53" vm="196">
        <f ca="1"/>
        <v>43983</v>
      </c>
      <c r="E53" vm="202">
        <f ca="1"/>
        <v>47.57</v>
      </c>
      <c r="F53" s="13">
        <f t="shared" ca="1" si="1"/>
        <v>-0.18250558515208795</v>
      </c>
      <c r="G53" vm="196">
        <f ca="1"/>
        <v>43983</v>
      </c>
      <c r="H53" vm="203">
        <f ca="1"/>
        <v>138.78</v>
      </c>
      <c r="I53" s="13">
        <f t="shared" ca="1" si="2"/>
        <v>-2.1987315010570857E-2</v>
      </c>
      <c r="J53" vm="204">
        <f ca="1"/>
        <v>44013</v>
      </c>
      <c r="K53" vm="205">
        <f ca="1"/>
        <v>12.16</v>
      </c>
      <c r="L53" s="13">
        <f t="shared" ca="1" si="3"/>
        <v>0.11764705882352934</v>
      </c>
      <c r="M53" vm="196">
        <f ca="1"/>
        <v>43983</v>
      </c>
      <c r="N53" vm="206">
        <f ca="1"/>
        <v>15.4</v>
      </c>
      <c r="O53" s="13">
        <f t="shared" ca="1" si="4"/>
        <v>0.42724745134383701</v>
      </c>
      <c r="P53" vm="196">
        <f ca="1"/>
        <v>43983</v>
      </c>
      <c r="Q53" vm="207">
        <f ca="1"/>
        <v>2.2599999999999998</v>
      </c>
      <c r="R53" s="13">
        <f t="shared" ca="1" si="5"/>
        <v>6.1032863849765209E-2</v>
      </c>
      <c r="T53" vm="196">
        <f ca="1"/>
        <v>43983</v>
      </c>
      <c r="U53" vm="208">
        <f ca="1"/>
        <v>8.2100000000000009</v>
      </c>
      <c r="V53" s="13">
        <f t="shared" ca="1" si="6"/>
        <v>0.95011876484560587</v>
      </c>
    </row>
    <row r="54" spans="1:22">
      <c r="A54" vm="204">
        <f ca="1"/>
        <v>44013</v>
      </c>
      <c r="B54" vm="209">
        <f ca="1"/>
        <v>327.82</v>
      </c>
      <c r="C54" s="13">
        <f t="shared" ca="1" si="7"/>
        <v>5.8542413381123044E-2</v>
      </c>
      <c r="D54" vm="204">
        <f ca="1"/>
        <v>44013</v>
      </c>
      <c r="E54" vm="210">
        <f ca="1"/>
        <v>60.36</v>
      </c>
      <c r="F54" s="13">
        <f t="shared" ca="1" si="1"/>
        <v>0.26886693294092912</v>
      </c>
      <c r="G54" vm="204">
        <f ca="1"/>
        <v>44013</v>
      </c>
      <c r="H54" vm="211">
        <f ca="1"/>
        <v>175.1</v>
      </c>
      <c r="I54" s="13">
        <f t="shared" ca="1" si="2"/>
        <v>0.26170917999711768</v>
      </c>
      <c r="J54" vm="212">
        <f ca="1"/>
        <v>44044</v>
      </c>
      <c r="K54" vm="213">
        <f ca="1"/>
        <v>15.66</v>
      </c>
      <c r="L54" s="13">
        <f t="shared" ca="1" si="3"/>
        <v>0.28782894736842107</v>
      </c>
      <c r="M54" vm="204">
        <f ca="1"/>
        <v>44013</v>
      </c>
      <c r="N54" vm="214">
        <f ca="1"/>
        <v>14.22</v>
      </c>
      <c r="O54" s="13">
        <f t="shared" ca="1" si="4"/>
        <v>-7.6623376623376607E-2</v>
      </c>
      <c r="P54" vm="204">
        <f ca="1"/>
        <v>44013</v>
      </c>
      <c r="Q54" vm="215">
        <f ca="1"/>
        <v>2.23</v>
      </c>
      <c r="R54" s="13">
        <f t="shared" ca="1" si="5"/>
        <v>-1.3274336283185756E-2</v>
      </c>
      <c r="T54" vm="204">
        <f ca="1"/>
        <v>44013</v>
      </c>
      <c r="U54" vm="216">
        <f ca="1"/>
        <v>7.71</v>
      </c>
      <c r="V54" s="13">
        <f t="shared" ca="1" si="6"/>
        <v>-6.0901339829476347E-2</v>
      </c>
    </row>
    <row r="55" spans="1:22">
      <c r="A55" vm="212">
        <f ca="1"/>
        <v>44044</v>
      </c>
      <c r="B55" vm="217">
        <f ca="1"/>
        <v>350.77</v>
      </c>
      <c r="C55" s="13">
        <f t="shared" ca="1" si="7"/>
        <v>7.0007931181746044E-2</v>
      </c>
      <c r="D55" vm="212">
        <f ca="1"/>
        <v>44044</v>
      </c>
      <c r="E55" vm="218">
        <f ca="1"/>
        <v>77.23</v>
      </c>
      <c r="F55" s="13">
        <f t="shared" ca="1" si="1"/>
        <v>0.27948972829688545</v>
      </c>
      <c r="G55" vm="212">
        <f ca="1"/>
        <v>44044</v>
      </c>
      <c r="H55" vm="219">
        <f ca="1"/>
        <v>221.15</v>
      </c>
      <c r="I55" s="13">
        <f t="shared" ca="1" si="2"/>
        <v>0.26299257567104517</v>
      </c>
      <c r="J55" vm="220">
        <f ca="1"/>
        <v>44075</v>
      </c>
      <c r="K55" vm="221">
        <f ca="1"/>
        <v>17.97</v>
      </c>
      <c r="L55" s="13">
        <f t="shared" ca="1" si="3"/>
        <v>0.14750957854406122</v>
      </c>
      <c r="M55" vm="212">
        <f ca="1"/>
        <v>44044</v>
      </c>
      <c r="N55" vm="222">
        <f ca="1"/>
        <v>16.600000000000001</v>
      </c>
      <c r="O55" s="13">
        <f t="shared" ca="1" si="4"/>
        <v>0.16736990154711678</v>
      </c>
      <c r="P55" vm="212">
        <f ca="1"/>
        <v>44044</v>
      </c>
      <c r="Q55" vm="223">
        <f ca="1"/>
        <v>2.84</v>
      </c>
      <c r="R55" s="13">
        <f t="shared" ca="1" si="5"/>
        <v>0.27354260089686094</v>
      </c>
      <c r="T55" vm="212">
        <f ca="1"/>
        <v>44044</v>
      </c>
      <c r="U55" vm="224">
        <f ca="1"/>
        <v>12.98</v>
      </c>
      <c r="V55" s="13">
        <f t="shared" ca="1" si="6"/>
        <v>0.68352788586251623</v>
      </c>
    </row>
    <row r="56" spans="1:22">
      <c r="A56" vm="220">
        <f ca="1"/>
        <v>44075</v>
      </c>
      <c r="B56" vm="225">
        <f ca="1"/>
        <v>336.06</v>
      </c>
      <c r="C56" s="13">
        <f t="shared" ca="1" si="7"/>
        <v>-4.1936311543176383E-2</v>
      </c>
      <c r="D56" vm="220">
        <f ca="1"/>
        <v>44075</v>
      </c>
      <c r="E56" vm="226">
        <f ca="1"/>
        <v>82.59</v>
      </c>
      <c r="F56" s="13">
        <f t="shared" ca="1" si="1"/>
        <v>6.9403081704001029E-2</v>
      </c>
      <c r="G56" vm="220">
        <f ca="1"/>
        <v>44075</v>
      </c>
      <c r="H56" vm="227">
        <f ca="1"/>
        <v>238.35</v>
      </c>
      <c r="I56" s="13">
        <f t="shared" ca="1" si="2"/>
        <v>7.7775265656793977E-2</v>
      </c>
      <c r="J56" vm="228">
        <f ca="1"/>
        <v>44105</v>
      </c>
      <c r="K56" vm="229">
        <f ca="1"/>
        <v>12.64</v>
      </c>
      <c r="L56" s="13">
        <f t="shared" ca="1" si="3"/>
        <v>-0.29660545353366713</v>
      </c>
      <c r="M56" vm="220">
        <f ca="1"/>
        <v>44075</v>
      </c>
      <c r="N56" vm="230">
        <f ca="1"/>
        <v>15.1</v>
      </c>
      <c r="O56" s="13">
        <f t="shared" ca="1" si="4"/>
        <v>-9.0361445783132627E-2</v>
      </c>
      <c r="P56" vm="220">
        <f ca="1"/>
        <v>44075</v>
      </c>
      <c r="Q56" vm="231">
        <f ca="1"/>
        <v>2.14</v>
      </c>
      <c r="R56" s="13">
        <f t="shared" ca="1" si="5"/>
        <v>-0.24647887323943654</v>
      </c>
      <c r="T56" vm="220">
        <f ca="1"/>
        <v>44075</v>
      </c>
      <c r="U56" vm="232">
        <f ca="1"/>
        <v>13.41</v>
      </c>
      <c r="V56" s="13">
        <f t="shared" ca="1" si="6"/>
        <v>3.3127889060092425E-2</v>
      </c>
    </row>
    <row r="57" spans="1:22">
      <c r="A57" vm="228">
        <f ca="1"/>
        <v>44105</v>
      </c>
      <c r="B57" vm="233">
        <f ca="1"/>
        <v>327.62</v>
      </c>
      <c r="C57" s="13">
        <f t="shared" ca="1" si="7"/>
        <v>-2.5114562875676955E-2</v>
      </c>
      <c r="D57" vm="228">
        <f ca="1"/>
        <v>44105</v>
      </c>
      <c r="E57" vm="234">
        <f ca="1"/>
        <v>98.09</v>
      </c>
      <c r="F57" s="13">
        <f t="shared" ca="1" si="1"/>
        <v>0.1876740525487347</v>
      </c>
      <c r="G57" vm="228">
        <f ca="1"/>
        <v>44105</v>
      </c>
      <c r="H57" vm="235">
        <f ca="1"/>
        <v>257.69</v>
      </c>
      <c r="I57" s="13">
        <f t="shared" ca="1" si="2"/>
        <v>8.1141178938535785E-2</v>
      </c>
      <c r="J57" vm="236">
        <f ca="1"/>
        <v>44136</v>
      </c>
      <c r="K57" vm="237">
        <f ca="1"/>
        <v>24.52</v>
      </c>
      <c r="L57" s="13">
        <f t="shared" ca="1" si="3"/>
        <v>0.93987341772151889</v>
      </c>
      <c r="M57" vm="228">
        <f ca="1"/>
        <v>44105</v>
      </c>
      <c r="N57" vm="238">
        <f ca="1"/>
        <v>14.77</v>
      </c>
      <c r="O57" s="13">
        <f t="shared" ca="1" si="4"/>
        <v>-2.1854304635761594E-2</v>
      </c>
      <c r="P57" vm="228">
        <f ca="1"/>
        <v>44105</v>
      </c>
      <c r="Q57" vm="29">
        <f ca="1"/>
        <v>2</v>
      </c>
      <c r="R57" s="13">
        <f t="shared" ca="1" si="5"/>
        <v>-6.54205607476636E-2</v>
      </c>
      <c r="T57" vm="228">
        <f ca="1"/>
        <v>44105</v>
      </c>
      <c r="U57" vm="239">
        <f ca="1"/>
        <v>14</v>
      </c>
      <c r="V57" s="13">
        <f t="shared" ca="1" si="6"/>
        <v>4.3997017151379554E-2</v>
      </c>
    </row>
    <row r="58" spans="1:22">
      <c r="A58" vm="236">
        <f ca="1"/>
        <v>44136</v>
      </c>
      <c r="B58" vm="240">
        <f ca="1"/>
        <v>363.32</v>
      </c>
      <c r="C58" s="13">
        <f t="shared" ca="1" si="7"/>
        <v>0.10896770648922528</v>
      </c>
      <c r="D58" vm="236">
        <f ca="1"/>
        <v>44136</v>
      </c>
      <c r="E58" vm="241">
        <f ca="1"/>
        <v>136.57</v>
      </c>
      <c r="F58" s="13">
        <f t="shared" ca="1" si="1"/>
        <v>0.39229279233357112</v>
      </c>
      <c r="G58" vm="236">
        <f ca="1"/>
        <v>44136</v>
      </c>
      <c r="H58" vm="242">
        <f ca="1"/>
        <v>277.98</v>
      </c>
      <c r="I58" s="13">
        <f t="shared" ca="1" si="2"/>
        <v>7.8738018549419919E-2</v>
      </c>
      <c r="J58" vm="243">
        <f ca="1"/>
        <v>44166</v>
      </c>
      <c r="K58" vm="244">
        <f ca="1"/>
        <v>28.66</v>
      </c>
      <c r="L58" s="13">
        <f t="shared" ca="1" si="3"/>
        <v>0.16884176182707997</v>
      </c>
      <c r="M58" vm="236">
        <f ca="1"/>
        <v>44136</v>
      </c>
      <c r="N58" vm="245">
        <f ca="1"/>
        <v>20.53</v>
      </c>
      <c r="O58" s="13">
        <f t="shared" ca="1" si="4"/>
        <v>0.38997968855788773</v>
      </c>
      <c r="P58" vm="236">
        <f ca="1"/>
        <v>44136</v>
      </c>
      <c r="Q58" vm="246">
        <f ca="1"/>
        <v>10.199999999999999</v>
      </c>
      <c r="R58" s="13">
        <f t="shared" ca="1" si="5"/>
        <v>4.0999999999999996</v>
      </c>
      <c r="T58" vm="236">
        <f ca="1"/>
        <v>44136</v>
      </c>
      <c r="U58" vm="247">
        <f ca="1"/>
        <v>26.39</v>
      </c>
      <c r="V58" s="13">
        <f t="shared" ca="1" si="6"/>
        <v>0.88500000000000001</v>
      </c>
    </row>
    <row r="59" spans="1:22">
      <c r="A59" vm="243">
        <f ca="1"/>
        <v>44166</v>
      </c>
      <c r="B59" vm="248">
        <f ca="1"/>
        <v>375.39</v>
      </c>
      <c r="C59" s="13">
        <f t="shared" ca="1" si="7"/>
        <v>3.3221402620279623E-2</v>
      </c>
      <c r="D59" vm="243">
        <f ca="1"/>
        <v>44166</v>
      </c>
      <c r="E59" vm="249">
        <f ca="1"/>
        <v>175.47</v>
      </c>
      <c r="F59" s="13">
        <f t="shared" ca="1" si="1"/>
        <v>0.28483561543530794</v>
      </c>
      <c r="G59" vm="243">
        <f ca="1"/>
        <v>44166</v>
      </c>
      <c r="H59" vm="250">
        <f ca="1"/>
        <v>319.12</v>
      </c>
      <c r="I59" s="13">
        <f t="shared" ca="1" si="2"/>
        <v>0.14799625872364913</v>
      </c>
      <c r="J59" vm="251">
        <f ca="1"/>
        <v>44197</v>
      </c>
      <c r="K59" vm="252">
        <f ca="1"/>
        <v>34.909999999999997</v>
      </c>
      <c r="L59" s="13">
        <f t="shared" ca="1" si="3"/>
        <v>0.21807397069085821</v>
      </c>
      <c r="M59" vm="243">
        <f ca="1"/>
        <v>44166</v>
      </c>
      <c r="N59" vm="253">
        <f ca="1"/>
        <v>23.4</v>
      </c>
      <c r="O59" s="13">
        <f t="shared" ca="1" si="4"/>
        <v>0.1397954213346321</v>
      </c>
      <c r="P59" vm="243">
        <f ca="1"/>
        <v>44166</v>
      </c>
      <c r="Q59" vm="254">
        <f ca="1"/>
        <v>11.17</v>
      </c>
      <c r="R59" s="13">
        <f t="shared" ca="1" si="5"/>
        <v>9.5098039215686339E-2</v>
      </c>
      <c r="T59" vm="243">
        <f ca="1"/>
        <v>44166</v>
      </c>
      <c r="U59" vm="255">
        <f ca="1"/>
        <v>33.909999999999997</v>
      </c>
      <c r="V59" s="13">
        <f t="shared" ca="1" si="6"/>
        <v>0.28495642288745721</v>
      </c>
    </row>
    <row r="60" spans="1:22">
      <c r="A60" vm="251">
        <f ca="1"/>
        <v>44197</v>
      </c>
      <c r="B60" vm="256">
        <f ca="1"/>
        <v>371.52</v>
      </c>
      <c r="C60" s="13">
        <f t="shared" ca="1" si="7"/>
        <v>-1.0309278350515476E-2</v>
      </c>
      <c r="D60" vm="251">
        <f ca="1"/>
        <v>44197</v>
      </c>
      <c r="E60" vm="257">
        <f ca="1"/>
        <v>182.35</v>
      </c>
      <c r="F60" s="13">
        <f t="shared" ca="1" si="1"/>
        <v>3.9208981592294953E-2</v>
      </c>
      <c r="G60" vm="251">
        <f ca="1"/>
        <v>44197</v>
      </c>
      <c r="H60" vm="258">
        <f ca="1"/>
        <v>288.33</v>
      </c>
      <c r="I60" s="13">
        <f t="shared" ca="1" si="2"/>
        <v>-9.6484081223364312E-2</v>
      </c>
      <c r="J60" vm="259">
        <f ca="1"/>
        <v>44228</v>
      </c>
      <c r="K60" vm="260">
        <f ca="1"/>
        <v>28.53</v>
      </c>
      <c r="L60" s="13">
        <f t="shared" ca="1" si="3"/>
        <v>-0.18275565740475497</v>
      </c>
      <c r="M60" vm="251">
        <f ca="1"/>
        <v>44197</v>
      </c>
      <c r="N60" vm="261">
        <f ca="1"/>
        <v>34.17</v>
      </c>
      <c r="O60" s="13">
        <f t="shared" ca="1" si="4"/>
        <v>0.4602564102564104</v>
      </c>
      <c r="P60" vm="251">
        <f ca="1"/>
        <v>44197</v>
      </c>
      <c r="Q60" vm="262">
        <f ca="1"/>
        <v>20.76</v>
      </c>
      <c r="R60" s="13">
        <f t="shared" ca="1" si="5"/>
        <v>0.85854968666069842</v>
      </c>
      <c r="T60" vm="251">
        <f ca="1"/>
        <v>44197</v>
      </c>
      <c r="U60" vm="263">
        <f ca="1"/>
        <v>63.17</v>
      </c>
      <c r="V60" s="13">
        <f t="shared" ca="1" si="6"/>
        <v>0.86287230905337686</v>
      </c>
    </row>
    <row r="61" spans="1:22">
      <c r="A61" vm="259">
        <f ca="1"/>
        <v>44228</v>
      </c>
      <c r="B61" vm="264">
        <f ca="1"/>
        <v>381.77</v>
      </c>
      <c r="C61" s="13">
        <f t="shared" ca="1" si="7"/>
        <v>2.7589362618432388E-2</v>
      </c>
      <c r="D61" vm="259">
        <f ca="1"/>
        <v>44228</v>
      </c>
      <c r="E61" vm="265">
        <f ca="1"/>
        <v>176.06</v>
      </c>
      <c r="F61" s="13">
        <f t="shared" ca="1" si="1"/>
        <v>-3.4494104743624854E-2</v>
      </c>
      <c r="G61" vm="259">
        <f ca="1"/>
        <v>44228</v>
      </c>
      <c r="H61" vm="266">
        <f ca="1"/>
        <v>298.31</v>
      </c>
      <c r="I61" s="13">
        <f t="shared" ca="1" si="2"/>
        <v>3.4613116914646476E-2</v>
      </c>
      <c r="J61" vm="267">
        <f ca="1"/>
        <v>44256</v>
      </c>
      <c r="K61" vm="268">
        <f ca="1"/>
        <v>27.05</v>
      </c>
      <c r="L61" s="13">
        <f t="shared" ca="1" si="3"/>
        <v>-5.1875219067648103E-2</v>
      </c>
      <c r="M61" vm="259">
        <f ca="1"/>
        <v>44228</v>
      </c>
      <c r="N61" vm="269">
        <f ca="1"/>
        <v>27.82</v>
      </c>
      <c r="O61" s="13">
        <f t="shared" ca="1" si="4"/>
        <v>-0.18583552824114724</v>
      </c>
      <c r="P61" vm="259">
        <f ca="1"/>
        <v>44228</v>
      </c>
      <c r="Q61" vm="270">
        <f ca="1"/>
        <v>16.940000000000001</v>
      </c>
      <c r="R61" s="13">
        <f t="shared" ca="1" si="5"/>
        <v>-0.18400770712909442</v>
      </c>
      <c r="T61" vm="259">
        <f ca="1"/>
        <v>44228</v>
      </c>
      <c r="U61" vm="271">
        <f ca="1"/>
        <v>48.38</v>
      </c>
      <c r="V61" s="13">
        <f t="shared" ca="1" si="6"/>
        <v>-0.23413012505936359</v>
      </c>
    </row>
    <row r="62" spans="1:22">
      <c r="A62" vm="267">
        <f ca="1"/>
        <v>44256</v>
      </c>
      <c r="B62" vm="272">
        <f ca="1"/>
        <v>397.82</v>
      </c>
      <c r="C62" s="13">
        <f t="shared" ca="1" si="7"/>
        <v>4.2041019461979759E-2</v>
      </c>
      <c r="D62" vm="267">
        <f ca="1"/>
        <v>44256</v>
      </c>
      <c r="E62" vm="273">
        <f ca="1"/>
        <v>162.16</v>
      </c>
      <c r="F62" s="13">
        <f t="shared" ca="1" si="1"/>
        <v>-7.8950357832557119E-2</v>
      </c>
      <c r="G62" vm="267">
        <f ca="1"/>
        <v>44256</v>
      </c>
      <c r="H62" vm="274">
        <f ca="1"/>
        <v>287.44</v>
      </c>
      <c r="I62" s="13">
        <f t="shared" ca="1" si="2"/>
        <v>-3.6438604136636403E-2</v>
      </c>
      <c r="J62" vm="275">
        <f ca="1"/>
        <v>44287</v>
      </c>
      <c r="K62" vm="276">
        <f ca="1"/>
        <v>25.97</v>
      </c>
      <c r="L62" s="13">
        <f t="shared" ca="1" si="3"/>
        <v>-3.9926062846580471E-2</v>
      </c>
      <c r="M62" vm="267">
        <f ca="1"/>
        <v>44256</v>
      </c>
      <c r="N62" vm="277">
        <f ca="1"/>
        <v>24.34</v>
      </c>
      <c r="O62" s="13">
        <f t="shared" ca="1" si="4"/>
        <v>-0.12508986340762043</v>
      </c>
      <c r="P62" vm="267">
        <f ca="1"/>
        <v>44256</v>
      </c>
      <c r="Q62" vm="278">
        <f ca="1"/>
        <v>14.41</v>
      </c>
      <c r="R62" s="13">
        <f t="shared" ca="1" si="5"/>
        <v>-0.1493506493506494</v>
      </c>
      <c r="T62" vm="267">
        <f ca="1"/>
        <v>44256</v>
      </c>
      <c r="U62" vm="279">
        <f ca="1"/>
        <v>35.840000000000003</v>
      </c>
      <c r="V62" s="13">
        <f t="shared" ca="1" si="6"/>
        <v>-0.25919801570897061</v>
      </c>
    </row>
    <row r="63" spans="1:22">
      <c r="A63" vm="275">
        <f ca="1"/>
        <v>44287</v>
      </c>
      <c r="B63" vm="280">
        <f ca="1"/>
        <v>418.88</v>
      </c>
      <c r="C63" s="13">
        <f t="shared" ca="1" si="7"/>
        <v>5.2938514906239006E-2</v>
      </c>
      <c r="D63" vm="275">
        <f ca="1"/>
        <v>44287</v>
      </c>
      <c r="E63" vm="281">
        <f ca="1"/>
        <v>139.25</v>
      </c>
      <c r="F63" s="13">
        <f t="shared" ca="1" si="1"/>
        <v>-0.1412802170695609</v>
      </c>
      <c r="G63" vm="275">
        <f ca="1"/>
        <v>44287</v>
      </c>
      <c r="H63" vm="282">
        <f ca="1"/>
        <v>263.54000000000002</v>
      </c>
      <c r="I63" s="13">
        <f t="shared" ca="1" si="2"/>
        <v>-8.3147787364319437E-2</v>
      </c>
      <c r="J63" vm="283">
        <f ca="1"/>
        <v>44317</v>
      </c>
      <c r="K63" vm="284">
        <f ca="1"/>
        <v>24.17</v>
      </c>
      <c r="L63" s="13">
        <f t="shared" ca="1" si="3"/>
        <v>-6.9310743165190494E-2</v>
      </c>
      <c r="M63" vm="275">
        <f ca="1"/>
        <v>44287</v>
      </c>
      <c r="N63" vm="150">
        <f ca="1"/>
        <v>21.87</v>
      </c>
      <c r="O63" s="13">
        <f t="shared" ca="1" si="4"/>
        <v>-0.10147904683648311</v>
      </c>
      <c r="P63" vm="275">
        <f ca="1"/>
        <v>44287</v>
      </c>
      <c r="Q63" vm="285">
        <f ca="1"/>
        <v>9.7100000000000009</v>
      </c>
      <c r="R63" s="13">
        <f t="shared" ca="1" si="5"/>
        <v>-0.32616238723108948</v>
      </c>
      <c r="T63" vm="275">
        <f ca="1"/>
        <v>44287</v>
      </c>
      <c r="U63" vm="286">
        <f ca="1"/>
        <v>28.51</v>
      </c>
      <c r="V63" s="13">
        <f t="shared" ca="1" si="6"/>
        <v>-0.20452008928571433</v>
      </c>
    </row>
    <row r="64" spans="1:22">
      <c r="A64" vm="283">
        <f ca="1"/>
        <v>44317</v>
      </c>
      <c r="B64" vm="287">
        <f ca="1"/>
        <v>421.65</v>
      </c>
      <c r="C64" s="13">
        <f t="shared" ca="1" si="7"/>
        <v>6.6128724216959079E-3</v>
      </c>
      <c r="D64" vm="283">
        <f ca="1"/>
        <v>44317</v>
      </c>
      <c r="E64" vm="288">
        <f ca="1"/>
        <v>143.05000000000001</v>
      </c>
      <c r="F64" s="13">
        <f t="shared" ca="1" si="1"/>
        <v>2.7289048473967764E-2</v>
      </c>
      <c r="G64" vm="283">
        <f ca="1"/>
        <v>44317</v>
      </c>
      <c r="H64" vm="289">
        <f ca="1"/>
        <v>258.01</v>
      </c>
      <c r="I64" s="13">
        <f t="shared" ca="1" si="2"/>
        <v>-2.0983531911664376E-2</v>
      </c>
      <c r="J64" vm="290">
        <f ca="1"/>
        <v>44348</v>
      </c>
      <c r="K64" vm="291">
        <f ca="1"/>
        <v>26.87</v>
      </c>
      <c r="L64" s="13">
        <f t="shared" ca="1" si="3"/>
        <v>0.11170872983036818</v>
      </c>
      <c r="M64" vm="283">
        <f ca="1"/>
        <v>44317</v>
      </c>
      <c r="N64" vm="292">
        <f ca="1"/>
        <v>17.32</v>
      </c>
      <c r="O64" s="13">
        <f t="shared" ca="1" si="4"/>
        <v>-0.20804755372656611</v>
      </c>
      <c r="P64" vm="283">
        <f ca="1"/>
        <v>44317</v>
      </c>
      <c r="Q64" vm="293">
        <f ca="1"/>
        <v>9.82</v>
      </c>
      <c r="R64" s="13">
        <f t="shared" ca="1" si="5"/>
        <v>1.1328527291452051E-2</v>
      </c>
      <c r="T64" vm="283">
        <f ca="1"/>
        <v>44317</v>
      </c>
      <c r="U64" vm="294">
        <f ca="1"/>
        <v>30.7</v>
      </c>
      <c r="V64" s="13">
        <f t="shared" ca="1" si="6"/>
        <v>7.6815152578042709E-2</v>
      </c>
    </row>
    <row r="65" spans="1:22">
      <c r="A65" vm="290">
        <f ca="1"/>
        <v>44348</v>
      </c>
      <c r="B65" vm="295">
        <f ca="1"/>
        <v>429.92</v>
      </c>
      <c r="C65" s="13">
        <f t="shared" ca="1" si="7"/>
        <v>1.961342345547264E-2</v>
      </c>
      <c r="D65" vm="290">
        <f ca="1"/>
        <v>44348</v>
      </c>
      <c r="E65" vm="296">
        <f ca="1"/>
        <v>183.63</v>
      </c>
      <c r="F65" s="13">
        <f t="shared" ca="1" si="1"/>
        <v>0.28367703600139799</v>
      </c>
      <c r="G65" vm="290">
        <f ca="1"/>
        <v>44348</v>
      </c>
      <c r="H65" vm="297">
        <f ca="1"/>
        <v>276.37</v>
      </c>
      <c r="I65" s="13">
        <f t="shared" ca="1" si="2"/>
        <v>7.1160032556877695E-2</v>
      </c>
      <c r="J65" vm="298">
        <f ca="1"/>
        <v>44378</v>
      </c>
      <c r="K65" vm="299">
        <f ca="1"/>
        <v>21.8</v>
      </c>
      <c r="L65" s="13">
        <f t="shared" ca="1" si="3"/>
        <v>-0.18868626721250464</v>
      </c>
      <c r="M65" vm="290">
        <f ca="1"/>
        <v>44348</v>
      </c>
      <c r="N65" vm="300">
        <f ca="1"/>
        <v>18.12</v>
      </c>
      <c r="O65" s="13">
        <f t="shared" ca="1" si="4"/>
        <v>4.6189376443418056E-2</v>
      </c>
      <c r="P65" vm="290">
        <f ca="1"/>
        <v>44348</v>
      </c>
      <c r="Q65" vm="176">
        <f ca="1"/>
        <v>8.9</v>
      </c>
      <c r="R65" s="13">
        <f t="shared" ca="1" si="5"/>
        <v>-9.3686354378818726E-2</v>
      </c>
      <c r="T65" vm="290">
        <f ca="1"/>
        <v>44348</v>
      </c>
      <c r="U65" vm="301">
        <f ca="1"/>
        <v>34.19</v>
      </c>
      <c r="V65" s="13">
        <f t="shared" ca="1" si="6"/>
        <v>0.1136807817589576</v>
      </c>
    </row>
    <row r="66" spans="1:22">
      <c r="A66" vm="298">
        <f ca="1"/>
        <v>44378</v>
      </c>
      <c r="B66" vm="302">
        <f ca="1"/>
        <v>440.4</v>
      </c>
      <c r="C66" s="13">
        <f t="shared" ca="1" si="7"/>
        <v>2.4376628209899425E-2</v>
      </c>
      <c r="D66" vm="298">
        <f ca="1"/>
        <v>44378</v>
      </c>
      <c r="E66" vm="303">
        <f ca="1"/>
        <v>189.6</v>
      </c>
      <c r="F66" s="13">
        <f t="shared" ca="1" si="1"/>
        <v>3.2511027609867661E-2</v>
      </c>
      <c r="G66" vm="298">
        <f ca="1"/>
        <v>44378</v>
      </c>
      <c r="H66" vm="304">
        <f ca="1"/>
        <v>259.48</v>
      </c>
      <c r="I66" s="13">
        <f t="shared" ca="1" si="2"/>
        <v>-6.1113724355031249E-2</v>
      </c>
      <c r="J66" vm="305">
        <f ca="1"/>
        <v>44409</v>
      </c>
      <c r="K66" vm="306">
        <f ca="1"/>
        <v>21.42</v>
      </c>
      <c r="L66" s="13">
        <f t="shared" ca="1" si="3"/>
        <v>-1.7431192660550411E-2</v>
      </c>
      <c r="M66" vm="298">
        <f ca="1"/>
        <v>44378</v>
      </c>
      <c r="N66" vm="307">
        <f ca="1"/>
        <v>16.170000000000002</v>
      </c>
      <c r="O66" s="13">
        <f t="shared" ca="1" si="4"/>
        <v>-0.10761589403973505</v>
      </c>
      <c r="P66" vm="298">
        <f ca="1"/>
        <v>44378</v>
      </c>
      <c r="Q66" vm="308">
        <f ca="1"/>
        <v>6.33</v>
      </c>
      <c r="R66" s="13">
        <f t="shared" ca="1" si="5"/>
        <v>-0.28876404494382024</v>
      </c>
      <c r="T66" vm="298">
        <f ca="1"/>
        <v>44378</v>
      </c>
      <c r="U66" vm="309">
        <f ca="1"/>
        <v>27.28</v>
      </c>
      <c r="V66" s="13">
        <f t="shared" ca="1" si="6"/>
        <v>-0.20210587891196247</v>
      </c>
    </row>
    <row r="67" spans="1:22">
      <c r="A67" vm="305">
        <f ca="1"/>
        <v>44409</v>
      </c>
      <c r="B67" vm="310">
        <f ca="1"/>
        <v>453.71</v>
      </c>
      <c r="C67" s="13">
        <f t="shared" ca="1" si="7"/>
        <v>3.0222524977293375E-2</v>
      </c>
      <c r="D67" vm="305">
        <f ca="1"/>
        <v>44409</v>
      </c>
      <c r="E67" vm="311">
        <f ca="1"/>
        <v>173.73</v>
      </c>
      <c r="F67" s="13">
        <f t="shared" ca="1" si="1"/>
        <v>-8.370253164556965E-2</v>
      </c>
      <c r="G67" vm="305">
        <f ca="1"/>
        <v>44409</v>
      </c>
      <c r="H67" vm="312">
        <f ca="1"/>
        <v>289.77999999999997</v>
      </c>
      <c r="I67" s="13">
        <f t="shared" ca="1" si="2"/>
        <v>0.11677200554956048</v>
      </c>
      <c r="J67" vm="313">
        <f ca="1"/>
        <v>44440</v>
      </c>
      <c r="K67" vm="314">
        <f ca="1"/>
        <v>18.72</v>
      </c>
      <c r="L67" s="13">
        <f t="shared" ca="1" si="3"/>
        <v>-0.12605042016806736</v>
      </c>
      <c r="M67" vm="305">
        <f ca="1"/>
        <v>44409</v>
      </c>
      <c r="N67" vm="315">
        <f ca="1"/>
        <v>16.8</v>
      </c>
      <c r="O67" s="13">
        <f t="shared" ca="1" si="4"/>
        <v>3.8961038961038898E-2</v>
      </c>
      <c r="P67" vm="305">
        <f ca="1"/>
        <v>44409</v>
      </c>
      <c r="Q67" vm="316">
        <f ca="1"/>
        <v>6.24</v>
      </c>
      <c r="R67" s="13">
        <f t="shared" ca="1" si="5"/>
        <v>-1.4218009478672963E-2</v>
      </c>
      <c r="T67" vm="305">
        <f ca="1"/>
        <v>44409</v>
      </c>
      <c r="U67" vm="317">
        <f ca="1"/>
        <v>26.06</v>
      </c>
      <c r="V67" s="13">
        <f t="shared" ca="1" si="6"/>
        <v>-4.4721407624633516E-2</v>
      </c>
    </row>
    <row r="68" spans="1:22">
      <c r="A68" vm="313">
        <f ca="1"/>
        <v>44440</v>
      </c>
      <c r="B68" vm="318">
        <f ca="1"/>
        <v>430.82</v>
      </c>
      <c r="C68" s="13">
        <f t="shared" ca="1" si="7"/>
        <v>-5.0450728438870614E-2</v>
      </c>
      <c r="D68" vm="313">
        <f ca="1"/>
        <v>44440</v>
      </c>
      <c r="E68" vm="319">
        <f ca="1"/>
        <v>149.97</v>
      </c>
      <c r="F68" s="13">
        <f t="shared" ca="1" si="1"/>
        <v>-0.13676394405111375</v>
      </c>
      <c r="G68" vm="313">
        <f ca="1"/>
        <v>44440</v>
      </c>
      <c r="H68" vm="320">
        <f ca="1"/>
        <v>265.22000000000003</v>
      </c>
      <c r="I68" s="13">
        <f t="shared" ca="1" si="2"/>
        <v>-8.4753951273379619E-2</v>
      </c>
      <c r="J68" vm="321">
        <f ca="1"/>
        <v>44470</v>
      </c>
      <c r="K68" vm="322">
        <f ca="1"/>
        <v>31.26</v>
      </c>
      <c r="L68" s="13">
        <f t="shared" ca="1" si="3"/>
        <v>0.66987179487179505</v>
      </c>
      <c r="M68" vm="313">
        <f ca="1"/>
        <v>44440</v>
      </c>
      <c r="N68" vm="323">
        <f ca="1"/>
        <v>14.05</v>
      </c>
      <c r="O68" s="13">
        <f t="shared" ca="1" si="4"/>
        <v>-0.16369047619047619</v>
      </c>
      <c r="P68" vm="313">
        <f ca="1"/>
        <v>44440</v>
      </c>
      <c r="Q68" vm="324">
        <f ca="1"/>
        <v>6.69</v>
      </c>
      <c r="R68" s="13">
        <f t="shared" ca="1" si="5"/>
        <v>7.2115384615384637E-2</v>
      </c>
      <c r="T68" vm="313">
        <f ca="1"/>
        <v>44440</v>
      </c>
      <c r="U68" vm="325">
        <f ca="1"/>
        <v>25.54</v>
      </c>
      <c r="V68" s="13">
        <f t="shared" ca="1" si="6"/>
        <v>-1.9953952417498064E-2</v>
      </c>
    </row>
    <row r="69" spans="1:22">
      <c r="A69" vm="321">
        <f ca="1"/>
        <v>44470</v>
      </c>
      <c r="B69" vm="326">
        <f ca="1"/>
        <v>460.99</v>
      </c>
      <c r="C69" s="13">
        <f t="shared" ca="1" si="7"/>
        <v>7.0029246553084859E-2</v>
      </c>
      <c r="D69" vm="321">
        <f ca="1"/>
        <v>44470</v>
      </c>
      <c r="E69" vm="327">
        <f ca="1"/>
        <v>231.63</v>
      </c>
      <c r="F69" s="13">
        <f t="shared" ca="1" si="1"/>
        <v>0.54450890178035605</v>
      </c>
      <c r="G69" vm="321">
        <f ca="1"/>
        <v>44470</v>
      </c>
      <c r="H69" vm="328">
        <f ca="1"/>
        <v>354.68</v>
      </c>
      <c r="I69" s="13">
        <f t="shared" ca="1" si="2"/>
        <v>0.3373048789684035</v>
      </c>
      <c r="J69" vm="329">
        <f ca="1"/>
        <v>44501</v>
      </c>
      <c r="K69" vm="330">
        <f ca="1"/>
        <v>27.48</v>
      </c>
      <c r="L69" s="13">
        <f t="shared" ca="1" si="3"/>
        <v>-0.12092130518234168</v>
      </c>
      <c r="M69" vm="321">
        <f ca="1"/>
        <v>44470</v>
      </c>
      <c r="N69" vm="300">
        <f ca="1"/>
        <v>18.12</v>
      </c>
      <c r="O69" s="13">
        <f t="shared" ca="1" si="4"/>
        <v>0.28967971530249109</v>
      </c>
      <c r="P69" vm="321">
        <f ca="1"/>
        <v>44470</v>
      </c>
      <c r="Q69" vm="331">
        <f ca="1"/>
        <v>7.99</v>
      </c>
      <c r="R69" s="13">
        <f t="shared" ca="1" si="5"/>
        <v>0.1943198804185351</v>
      </c>
      <c r="T69" vm="321">
        <f ca="1"/>
        <v>44470</v>
      </c>
      <c r="U69" vm="332">
        <f ca="1"/>
        <v>38.270000000000003</v>
      </c>
      <c r="V69" s="13">
        <f t="shared" ca="1" si="6"/>
        <v>0.49843382928739249</v>
      </c>
    </row>
    <row r="70" spans="1:22">
      <c r="A70" vm="329">
        <f ca="1"/>
        <v>44501</v>
      </c>
      <c r="B70" vm="333">
        <f ca="1"/>
        <v>457.63</v>
      </c>
      <c r="C70" s="13">
        <f t="shared" ca="1" si="7"/>
        <v>-7.2886613592486032E-3</v>
      </c>
      <c r="D70" vm="329">
        <f ca="1"/>
        <v>44501</v>
      </c>
      <c r="E70" vm="334">
        <f ca="1"/>
        <v>250</v>
      </c>
      <c r="F70" s="13">
        <f t="shared" ca="1" si="1"/>
        <v>7.9307516297543512E-2</v>
      </c>
      <c r="G70" vm="329">
        <f ca="1"/>
        <v>44501</v>
      </c>
      <c r="H70" vm="335">
        <f ca="1"/>
        <v>327.76</v>
      </c>
      <c r="I70" s="13">
        <f t="shared" ca="1" si="2"/>
        <v>-7.5899402278109887E-2</v>
      </c>
      <c r="J70" vm="336">
        <f ca="1"/>
        <v>44531</v>
      </c>
      <c r="K70" vm="337">
        <f ca="1"/>
        <v>21.93</v>
      </c>
      <c r="L70" s="13">
        <f t="shared" ca="1" si="3"/>
        <v>-0.20196506550218343</v>
      </c>
      <c r="M70" vm="329">
        <f ca="1"/>
        <v>44501</v>
      </c>
      <c r="N70" vm="338">
        <f ca="1"/>
        <v>15.16</v>
      </c>
      <c r="O70" s="13">
        <f t="shared" ca="1" si="4"/>
        <v>-0.163355408388521</v>
      </c>
      <c r="P70" vm="329">
        <f ca="1"/>
        <v>44501</v>
      </c>
      <c r="Q70" vm="339">
        <f ca="1"/>
        <v>8.68</v>
      </c>
      <c r="R70" s="13">
        <f t="shared" ca="1" si="5"/>
        <v>8.6357947434292801E-2</v>
      </c>
      <c r="T70" vm="329">
        <f ca="1"/>
        <v>44501</v>
      </c>
      <c r="U70" vm="340">
        <f ca="1"/>
        <v>39.85</v>
      </c>
      <c r="V70" s="13">
        <f t="shared" ca="1" si="6"/>
        <v>4.1285602299451218E-2</v>
      </c>
    </row>
    <row r="71" spans="1:22">
      <c r="A71" vm="336">
        <f ca="1"/>
        <v>44531</v>
      </c>
      <c r="B71" vm="341">
        <f ca="1"/>
        <v>476.99</v>
      </c>
      <c r="C71" s="13">
        <f t="shared" ca="1" si="7"/>
        <v>4.2304918820881526E-2</v>
      </c>
      <c r="D71" vm="336">
        <f ca="1"/>
        <v>44531</v>
      </c>
      <c r="E71" vm="342">
        <f ca="1"/>
        <v>182.94</v>
      </c>
      <c r="F71" s="13">
        <f t="shared" ca="1" si="1"/>
        <v>-0.26824000000000003</v>
      </c>
      <c r="G71" vm="336">
        <f ca="1"/>
        <v>44531</v>
      </c>
      <c r="H71" vm="343">
        <f ca="1"/>
        <v>280.57</v>
      </c>
      <c r="I71" s="13">
        <f t="shared" ca="1" si="2"/>
        <v>-0.14397730046375395</v>
      </c>
      <c r="J71" vm="344">
        <f ca="1"/>
        <v>44562</v>
      </c>
      <c r="K71" vm="345">
        <f ca="1"/>
        <v>15.08</v>
      </c>
      <c r="L71" s="13">
        <f t="shared" ca="1" si="3"/>
        <v>-0.31235750113999089</v>
      </c>
      <c r="M71" vm="336">
        <f ca="1"/>
        <v>44531</v>
      </c>
      <c r="N71" vm="346">
        <f ca="1"/>
        <v>12.56</v>
      </c>
      <c r="O71" s="13">
        <f t="shared" ca="1" si="4"/>
        <v>-0.17150395778364114</v>
      </c>
      <c r="P71" vm="336">
        <f ca="1"/>
        <v>44531</v>
      </c>
      <c r="Q71" vm="347">
        <f ca="1"/>
        <v>5.2</v>
      </c>
      <c r="R71" s="13">
        <f t="shared" ca="1" si="5"/>
        <v>-0.4009216589861751</v>
      </c>
      <c r="T71" vm="336">
        <f ca="1"/>
        <v>44531</v>
      </c>
      <c r="U71" vm="348">
        <f ca="1"/>
        <v>28.23</v>
      </c>
      <c r="V71" s="13">
        <f t="shared" ca="1" si="6"/>
        <v>-0.29159347553324971</v>
      </c>
    </row>
    <row r="72" spans="1:22">
      <c r="A72" vm="344">
        <f ca="1"/>
        <v>44562</v>
      </c>
      <c r="B72" vm="349">
        <f ca="1"/>
        <v>451.77</v>
      </c>
      <c r="C72" s="13">
        <f t="shared" ca="1" si="7"/>
        <v>-5.287322585379154E-2</v>
      </c>
      <c r="D72" vm="344">
        <f ca="1"/>
        <v>44562</v>
      </c>
      <c r="E72" vm="350">
        <f ca="1"/>
        <v>140.47</v>
      </c>
      <c r="F72" s="13">
        <f t="shared" ca="1" si="1"/>
        <v>-0.23215261834481252</v>
      </c>
      <c r="G72" vm="344">
        <f ca="1"/>
        <v>44562</v>
      </c>
      <c r="H72" vm="351">
        <f ca="1"/>
        <v>238.22</v>
      </c>
      <c r="I72" s="13">
        <f t="shared" ca="1" si="2"/>
        <v>-0.15094272374095588</v>
      </c>
      <c r="J72" vm="352">
        <f ca="1"/>
        <v>44593</v>
      </c>
      <c r="K72" vm="353">
        <f ca="1"/>
        <v>22.2</v>
      </c>
      <c r="L72" s="13">
        <f t="shared" ca="1" si="3"/>
        <v>0.4721485411140583</v>
      </c>
      <c r="M72" vm="344">
        <f ca="1"/>
        <v>44562</v>
      </c>
      <c r="N72" vm="354">
        <f ca="1"/>
        <v>10.4</v>
      </c>
      <c r="O72" s="13">
        <f t="shared" ca="1" si="4"/>
        <v>-0.17197452229299365</v>
      </c>
      <c r="P72" vm="344">
        <f ca="1"/>
        <v>44562</v>
      </c>
      <c r="Q72" vm="355">
        <f ca="1"/>
        <v>4.24</v>
      </c>
      <c r="R72" s="13">
        <f t="shared" ca="1" si="5"/>
        <v>-0.1846153846153846</v>
      </c>
      <c r="T72" vm="344">
        <f ca="1"/>
        <v>44562</v>
      </c>
      <c r="U72" vm="150">
        <f ca="1"/>
        <v>21.87</v>
      </c>
      <c r="V72" s="13">
        <f t="shared" ca="1" si="6"/>
        <v>-0.22529224229543038</v>
      </c>
    </row>
    <row r="73" spans="1:22">
      <c r="A73" vm="352">
        <f ca="1"/>
        <v>44593</v>
      </c>
      <c r="B73" vm="356">
        <f ca="1"/>
        <v>438.72</v>
      </c>
      <c r="C73" s="13">
        <f t="shared" ca="1" si="7"/>
        <v>-2.888638023773149E-2</v>
      </c>
      <c r="D73" vm="352">
        <f ca="1"/>
        <v>44593</v>
      </c>
      <c r="E73" vm="357">
        <f ca="1"/>
        <v>166.7</v>
      </c>
      <c r="F73" s="13">
        <f t="shared" ca="1" si="1"/>
        <v>0.18673026268954218</v>
      </c>
      <c r="G73" vm="352">
        <f ca="1"/>
        <v>44593</v>
      </c>
      <c r="H73" vm="358">
        <f ca="1"/>
        <v>319.42</v>
      </c>
      <c r="I73" s="13">
        <f t="shared" ca="1" si="2"/>
        <v>0.34086138863235671</v>
      </c>
      <c r="J73" vm="359">
        <f ca="1"/>
        <v>44621</v>
      </c>
      <c r="K73" vm="360">
        <f ca="1"/>
        <v>24.15</v>
      </c>
      <c r="L73" s="13">
        <f t="shared" ca="1" si="3"/>
        <v>8.7837837837837815E-2</v>
      </c>
      <c r="M73" vm="352">
        <f ca="1"/>
        <v>44593</v>
      </c>
      <c r="N73" vm="361">
        <f ca="1"/>
        <v>11.42</v>
      </c>
      <c r="O73" s="13">
        <f t="shared" ca="1" si="4"/>
        <v>9.8076923076923034E-2</v>
      </c>
      <c r="P73" vm="352">
        <f ca="1"/>
        <v>44593</v>
      </c>
      <c r="Q73" vm="362">
        <f ca="1"/>
        <v>6</v>
      </c>
      <c r="R73" s="13">
        <f t="shared" ca="1" si="5"/>
        <v>0.41509433962264142</v>
      </c>
      <c r="T73" vm="352">
        <f ca="1"/>
        <v>44593</v>
      </c>
      <c r="U73" vm="363">
        <f ca="1"/>
        <v>25.29</v>
      </c>
      <c r="V73" s="13">
        <f t="shared" ca="1" si="6"/>
        <v>0.15637860082304517</v>
      </c>
    </row>
    <row r="74" spans="1:22">
      <c r="A74" vm="359">
        <f ca="1"/>
        <v>44621</v>
      </c>
      <c r="B74" vm="364">
        <f ca="1"/>
        <v>453.69</v>
      </c>
      <c r="C74" s="13">
        <f t="shared" ca="1" si="7"/>
        <v>3.4121991247264699E-2</v>
      </c>
      <c r="D74" vm="359">
        <f ca="1"/>
        <v>44621</v>
      </c>
      <c r="E74" vm="365">
        <f ca="1"/>
        <v>201.78</v>
      </c>
      <c r="F74" s="13">
        <f t="shared" ca="1" si="1"/>
        <v>0.21043791241751658</v>
      </c>
      <c r="G74" vm="359">
        <f ca="1"/>
        <v>44621</v>
      </c>
      <c r="H74" vm="366">
        <f ca="1"/>
        <v>322.37</v>
      </c>
      <c r="I74" s="13">
        <f t="shared" ca="1" si="2"/>
        <v>9.23548932440044E-3</v>
      </c>
      <c r="J74" vm="367">
        <f ca="1"/>
        <v>44652</v>
      </c>
      <c r="K74" vm="368">
        <f ca="1"/>
        <v>18.559999999999999</v>
      </c>
      <c r="L74" s="13">
        <f t="shared" ca="1" si="3"/>
        <v>-0.23146997929606625</v>
      </c>
      <c r="M74" vm="359">
        <f ca="1"/>
        <v>44621</v>
      </c>
      <c r="N74" vm="369">
        <f ca="1"/>
        <v>11.64</v>
      </c>
      <c r="O74" s="13">
        <f t="shared" ca="1" si="4"/>
        <v>1.9264448336252245E-2</v>
      </c>
      <c r="P74" vm="359">
        <f ca="1"/>
        <v>44621</v>
      </c>
      <c r="Q74" vm="370">
        <f ca="1"/>
        <v>5.76</v>
      </c>
      <c r="R74" s="13">
        <f t="shared" ca="1" si="5"/>
        <v>-4.0000000000000036E-2</v>
      </c>
      <c r="T74" vm="359">
        <f ca="1"/>
        <v>44621</v>
      </c>
      <c r="U74" vm="371">
        <f ca="1"/>
        <v>28.61</v>
      </c>
      <c r="V74" s="13">
        <f t="shared" ca="1" si="6"/>
        <v>0.13127718465796759</v>
      </c>
    </row>
    <row r="75" spans="1:22">
      <c r="A75" vm="367">
        <f ca="1"/>
        <v>44652</v>
      </c>
      <c r="B75" vm="372">
        <f ca="1"/>
        <v>413.56</v>
      </c>
      <c r="C75" s="13">
        <f t="shared" ca="1" si="7"/>
        <v>-8.845246754391764E-2</v>
      </c>
      <c r="D75" vm="367">
        <f ca="1"/>
        <v>44652</v>
      </c>
      <c r="E75" vm="373">
        <f ca="1"/>
        <v>161.4</v>
      </c>
      <c r="F75" s="13">
        <f t="shared" ca="1" si="1"/>
        <v>-0.20011894142134995</v>
      </c>
      <c r="G75" vm="367">
        <f ca="1"/>
        <v>44652</v>
      </c>
      <c r="H75" vm="374">
        <f ca="1"/>
        <v>250.41</v>
      </c>
      <c r="I75" s="13">
        <f t="shared" ca="1" si="2"/>
        <v>-0.22322176381176911</v>
      </c>
      <c r="J75" vm="375">
        <f ca="1"/>
        <v>44682</v>
      </c>
      <c r="K75" vm="376">
        <f ca="1"/>
        <v>17.52</v>
      </c>
      <c r="L75" s="13">
        <f t="shared" ca="1" si="3"/>
        <v>-5.6034482758620649E-2</v>
      </c>
      <c r="M75" vm="367">
        <f ca="1"/>
        <v>44652</v>
      </c>
      <c r="N75" vm="377">
        <f ca="1"/>
        <v>8.3000000000000007</v>
      </c>
      <c r="O75" s="13">
        <f t="shared" ca="1" si="4"/>
        <v>-0.28694158075601373</v>
      </c>
      <c r="P75" vm="367">
        <f ca="1"/>
        <v>44652</v>
      </c>
      <c r="Q75" vm="115">
        <f ca="1"/>
        <v>4.08</v>
      </c>
      <c r="R75" s="13">
        <f t="shared" ca="1" si="5"/>
        <v>-0.29166666666666663</v>
      </c>
      <c r="T75" vm="367">
        <f ca="1"/>
        <v>44652</v>
      </c>
      <c r="U75" vm="378">
        <f ca="1"/>
        <v>21.02</v>
      </c>
      <c r="V75" s="13">
        <f t="shared" ca="1" si="6"/>
        <v>-0.26529185599440758</v>
      </c>
    </row>
    <row r="76" spans="1:22">
      <c r="A76" vm="375">
        <f ca="1"/>
        <v>44682</v>
      </c>
      <c r="B76" vm="379">
        <f ca="1"/>
        <v>414.87</v>
      </c>
      <c r="C76" s="13">
        <f t="shared" ca="1" si="7"/>
        <v>3.1676177580036808E-3</v>
      </c>
      <c r="D76" vm="375">
        <f ca="1"/>
        <v>44682</v>
      </c>
      <c r="E76" vm="380">
        <f ca="1"/>
        <v>186.19</v>
      </c>
      <c r="F76" s="13">
        <f t="shared" ca="1" si="1"/>
        <v>0.15359355638166042</v>
      </c>
      <c r="G76" vm="375">
        <f ca="1"/>
        <v>44682</v>
      </c>
      <c r="H76" vm="381">
        <f ca="1"/>
        <v>272.79000000000002</v>
      </c>
      <c r="I76" s="13">
        <f t="shared" ca="1" si="2"/>
        <v>8.9373427578770911E-2</v>
      </c>
      <c r="J76" vm="382">
        <f ca="1"/>
        <v>44713</v>
      </c>
      <c r="K76" vm="383">
        <f ca="1"/>
        <v>16.5</v>
      </c>
      <c r="L76" s="13">
        <f t="shared" ca="1" si="3"/>
        <v>-5.8219178082191757E-2</v>
      </c>
      <c r="M76" vm="375">
        <f ca="1"/>
        <v>44682</v>
      </c>
      <c r="N76" vm="384">
        <f ca="1"/>
        <v>7.27</v>
      </c>
      <c r="O76" s="13">
        <f t="shared" ca="1" si="4"/>
        <v>-0.1240963855421688</v>
      </c>
      <c r="P76" vm="375">
        <f ca="1"/>
        <v>44682</v>
      </c>
      <c r="Q76" vm="385">
        <f ca="1"/>
        <v>4.0999999999999996</v>
      </c>
      <c r="R76" s="13">
        <f t="shared" ca="1" si="5"/>
        <v>4.9019607843136213E-3</v>
      </c>
      <c r="T76" vm="375">
        <f ca="1"/>
        <v>44682</v>
      </c>
      <c r="U76" vm="386">
        <f ca="1"/>
        <v>18.48</v>
      </c>
      <c r="V76" s="13">
        <f t="shared" ca="1" si="6"/>
        <v>-0.12083729781160796</v>
      </c>
    </row>
    <row r="77" spans="1:22">
      <c r="A77" vm="382">
        <f ca="1"/>
        <v>44713</v>
      </c>
      <c r="B77" vm="387">
        <f ca="1"/>
        <v>379.15</v>
      </c>
      <c r="C77" s="13">
        <f t="shared" ca="1" si="7"/>
        <v>-8.6099260009159559E-2</v>
      </c>
      <c r="D77" vm="382">
        <f ca="1"/>
        <v>44713</v>
      </c>
      <c r="E77" vm="388">
        <f ca="1"/>
        <v>195.24</v>
      </c>
      <c r="F77" s="13">
        <f t="shared" ca="1" si="1"/>
        <v>4.8606262420108556E-2</v>
      </c>
      <c r="G77" vm="382">
        <f ca="1"/>
        <v>44713</v>
      </c>
      <c r="H77" vm="389">
        <f ca="1"/>
        <v>273.68</v>
      </c>
      <c r="I77" s="13">
        <f t="shared" ca="1" si="2"/>
        <v>3.262582939257254E-3</v>
      </c>
      <c r="J77" vm="390">
        <f ca="1"/>
        <v>44743</v>
      </c>
      <c r="K77" vm="391">
        <f ca="1"/>
        <v>20.23</v>
      </c>
      <c r="L77" s="13">
        <f t="shared" ca="1" si="3"/>
        <v>0.22606060606060607</v>
      </c>
      <c r="M77" vm="382">
        <f ca="1"/>
        <v>44713</v>
      </c>
      <c r="N77" vm="392">
        <f ca="1"/>
        <v>6.3</v>
      </c>
      <c r="O77" s="13">
        <f t="shared" ca="1" si="4"/>
        <v>-0.13342503438789544</v>
      </c>
      <c r="P77" vm="382">
        <f ca="1"/>
        <v>44713</v>
      </c>
      <c r="Q77" vm="393">
        <f ca="1"/>
        <v>3.75</v>
      </c>
      <c r="R77" s="13">
        <f t="shared" ca="1" si="5"/>
        <v>-8.5365853658536509E-2</v>
      </c>
      <c r="T77" vm="382">
        <f ca="1"/>
        <v>44713</v>
      </c>
      <c r="U77" vm="394">
        <f ca="1"/>
        <v>16.57</v>
      </c>
      <c r="V77" s="13">
        <f t="shared" ca="1" si="6"/>
        <v>-0.10335497835497837</v>
      </c>
    </row>
    <row r="78" spans="1:22">
      <c r="A78" vm="390">
        <f ca="1"/>
        <v>44743</v>
      </c>
      <c r="B78" vm="395">
        <f ca="1"/>
        <v>414.28</v>
      </c>
      <c r="C78" s="13">
        <f t="shared" ca="1" si="7"/>
        <v>9.2654622181194773E-2</v>
      </c>
      <c r="D78" vm="390">
        <f ca="1"/>
        <v>44743</v>
      </c>
      <c r="E78" vm="396">
        <f ca="1"/>
        <v>284.18</v>
      </c>
      <c r="F78" s="13">
        <f t="shared" ca="1" si="1"/>
        <v>0.45554189715222287</v>
      </c>
      <c r="G78" vm="390">
        <f ca="1"/>
        <v>44743</v>
      </c>
      <c r="H78" vm="397">
        <f ca="1"/>
        <v>360.13</v>
      </c>
      <c r="I78" s="13">
        <f t="shared" ca="1" si="2"/>
        <v>0.31587985969014903</v>
      </c>
      <c r="J78" vm="398">
        <f ca="1"/>
        <v>44774</v>
      </c>
      <c r="K78" vm="399">
        <f ca="1"/>
        <v>25.41</v>
      </c>
      <c r="L78" s="13">
        <f t="shared" ca="1" si="3"/>
        <v>0.25605536332179929</v>
      </c>
      <c r="M78" vm="390">
        <f ca="1"/>
        <v>44743</v>
      </c>
      <c r="N78" vm="190">
        <f ca="1"/>
        <v>8.0299999999999994</v>
      </c>
      <c r="O78" s="13">
        <f t="shared" ca="1" si="4"/>
        <v>0.27460317460317452</v>
      </c>
      <c r="P78" vm="390">
        <f ca="1"/>
        <v>44743</v>
      </c>
      <c r="Q78" vm="400">
        <f ca="1"/>
        <v>3.59</v>
      </c>
      <c r="R78" s="13">
        <f t="shared" ca="1" si="5"/>
        <v>-4.2666666666666707E-2</v>
      </c>
      <c r="T78" vm="390">
        <f ca="1"/>
        <v>44743</v>
      </c>
      <c r="U78" vm="401">
        <f ca="1"/>
        <v>21.34</v>
      </c>
      <c r="V78" s="13">
        <f t="shared" ca="1" si="6"/>
        <v>0.28786964393482195</v>
      </c>
    </row>
    <row r="79" spans="1:22">
      <c r="A79" vm="398">
        <f ca="1"/>
        <v>44774</v>
      </c>
      <c r="B79" vm="402">
        <f ca="1"/>
        <v>397.18</v>
      </c>
      <c r="C79" s="13">
        <f t="shared" ca="1" si="7"/>
        <v>-4.1276431399053702E-2</v>
      </c>
      <c r="D79" vm="398">
        <f ca="1"/>
        <v>44774</v>
      </c>
      <c r="E79" vm="403">
        <f ca="1"/>
        <v>286.44</v>
      </c>
      <c r="F79" s="13">
        <f t="shared" ca="1" si="1"/>
        <v>7.9527060313885241E-3</v>
      </c>
      <c r="G79" vm="398">
        <f ca="1"/>
        <v>44774</v>
      </c>
      <c r="H79" vm="404">
        <f ca="1"/>
        <v>275.97000000000003</v>
      </c>
      <c r="I79" s="13">
        <f t="shared" ca="1" si="2"/>
        <v>-0.23369338849859764</v>
      </c>
      <c r="J79" vm="405">
        <f ca="1"/>
        <v>44805</v>
      </c>
      <c r="K79" vm="406">
        <f ca="1"/>
        <v>19.989999999999998</v>
      </c>
      <c r="L79" s="13">
        <f t="shared" ca="1" si="3"/>
        <v>-0.2133018496654861</v>
      </c>
      <c r="M79" vm="398">
        <f ca="1"/>
        <v>44774</v>
      </c>
      <c r="N79" vm="407">
        <f ca="1"/>
        <v>7.8</v>
      </c>
      <c r="O79" s="13">
        <f t="shared" ca="1" si="4"/>
        <v>-2.8642590286425847E-2</v>
      </c>
      <c r="P79" vm="398">
        <f ca="1"/>
        <v>44774</v>
      </c>
      <c r="Q79" vm="408">
        <f ca="1"/>
        <v>4.1900000000000004</v>
      </c>
      <c r="R79" s="13">
        <f t="shared" ca="1" si="5"/>
        <v>0.16713091922005588</v>
      </c>
      <c r="T79" vm="398">
        <f ca="1"/>
        <v>44774</v>
      </c>
      <c r="U79" vm="409">
        <f ca="1"/>
        <v>28.04</v>
      </c>
      <c r="V79" s="13">
        <f t="shared" ca="1" si="6"/>
        <v>0.31396438612933453</v>
      </c>
    </row>
    <row r="80" spans="1:22">
      <c r="A80" vm="405">
        <f ca="1"/>
        <v>44805</v>
      </c>
      <c r="B80" vm="410">
        <f ca="1"/>
        <v>358.65</v>
      </c>
      <c r="C80" s="13">
        <f t="shared" ca="1" si="7"/>
        <v>-9.7008912835490277E-2</v>
      </c>
      <c r="D80" vm="405">
        <f ca="1"/>
        <v>44805</v>
      </c>
      <c r="E80" vm="411">
        <f ca="1"/>
        <v>277.47000000000003</v>
      </c>
      <c r="F80" s="13">
        <f t="shared" ca="1" si="1"/>
        <v>-3.1315458734813471E-2</v>
      </c>
      <c r="G80" vm="405">
        <f ca="1"/>
        <v>44805</v>
      </c>
      <c r="H80" vm="412">
        <f ca="1"/>
        <v>231.46</v>
      </c>
      <c r="I80" s="13">
        <f t="shared" ca="1" si="2"/>
        <v>-0.16128564699061498</v>
      </c>
      <c r="J80" vm="413">
        <f ca="1"/>
        <v>44835</v>
      </c>
      <c r="K80" vm="414">
        <f ca="1"/>
        <v>18.71</v>
      </c>
      <c r="L80" s="13">
        <f t="shared" ca="1" si="3"/>
        <v>-6.4032016008003886E-2</v>
      </c>
      <c r="M80" vm="405">
        <f ca="1"/>
        <v>44805</v>
      </c>
      <c r="N80" vm="415">
        <f ca="1"/>
        <v>6.12</v>
      </c>
      <c r="O80" s="13">
        <f t="shared" ca="1" si="4"/>
        <v>-0.21538461538461534</v>
      </c>
      <c r="P80" vm="405">
        <f ca="1"/>
        <v>44805</v>
      </c>
      <c r="Q80" vm="416">
        <f ca="1"/>
        <v>3.41</v>
      </c>
      <c r="R80" s="13">
        <f t="shared" ca="1" si="5"/>
        <v>-0.18615751789976137</v>
      </c>
      <c r="T80" vm="405">
        <f ca="1"/>
        <v>44805</v>
      </c>
      <c r="U80" vm="417">
        <f ca="1"/>
        <v>21.01</v>
      </c>
      <c r="V80" s="13">
        <f t="shared" ca="1" si="6"/>
        <v>-0.2507132667617688</v>
      </c>
    </row>
    <row r="81" spans="1:22">
      <c r="A81" vm="413">
        <f ca="1"/>
        <v>44835</v>
      </c>
      <c r="B81" vm="418">
        <f ca="1"/>
        <v>387.79</v>
      </c>
      <c r="C81" s="13">
        <f t="shared" ca="1" si="7"/>
        <v>8.1249128676983251E-2</v>
      </c>
      <c r="D81" vm="413">
        <f ca="1"/>
        <v>44835</v>
      </c>
      <c r="E81" vm="419">
        <f ca="1"/>
        <v>307</v>
      </c>
      <c r="F81" s="13">
        <f t="shared" ca="1" si="1"/>
        <v>0.10642591991927045</v>
      </c>
      <c r="G81" vm="413">
        <f ca="1"/>
        <v>44835</v>
      </c>
      <c r="H81" vm="420">
        <f ca="1"/>
        <v>230.03</v>
      </c>
      <c r="I81" s="13">
        <f t="shared" ca="1" si="2"/>
        <v>-6.1781733344854692E-3</v>
      </c>
      <c r="J81" vm="421">
        <f ca="1"/>
        <v>44866</v>
      </c>
      <c r="K81" vm="422">
        <f ca="1"/>
        <v>21.29</v>
      </c>
      <c r="L81" s="13">
        <f t="shared" ca="1" si="3"/>
        <v>0.13789417423837511</v>
      </c>
      <c r="M81" vm="413">
        <f ca="1"/>
        <v>44835</v>
      </c>
      <c r="N81" vm="423">
        <f ca="1"/>
        <v>5.67</v>
      </c>
      <c r="O81" s="13">
        <f t="shared" ca="1" si="4"/>
        <v>-7.3529411764705913E-2</v>
      </c>
      <c r="P81" vm="413">
        <f ca="1"/>
        <v>44835</v>
      </c>
      <c r="Q81" vm="424">
        <f ca="1"/>
        <v>3.12</v>
      </c>
      <c r="R81" s="13">
        <f t="shared" ca="1" si="5"/>
        <v>-8.5043988269794729E-2</v>
      </c>
      <c r="T81" vm="413">
        <f ca="1"/>
        <v>44835</v>
      </c>
      <c r="U81" vm="425">
        <f ca="1"/>
        <v>15.98</v>
      </c>
      <c r="V81" s="13">
        <f t="shared" ca="1" si="6"/>
        <v>-0.23940980485483107</v>
      </c>
    </row>
    <row r="82" spans="1:22">
      <c r="A82" vm="421">
        <f ca="1"/>
        <v>44866</v>
      </c>
      <c r="B82" vm="426">
        <f ca="1"/>
        <v>409.32</v>
      </c>
      <c r="C82" s="13">
        <f t="shared" ca="1" si="7"/>
        <v>5.5519740065499291E-2</v>
      </c>
      <c r="D82" vm="421">
        <f ca="1"/>
        <v>44866</v>
      </c>
      <c r="E82" vm="427">
        <f ca="1"/>
        <v>320.58999999999997</v>
      </c>
      <c r="F82" s="13">
        <f t="shared" ca="1" si="1"/>
        <v>4.4267100977198617E-2</v>
      </c>
      <c r="G82" vm="421">
        <f ca="1"/>
        <v>44866</v>
      </c>
      <c r="H82" vm="428">
        <f ca="1"/>
        <v>298.86</v>
      </c>
      <c r="I82" s="13">
        <f ca="1">(H82-H81)/H81</f>
        <v>0.29922184062948315</v>
      </c>
      <c r="J82" vm="429">
        <f ca="1"/>
        <v>44896</v>
      </c>
      <c r="K82" vm="430">
        <f ca="1"/>
        <v>19.12</v>
      </c>
      <c r="L82" s="13">
        <f t="shared" ca="1" si="3"/>
        <v>-0.10192578675434467</v>
      </c>
      <c r="M82" vm="421">
        <f ca="1"/>
        <v>44866</v>
      </c>
      <c r="N82" vm="431">
        <f ca="1"/>
        <v>6.1</v>
      </c>
      <c r="O82" s="13">
        <f t="shared" ca="1" si="4"/>
        <v>7.5837742504409125E-2</v>
      </c>
      <c r="P82" vm="421">
        <f ca="1"/>
        <v>44866</v>
      </c>
      <c r="Q82" vm="432">
        <f ca="1"/>
        <v>3.46</v>
      </c>
      <c r="R82" s="13">
        <f t="shared" ca="1" si="5"/>
        <v>0.10897435897435892</v>
      </c>
      <c r="T82" vm="421">
        <f ca="1"/>
        <v>44866</v>
      </c>
      <c r="U82" vm="433">
        <f ca="1"/>
        <v>15.96</v>
      </c>
      <c r="V82" s="13">
        <f t="shared" ca="1" si="6"/>
        <v>-1.2515644555694352E-3</v>
      </c>
    </row>
    <row r="83" spans="1:22">
      <c r="A83" vm="429">
        <f ca="1"/>
        <v>44896</v>
      </c>
      <c r="B83" vm="434">
        <f ca="1"/>
        <v>384.21</v>
      </c>
      <c r="C83" s="13">
        <f t="shared" ca="1" si="7"/>
        <v>-6.1345646437994755E-2</v>
      </c>
      <c r="D83" vm="429">
        <f ca="1"/>
        <v>44896</v>
      </c>
      <c r="E83" vm="435">
        <f ca="1"/>
        <v>264.95999999999998</v>
      </c>
      <c r="F83" s="13">
        <f t="shared" ca="1" si="1"/>
        <v>-0.17352381546523596</v>
      </c>
      <c r="G83" vm="429">
        <f ca="1"/>
        <v>44896</v>
      </c>
      <c r="H83" vm="436">
        <f ca="1"/>
        <v>283.27</v>
      </c>
      <c r="I83" s="13">
        <f t="shared" ca="1" si="2"/>
        <v>-5.2164893261058796E-2</v>
      </c>
      <c r="J83" vm="437">
        <f ca="1"/>
        <v>44927</v>
      </c>
      <c r="K83" vm="438">
        <f ca="1"/>
        <v>24.93</v>
      </c>
      <c r="L83" s="13">
        <f t="shared" ca="1" si="3"/>
        <v>0.30387029288702921</v>
      </c>
      <c r="M83" vm="429">
        <f ca="1"/>
        <v>44896</v>
      </c>
      <c r="N83" vm="439">
        <f ca="1"/>
        <v>4.79</v>
      </c>
      <c r="O83" s="13">
        <f t="shared" ca="1" si="4"/>
        <v>-0.21475409836065568</v>
      </c>
      <c r="P83" vm="429">
        <f ca="1"/>
        <v>44896</v>
      </c>
      <c r="Q83" vm="440">
        <f ca="1"/>
        <v>2.78</v>
      </c>
      <c r="R83" s="13">
        <f t="shared" ca="1" si="5"/>
        <v>-0.19653179190751449</v>
      </c>
      <c r="T83" vm="429">
        <f ca="1"/>
        <v>44896</v>
      </c>
      <c r="U83" vm="441">
        <f ca="1"/>
        <v>12.37</v>
      </c>
      <c r="V83" s="13">
        <f t="shared" ca="1" si="6"/>
        <v>-0.22493734335839607</v>
      </c>
    </row>
    <row r="84" spans="1:22">
      <c r="A84" vm="437">
        <f ca="1"/>
        <v>44927</v>
      </c>
      <c r="B84" vm="442">
        <f ca="1"/>
        <v>408.31</v>
      </c>
      <c r="C84" s="13">
        <f t="shared" ca="1" si="7"/>
        <v>6.2726113323442967E-2</v>
      </c>
      <c r="D84" vm="437">
        <f ca="1"/>
        <v>44927</v>
      </c>
      <c r="E84" vm="443">
        <f ca="1"/>
        <v>221.38</v>
      </c>
      <c r="F84" s="13">
        <f t="shared" ca="1" si="1"/>
        <v>-0.16447765700483086</v>
      </c>
      <c r="G84" vm="437">
        <f ca="1"/>
        <v>44927</v>
      </c>
      <c r="H84" vm="444">
        <f ca="1"/>
        <v>319.13</v>
      </c>
      <c r="I84" s="13">
        <f t="shared" ca="1" si="2"/>
        <v>0.12659300314187882</v>
      </c>
      <c r="J84" vm="445">
        <f ca="1"/>
        <v>44958</v>
      </c>
      <c r="K84" vm="446">
        <f ca="1"/>
        <v>21.69</v>
      </c>
      <c r="L84" s="13">
        <f t="shared" ca="1" si="3"/>
        <v>-0.12996389891696744</v>
      </c>
      <c r="M84" vm="437">
        <f ca="1"/>
        <v>44927</v>
      </c>
      <c r="N84" vm="447">
        <f ca="1"/>
        <v>6.53</v>
      </c>
      <c r="O84" s="13">
        <f t="shared" ca="1" si="4"/>
        <v>0.3632567849686848</v>
      </c>
      <c r="P84" vm="437">
        <f ca="1"/>
        <v>44927</v>
      </c>
      <c r="Q84" vm="448">
        <f ca="1"/>
        <v>3.66</v>
      </c>
      <c r="R84" s="13">
        <f t="shared" ca="1" si="5"/>
        <v>0.3165467625899282</v>
      </c>
      <c r="T84" vm="437">
        <f ca="1"/>
        <v>44927</v>
      </c>
      <c r="U84" vm="449">
        <f ca="1"/>
        <v>17.02</v>
      </c>
      <c r="V84" s="13">
        <f t="shared" ca="1" si="6"/>
        <v>0.375909458367017</v>
      </c>
    </row>
    <row r="85" spans="1:22">
      <c r="A85" vm="445">
        <f ca="1"/>
        <v>44958</v>
      </c>
      <c r="B85" vm="450">
        <f ca="1"/>
        <v>397.97</v>
      </c>
      <c r="C85" s="13">
        <f t="shared" ca="1" si="7"/>
        <v>-2.5323896059366597E-2</v>
      </c>
      <c r="D85" vm="445">
        <f ca="1"/>
        <v>44958</v>
      </c>
      <c r="E85" vm="451">
        <f ca="1"/>
        <v>210.53</v>
      </c>
      <c r="F85" s="13">
        <f t="shared" ca="1" si="1"/>
        <v>-4.9010750745324759E-2</v>
      </c>
      <c r="G85" vm="445">
        <f ca="1"/>
        <v>44958</v>
      </c>
      <c r="H85" vm="452">
        <f ca="1"/>
        <v>317.92</v>
      </c>
      <c r="I85" s="13">
        <f t="shared" ca="1" si="2"/>
        <v>-3.7915582991256839E-3</v>
      </c>
      <c r="J85" vm="453">
        <f ca="1"/>
        <v>44986</v>
      </c>
      <c r="K85" vm="454">
        <f ca="1"/>
        <v>19.93</v>
      </c>
      <c r="L85" s="13">
        <f t="shared" ca="1" si="3"/>
        <v>-8.1143384047948436E-2</v>
      </c>
      <c r="M85" vm="445">
        <f ca="1"/>
        <v>44958</v>
      </c>
      <c r="N85" vm="455">
        <f ca="1"/>
        <v>5.69</v>
      </c>
      <c r="O85" s="13">
        <f t="shared" ca="1" si="4"/>
        <v>-0.12863705972434913</v>
      </c>
      <c r="P85" vm="445">
        <f ca="1"/>
        <v>44958</v>
      </c>
      <c r="Q85" vm="456">
        <f ca="1"/>
        <v>3.34</v>
      </c>
      <c r="R85" s="13">
        <f t="shared" ca="1" si="5"/>
        <v>-8.7431693989071108E-2</v>
      </c>
      <c r="T85" vm="445">
        <f ca="1"/>
        <v>44958</v>
      </c>
      <c r="U85" vm="457">
        <f ca="1"/>
        <v>14.87</v>
      </c>
      <c r="V85" s="13">
        <f t="shared" ca="1" si="6"/>
        <v>-0.12632197414806112</v>
      </c>
    </row>
    <row r="86" spans="1:22">
      <c r="A86" vm="453">
        <f ca="1"/>
        <v>44986</v>
      </c>
      <c r="B86" vm="458">
        <f ca="1"/>
        <v>411.08</v>
      </c>
      <c r="C86" s="13">
        <f t="shared" ca="1" si="7"/>
        <v>3.2942181571475125E-2</v>
      </c>
      <c r="D86" vm="453">
        <f ca="1"/>
        <v>44986</v>
      </c>
      <c r="E86" vm="459">
        <f ca="1"/>
        <v>210.28</v>
      </c>
      <c r="F86" s="13">
        <f t="shared" ca="1" si="1"/>
        <v>-1.1874792191136655E-3</v>
      </c>
      <c r="G86" vm="453">
        <f ca="1"/>
        <v>44986</v>
      </c>
      <c r="H86" vm="460">
        <f ca="1"/>
        <v>303.95</v>
      </c>
      <c r="I86" s="13">
        <f t="shared" ca="1" si="2"/>
        <v>-4.3941872169099228E-2</v>
      </c>
      <c r="J86" vm="461">
        <f ca="1"/>
        <v>45017</v>
      </c>
      <c r="K86" vm="462">
        <f ca="1"/>
        <v>16.649999999999999</v>
      </c>
      <c r="L86" s="13">
        <f t="shared" ca="1" si="3"/>
        <v>-0.16457601605619676</v>
      </c>
      <c r="M86" vm="453">
        <f ca="1"/>
        <v>44986</v>
      </c>
      <c r="N86" vm="463">
        <f ca="1"/>
        <v>5.57</v>
      </c>
      <c r="O86" s="13">
        <f t="shared" ca="1" si="4"/>
        <v>-2.1089630931458717E-2</v>
      </c>
      <c r="P86" vm="453">
        <f ca="1"/>
        <v>44986</v>
      </c>
      <c r="Q86" vm="19">
        <f ca="1"/>
        <v>2.85</v>
      </c>
      <c r="R86" s="13">
        <f t="shared" ca="1" si="5"/>
        <v>-0.14670658682634724</v>
      </c>
      <c r="T86" vm="453">
        <f ca="1"/>
        <v>44986</v>
      </c>
      <c r="U86" vm="464">
        <f ca="1"/>
        <v>11.72</v>
      </c>
      <c r="V86" s="13">
        <f t="shared" ca="1" si="6"/>
        <v>-0.2118359112306657</v>
      </c>
    </row>
    <row r="87" spans="1:22">
      <c r="A87" vm="461">
        <f ca="1"/>
        <v>45017</v>
      </c>
      <c r="B87" vm="465">
        <f ca="1"/>
        <v>417.66</v>
      </c>
      <c r="C87" s="13">
        <f t="shared" ca="1" si="7"/>
        <v>1.6006616716940841E-2</v>
      </c>
      <c r="D87" vm="461">
        <f ca="1"/>
        <v>45017</v>
      </c>
      <c r="E87" vm="466">
        <f ca="1"/>
        <v>164.2</v>
      </c>
      <c r="F87" s="13">
        <f t="shared" ca="1" si="1"/>
        <v>-0.21913638957580375</v>
      </c>
      <c r="G87" vm="461">
        <f ca="1"/>
        <v>45017</v>
      </c>
      <c r="H87" vm="467">
        <f ca="1"/>
        <v>285.63</v>
      </c>
      <c r="I87" s="13">
        <f t="shared" ca="1" si="2"/>
        <v>-6.0273071228820509E-2</v>
      </c>
      <c r="J87" vm="468">
        <f ca="1"/>
        <v>45047</v>
      </c>
      <c r="K87" vm="469">
        <f ca="1"/>
        <v>13.72</v>
      </c>
      <c r="L87" s="13">
        <f t="shared" ca="1" si="3"/>
        <v>-0.17597597597597586</v>
      </c>
      <c r="M87" vm="461">
        <f ca="1"/>
        <v>45017</v>
      </c>
      <c r="N87" vm="470">
        <f ca="1"/>
        <v>4.42</v>
      </c>
      <c r="O87" s="13">
        <f t="shared" ca="1" si="4"/>
        <v>-0.20646319569120292</v>
      </c>
      <c r="P87" vm="461">
        <f ca="1"/>
        <v>45017</v>
      </c>
      <c r="Q87" vm="471">
        <f ca="1"/>
        <v>1.88</v>
      </c>
      <c r="R87" s="13">
        <f t="shared" ca="1" si="5"/>
        <v>-0.34035087719298251</v>
      </c>
      <c r="T87" vm="461">
        <f ca="1"/>
        <v>45017</v>
      </c>
      <c r="U87" vm="472">
        <f ca="1"/>
        <v>9.0299999999999994</v>
      </c>
      <c r="V87" s="13">
        <f t="shared" ca="1" si="6"/>
        <v>-0.22952218430034138</v>
      </c>
    </row>
    <row r="88" spans="1:22">
      <c r="A88" vm="468">
        <f ca="1"/>
        <v>45047</v>
      </c>
      <c r="B88" vm="473">
        <f ca="1"/>
        <v>419.43</v>
      </c>
      <c r="C88" s="13">
        <f t="shared" ca="1" si="7"/>
        <v>4.2378968539002575E-3</v>
      </c>
      <c r="D88" vm="468">
        <f ca="1"/>
        <v>45047</v>
      </c>
      <c r="E88" vm="474">
        <f ca="1"/>
        <v>173.88</v>
      </c>
      <c r="F88" s="13">
        <f t="shared" ca="1" si="1"/>
        <v>5.8952496954933056E-2</v>
      </c>
      <c r="G88" vm="468">
        <f ca="1"/>
        <v>45047</v>
      </c>
      <c r="H88" vm="475">
        <f ca="1"/>
        <v>284.83</v>
      </c>
      <c r="I88" s="13">
        <f t="shared" ca="1" si="2"/>
        <v>-2.8008262437419439E-3</v>
      </c>
      <c r="J88" vm="476">
        <f ca="1"/>
        <v>45078</v>
      </c>
      <c r="K88" vm="477">
        <f ca="1"/>
        <v>15.14</v>
      </c>
      <c r="L88" s="13">
        <f ca="1">(K88-K87)/K87</f>
        <v>0.10349854227405247</v>
      </c>
      <c r="M88" vm="468">
        <f ca="1"/>
        <v>45047</v>
      </c>
      <c r="N88" vm="478">
        <f ca="1"/>
        <v>4.18</v>
      </c>
      <c r="O88" s="13">
        <f t="shared" ca="1" si="4"/>
        <v>-5.4298642533936702E-2</v>
      </c>
      <c r="P88" vm="468">
        <f ca="1"/>
        <v>45047</v>
      </c>
      <c r="Q88" vm="479">
        <f ca="1"/>
        <v>2.12</v>
      </c>
      <c r="R88" s="13">
        <f t="shared" ca="1" si="5"/>
        <v>0.12765957446808524</v>
      </c>
      <c r="T88" vm="468">
        <f ca="1"/>
        <v>45047</v>
      </c>
      <c r="U88" vm="480">
        <f ca="1"/>
        <v>8.32</v>
      </c>
      <c r="V88" s="13">
        <f t="shared" ca="1" si="6"/>
        <v>-7.8626799557032015E-2</v>
      </c>
    </row>
    <row r="89" spans="1:22">
      <c r="A89" vm="476">
        <f ca="1"/>
        <v>45078</v>
      </c>
      <c r="B89" vm="481">
        <f ca="1"/>
        <v>430.54</v>
      </c>
      <c r="C89" s="13">
        <f ca="1">(B89-B88)/B88</f>
        <v>2.6488329399423059E-2</v>
      </c>
      <c r="D89" vm="476">
        <f ca="1"/>
        <v>45078</v>
      </c>
      <c r="E89" vm="482">
        <f ca="1"/>
        <v>174.58</v>
      </c>
      <c r="F89" s="13">
        <f t="shared" ca="1" si="1"/>
        <v>4.0257648953302113E-3</v>
      </c>
      <c r="G89" vm="476">
        <f ca="1"/>
        <v>45078</v>
      </c>
      <c r="H89" vm="483">
        <f ca="1"/>
        <v>282.33</v>
      </c>
      <c r="I89" s="13">
        <f t="shared" ca="1" si="2"/>
        <v>-8.7771653266860948E-3</v>
      </c>
      <c r="M89" vm="476">
        <f ca="1"/>
        <v>45078</v>
      </c>
      <c r="N89" vm="484">
        <f ca="1"/>
        <v>4.3099999999999996</v>
      </c>
      <c r="O89" s="13">
        <f t="shared" ca="1" si="4"/>
        <v>3.1100478468899496E-2</v>
      </c>
      <c r="P89" vm="476">
        <f ca="1"/>
        <v>45078</v>
      </c>
      <c r="Q89" vm="485">
        <f ca="1"/>
        <v>2.33</v>
      </c>
      <c r="R89" s="13">
        <f t="shared" ca="1" si="5"/>
        <v>9.9056603773584884E-2</v>
      </c>
      <c r="T89" vm="476">
        <f ca="1"/>
        <v>45078</v>
      </c>
      <c r="U89" vm="486">
        <f ca="1"/>
        <v>9.17</v>
      </c>
      <c r="V89" s="13">
        <f t="shared" ca="1" si="6"/>
        <v>0.10216346153846149</v>
      </c>
    </row>
    <row r="90" spans="1:22">
      <c r="C90" s="13" t="s">
        <v>5</v>
      </c>
      <c r="F90" s="13" t="s">
        <v>5</v>
      </c>
      <c r="I90" s="13" t="s">
        <v>5</v>
      </c>
      <c r="O90" s="13" t="s">
        <v>5</v>
      </c>
      <c r="R90" s="13" t="s">
        <v>5</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9CE1-609A-4A3B-8DC9-7D5406D6B5EE}">
  <dimension ref="A1:G30"/>
  <sheetViews>
    <sheetView workbookViewId="0">
      <selection activeCell="F28" sqref="F28"/>
    </sheetView>
  </sheetViews>
  <sheetFormatPr defaultRowHeight="14.5"/>
  <cols>
    <col min="1" max="1" width="44.453125" bestFit="1" customWidth="1"/>
    <col min="2" max="2" width="6.81640625" bestFit="1" customWidth="1"/>
    <col min="4" max="4" width="44.453125" bestFit="1" customWidth="1"/>
    <col min="5" max="5" width="10.81640625" customWidth="1"/>
  </cols>
  <sheetData>
    <row r="1" spans="1:7" ht="15.5">
      <c r="A1" s="18" t="s">
        <v>175</v>
      </c>
      <c r="D1" s="141">
        <f ca="1">(D2*(1-D5))+(D5*(D3*(1-D4)))</f>
        <v>0.13034226576657043</v>
      </c>
    </row>
    <row r="2" spans="1:7" ht="16.5">
      <c r="A2" t="s">
        <v>52</v>
      </c>
      <c r="D2" s="42">
        <f ca="1">'Cost of Capital'!B10+('Cost of Capital'!B18*'Cost of Capital'!B13)</f>
        <v>0.14283322489101558</v>
      </c>
    </row>
    <row r="3" spans="1:7" ht="16.5">
      <c r="A3" t="s">
        <v>53</v>
      </c>
      <c r="D3" s="42">
        <f>B24</f>
        <v>7.5120940586316381E-2</v>
      </c>
    </row>
    <row r="4" spans="1:7">
      <c r="A4" t="s">
        <v>54</v>
      </c>
      <c r="D4" s="42">
        <f>'Cost of Capital'!B28</f>
        <v>0.28249999999999997</v>
      </c>
    </row>
    <row r="5" spans="1:7">
      <c r="A5" t="s">
        <v>178</v>
      </c>
      <c r="D5" s="47">
        <f>'Current Capital Structure'!D12</f>
        <v>0.14045208968666345</v>
      </c>
    </row>
    <row r="6" spans="1:7">
      <c r="D6" s="47"/>
    </row>
    <row r="7" spans="1:7">
      <c r="A7" s="3" t="s">
        <v>168</v>
      </c>
    </row>
    <row r="8" spans="1:7">
      <c r="A8" s="3"/>
      <c r="B8" s="26"/>
    </row>
    <row r="9" spans="1:7" ht="15" thickBot="1">
      <c r="A9" s="122" t="s">
        <v>16</v>
      </c>
      <c r="B9" s="26"/>
      <c r="F9" s="28"/>
    </row>
    <row r="10" spans="1:7" ht="15" thickTop="1">
      <c r="A10" t="s">
        <v>177</v>
      </c>
      <c r="B10" s="42">
        <v>3.4299999999999997E-2</v>
      </c>
      <c r="F10" s="28"/>
      <c r="G10" s="28"/>
    </row>
    <row r="11" spans="1:7">
      <c r="B11" s="42"/>
      <c r="C11" s="26" t="s">
        <v>5</v>
      </c>
      <c r="F11" s="28"/>
    </row>
    <row r="12" spans="1:7" ht="15" thickBot="1">
      <c r="A12" s="122" t="s">
        <v>18</v>
      </c>
      <c r="B12" s="26"/>
    </row>
    <row r="13" spans="1:7" ht="15" thickTop="1">
      <c r="A13" t="s">
        <v>26</v>
      </c>
      <c r="B13" s="42">
        <v>5.9400000000000001E-2</v>
      </c>
    </row>
    <row r="14" spans="1:7">
      <c r="B14" s="26"/>
    </row>
    <row r="15" spans="1:7" ht="15" thickBot="1">
      <c r="A15" s="122" t="s">
        <v>17</v>
      </c>
      <c r="B15" s="26"/>
    </row>
    <row r="16" spans="1:7" ht="15" thickTop="1">
      <c r="A16" t="s">
        <v>73</v>
      </c>
      <c r="B16" s="47">
        <f ca="1">'5Y Beta'!D9</f>
        <v>1.5705304150612769</v>
      </c>
    </row>
    <row r="17" spans="1:2">
      <c r="A17" t="s">
        <v>80</v>
      </c>
      <c r="B17" s="47">
        <f>'Current Capital Structure'!D14</f>
        <v>0.16340228159645404</v>
      </c>
    </row>
    <row r="18" spans="1:2">
      <c r="A18" t="s">
        <v>72</v>
      </c>
      <c r="B18" s="47">
        <f ca="1">B16*(1+B17)</f>
        <v>1.8271586681989154</v>
      </c>
    </row>
    <row r="19" spans="1:2">
      <c r="B19" s="47"/>
    </row>
    <row r="20" spans="1:2" ht="15" thickBot="1">
      <c r="A20" s="140" t="s">
        <v>27</v>
      </c>
    </row>
    <row r="21" spans="1:2" ht="16" thickTop="1">
      <c r="A21" s="18"/>
    </row>
    <row r="22" spans="1:2" ht="15" thickBot="1">
      <c r="A22" s="122" t="s">
        <v>59</v>
      </c>
      <c r="B22" s="152">
        <f>B24*(1-B28)</f>
        <v>5.3899274870682003E-2</v>
      </c>
    </row>
    <row r="23" spans="1:2" ht="15" thickTop="1"/>
    <row r="24" spans="1:2" ht="15" thickBot="1">
      <c r="A24" s="122" t="s">
        <v>58</v>
      </c>
      <c r="B24" s="151">
        <f>B25+B26</f>
        <v>7.5120940586316381E-2</v>
      </c>
    </row>
    <row r="25" spans="1:2" ht="15" thickTop="1">
      <c r="A25" s="137" t="s">
        <v>176</v>
      </c>
      <c r="B25" s="139">
        <f>B10</f>
        <v>3.4299999999999997E-2</v>
      </c>
    </row>
    <row r="26" spans="1:2">
      <c r="A26" s="137" t="s">
        <v>133</v>
      </c>
      <c r="B26" s="139">
        <f>'Debt Composition'!B56</f>
        <v>4.0820940586316391E-2</v>
      </c>
    </row>
    <row r="28" spans="1:2" ht="15" thickBot="1">
      <c r="A28" s="122" t="s">
        <v>54</v>
      </c>
      <c r="B28" s="57">
        <f>B29+B30</f>
        <v>0.28249999999999997</v>
      </c>
    </row>
    <row r="29" spans="1:2" ht="15" thickTop="1">
      <c r="A29" s="55" t="s">
        <v>79</v>
      </c>
      <c r="B29" s="56">
        <v>7.2499999999999995E-2</v>
      </c>
    </row>
    <row r="30" spans="1:2">
      <c r="A30" s="55" t="s">
        <v>78</v>
      </c>
      <c r="B30" s="113">
        <v>0.21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8337-AB3D-4D68-93DB-1D3E02683157}">
  <dimension ref="A1:G21"/>
  <sheetViews>
    <sheetView workbookViewId="0">
      <selection activeCell="F8" sqref="F8"/>
    </sheetView>
  </sheetViews>
  <sheetFormatPr defaultRowHeight="14.5"/>
  <cols>
    <col min="1" max="1" width="49.36328125" customWidth="1"/>
    <col min="2" max="2" width="17.26953125" customWidth="1"/>
    <col min="3" max="3" width="12.90625" customWidth="1"/>
    <col min="4" max="4" width="17.453125" bestFit="1" customWidth="1"/>
    <col min="5" max="5" width="15.6328125" bestFit="1" customWidth="1"/>
  </cols>
  <sheetData>
    <row r="1" spans="1:7">
      <c r="A1" s="3" t="s">
        <v>48</v>
      </c>
      <c r="D1" s="131">
        <f>D4*D5</f>
        <v>5711104017</v>
      </c>
    </row>
    <row r="2" spans="1:7">
      <c r="A2" s="3"/>
      <c r="D2" s="131"/>
    </row>
    <row r="3" spans="1:7" ht="15" thickBot="1">
      <c r="A3" s="133">
        <f>(DATE(2023,6,7))</f>
        <v>45084</v>
      </c>
      <c r="D3" s="41"/>
    </row>
    <row r="4" spans="1:7" ht="15" thickTop="1">
      <c r="A4" s="27" t="e" vm="487">
        <v>#VALUE!</v>
      </c>
      <c r="B4" s="132"/>
      <c r="C4" s="27"/>
      <c r="D4" s="41">
        <v>9.51</v>
      </c>
    </row>
    <row r="5" spans="1:7">
      <c r="A5" s="173" t="s">
        <v>170</v>
      </c>
      <c r="B5" s="173"/>
      <c r="C5" s="173"/>
      <c r="D5" s="53" cm="1">
        <f t="array" ref="D5">_FV(A4,"Shares outstanding",TRUE)</f>
        <v>600536700</v>
      </c>
    </row>
    <row r="6" spans="1:7">
      <c r="D6" s="26"/>
    </row>
    <row r="7" spans="1:7">
      <c r="A7" s="3" t="s">
        <v>49</v>
      </c>
      <c r="D7" s="131">
        <f>SUM('Debt Composition'!C14)*1000</f>
        <v>933207426.81247389</v>
      </c>
      <c r="E7" s="28" t="s">
        <v>5</v>
      </c>
      <c r="F7" t="s">
        <v>5</v>
      </c>
    </row>
    <row r="8" spans="1:7">
      <c r="D8" s="26"/>
    </row>
    <row r="9" spans="1:7">
      <c r="A9" s="3" t="s">
        <v>50</v>
      </c>
      <c r="D9" s="129">
        <f>D1+D7</f>
        <v>6644311443.8124743</v>
      </c>
      <c r="E9" s="48" t="s">
        <v>5</v>
      </c>
    </row>
    <row r="11" spans="1:7">
      <c r="A11" s="33" t="s">
        <v>51</v>
      </c>
    </row>
    <row r="12" spans="1:7">
      <c r="A12" s="22" t="s">
        <v>117</v>
      </c>
      <c r="D12" s="130">
        <f>D7/D9</f>
        <v>0.14045208968666345</v>
      </c>
      <c r="E12" s="49" t="s">
        <v>5</v>
      </c>
      <c r="G12" s="3"/>
    </row>
    <row r="13" spans="1:7">
      <c r="A13" s="22" t="s">
        <v>118</v>
      </c>
      <c r="D13" s="130">
        <f>D1/D9</f>
        <v>0.85954791031333655</v>
      </c>
      <c r="E13" s="49" t="s">
        <v>5</v>
      </c>
      <c r="G13" s="50" t="s">
        <v>5</v>
      </c>
    </row>
    <row r="14" spans="1:7">
      <c r="A14" s="22" t="s">
        <v>77</v>
      </c>
      <c r="D14" s="47">
        <f>D7/D1</f>
        <v>0.16340228159645404</v>
      </c>
      <c r="E14" s="36" t="s">
        <v>5</v>
      </c>
    </row>
    <row r="15" spans="1:7">
      <c r="D15" s="26" t="s">
        <v>5</v>
      </c>
      <c r="E15" s="36" t="s">
        <v>5</v>
      </c>
    </row>
    <row r="21" spans="4:4">
      <c r="D21" s="43"/>
    </row>
  </sheetData>
  <mergeCells count="1">
    <mergeCell ref="A5:C5"/>
  </mergeCells>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4EB2E-61FB-4DE3-A47D-2E52D740893F}">
  <dimension ref="A1:J70"/>
  <sheetViews>
    <sheetView zoomScale="91" workbookViewId="0">
      <selection activeCell="H13" sqref="H13"/>
    </sheetView>
  </sheetViews>
  <sheetFormatPr defaultRowHeight="14.5"/>
  <cols>
    <col min="1" max="1" width="42" customWidth="1"/>
    <col min="2" max="2" width="15.08984375" bestFit="1" customWidth="1"/>
    <col min="3" max="3" width="15.6328125" bestFit="1" customWidth="1"/>
    <col min="4" max="4" width="13.90625" bestFit="1" customWidth="1"/>
    <col min="5" max="5" width="14.26953125" hidden="1" customWidth="1"/>
    <col min="6" max="6" width="11.26953125" bestFit="1" customWidth="1"/>
    <col min="7" max="7" width="11.54296875" bestFit="1" customWidth="1"/>
    <col min="8" max="8" width="10.54296875" bestFit="1" customWidth="1"/>
  </cols>
  <sheetData>
    <row r="1" spans="1:10" ht="16.5">
      <c r="A1" s="3" t="s">
        <v>28</v>
      </c>
      <c r="B1" s="3" t="s">
        <v>30</v>
      </c>
      <c r="C1" s="3" t="s">
        <v>29</v>
      </c>
      <c r="D1" s="3" t="s">
        <v>31</v>
      </c>
      <c r="E1" s="3" t="s">
        <v>47</v>
      </c>
      <c r="G1" s="22"/>
      <c r="H1" s="22"/>
      <c r="I1" s="22"/>
      <c r="J1" s="22"/>
    </row>
    <row r="2" spans="1:10">
      <c r="A2" s="22" t="s">
        <v>116</v>
      </c>
      <c r="G2" s="38"/>
      <c r="H2" s="38" t="s">
        <v>5</v>
      </c>
      <c r="I2" t="s">
        <v>5</v>
      </c>
      <c r="J2" s="58"/>
    </row>
    <row r="3" spans="1:10">
      <c r="A3" s="20" t="s">
        <v>115</v>
      </c>
      <c r="B3" s="149">
        <v>48861</v>
      </c>
      <c r="C3" s="149">
        <f>'Operating Leases'!C24*'Operating Leases'!C31</f>
        <v>59356.116085658934</v>
      </c>
      <c r="D3" s="24">
        <f>C3/$C$14</f>
        <v>6.3604418889377762E-2</v>
      </c>
      <c r="E3" s="13">
        <v>0.112</v>
      </c>
      <c r="F3" s="62" t="s">
        <v>5</v>
      </c>
      <c r="G3" s="38"/>
      <c r="H3" s="38"/>
      <c r="J3" s="58"/>
    </row>
    <row r="4" spans="1:10">
      <c r="A4" s="20" t="s">
        <v>32</v>
      </c>
      <c r="B4" s="128">
        <v>8149</v>
      </c>
      <c r="C4" s="128">
        <v>8149</v>
      </c>
      <c r="D4" s="24">
        <f t="shared" ref="D4:D12" si="0">C4/$C$14</f>
        <v>8.7322494076523503E-3</v>
      </c>
      <c r="E4" s="13">
        <v>6.7000000000000004E-2</v>
      </c>
      <c r="F4" s="62"/>
      <c r="G4" s="38"/>
      <c r="H4" s="38"/>
      <c r="J4" s="58"/>
    </row>
    <row r="5" spans="1:10">
      <c r="A5" s="20" t="s">
        <v>33</v>
      </c>
      <c r="B5" s="128">
        <v>58925</v>
      </c>
      <c r="C5" s="128">
        <v>58925</v>
      </c>
      <c r="D5" s="24">
        <f t="shared" si="0"/>
        <v>6.314244647759415E-2</v>
      </c>
      <c r="E5" s="13">
        <v>0.111</v>
      </c>
      <c r="F5" s="62"/>
      <c r="G5" s="38"/>
      <c r="H5" s="38"/>
      <c r="J5" s="58"/>
    </row>
    <row r="6" spans="1:10">
      <c r="A6" s="20" t="s">
        <v>34</v>
      </c>
      <c r="B6" s="149">
        <v>5142</v>
      </c>
      <c r="C6" s="149">
        <f>C33*(B6/(B6+B13))</f>
        <v>5924.8364823422371</v>
      </c>
      <c r="D6" s="24">
        <f>C6/$C$14</f>
        <v>6.3488955532421208E-3</v>
      </c>
      <c r="E6" s="13">
        <f>B25</f>
        <v>5.3000000000000005E-2</v>
      </c>
      <c r="F6" s="62"/>
      <c r="G6" s="38"/>
      <c r="H6" s="38"/>
      <c r="J6" s="58"/>
    </row>
    <row r="7" spans="1:10">
      <c r="A7" s="20"/>
      <c r="B7" s="128" t="s">
        <v>5</v>
      </c>
      <c r="C7" s="128"/>
      <c r="D7" s="24"/>
      <c r="F7" s="62"/>
      <c r="G7" s="39"/>
      <c r="H7" s="39"/>
      <c r="J7" s="58"/>
    </row>
    <row r="8" spans="1:10">
      <c r="A8" s="21" t="s">
        <v>35</v>
      </c>
      <c r="B8" s="28"/>
      <c r="C8" s="28"/>
      <c r="D8" s="24"/>
      <c r="G8" s="38"/>
      <c r="H8" s="38"/>
      <c r="J8" s="58"/>
    </row>
    <row r="9" spans="1:10">
      <c r="A9" s="20" t="s">
        <v>184</v>
      </c>
      <c r="B9" s="149">
        <v>271504</v>
      </c>
      <c r="C9" s="149">
        <f>'Operating Leases'!C24*'Operating Leases'!C32</f>
        <v>329821.79942532367</v>
      </c>
      <c r="D9" s="24">
        <f t="shared" si="0"/>
        <v>0.35342817679011107</v>
      </c>
      <c r="E9" s="13">
        <v>0.112</v>
      </c>
      <c r="F9" s="62"/>
      <c r="G9" s="38"/>
      <c r="H9" s="38"/>
      <c r="J9" s="58"/>
    </row>
    <row r="10" spans="1:10">
      <c r="A10" s="20" t="s">
        <v>32</v>
      </c>
      <c r="B10" s="128">
        <v>37988</v>
      </c>
      <c r="C10" s="128">
        <v>37988</v>
      </c>
      <c r="D10" s="24">
        <f t="shared" si="0"/>
        <v>4.070691992856762E-2</v>
      </c>
      <c r="E10" s="13">
        <v>6.7000000000000004E-2</v>
      </c>
      <c r="F10" s="62"/>
      <c r="G10" s="38"/>
      <c r="H10" s="38"/>
      <c r="J10" s="58"/>
    </row>
    <row r="11" spans="1:10">
      <c r="A11" s="20" t="s">
        <v>33</v>
      </c>
      <c r="B11" s="128">
        <v>270315</v>
      </c>
      <c r="C11" s="128">
        <v>270315</v>
      </c>
      <c r="D11" s="24">
        <f>C11/$C$14</f>
        <v>0.28966228968334096</v>
      </c>
      <c r="E11" s="13">
        <v>0.111</v>
      </c>
      <c r="F11" s="62"/>
      <c r="G11" s="38"/>
      <c r="H11" s="38"/>
      <c r="J11" s="70"/>
    </row>
    <row r="12" spans="1:10" ht="15">
      <c r="A12" s="20" t="s">
        <v>182</v>
      </c>
      <c r="B12" s="149">
        <v>193919</v>
      </c>
      <c r="C12" s="149">
        <f>B68</f>
        <v>158205.11877224254</v>
      </c>
      <c r="D12" s="24">
        <f t="shared" si="0"/>
        <v>0.16952835374726774</v>
      </c>
      <c r="E12" s="13">
        <f>B67</f>
        <v>7.6320940586316388E-2</v>
      </c>
      <c r="F12" s="62"/>
      <c r="G12" s="38" t="s">
        <v>5</v>
      </c>
      <c r="H12" s="38" t="s">
        <v>5</v>
      </c>
      <c r="J12" s="70"/>
    </row>
    <row r="13" spans="1:10" ht="15">
      <c r="A13" s="20" t="s">
        <v>183</v>
      </c>
      <c r="B13" s="150">
        <v>3925</v>
      </c>
      <c r="C13" s="150">
        <f>C33-C6</f>
        <v>4522.5560469065103</v>
      </c>
      <c r="D13" s="40">
        <f>C13/$C$14</f>
        <v>4.8462495228462302E-3</v>
      </c>
      <c r="E13" s="13">
        <f>B25</f>
        <v>5.3000000000000005E-2</v>
      </c>
      <c r="F13" s="62"/>
      <c r="G13" s="39"/>
      <c r="H13" s="39"/>
      <c r="J13" s="70"/>
    </row>
    <row r="14" spans="1:10">
      <c r="A14" s="25" t="s">
        <v>36</v>
      </c>
      <c r="B14" s="28">
        <f>SUM(B3:B6,B9:B13)</f>
        <v>898728</v>
      </c>
      <c r="C14" s="28">
        <f>SUM(C3:C13)</f>
        <v>933207.42681247392</v>
      </c>
      <c r="D14" s="13">
        <f>SUM(D9:D13,D3:D6)</f>
        <v>1</v>
      </c>
      <c r="E14" s="31">
        <f>((D13+D6)*E6)+(D12*E12)+((D11+D5)*E5)+((D4+D10)*E4)+((D3+D9)*E3)</f>
        <v>0.10271330687856722</v>
      </c>
      <c r="F14" s="23"/>
      <c r="J14" s="70"/>
    </row>
    <row r="15" spans="1:10">
      <c r="A15" s="25"/>
      <c r="B15" s="23"/>
      <c r="C15" s="23"/>
      <c r="D15" s="13"/>
      <c r="E15" s="31"/>
      <c r="F15" s="23"/>
      <c r="J15" s="70"/>
    </row>
    <row r="16" spans="1:10">
      <c r="A16" s="21" t="s">
        <v>112</v>
      </c>
      <c r="B16" s="23">
        <f>'Operating Leases'!F29</f>
        <v>68272.411068606976</v>
      </c>
      <c r="C16" s="23">
        <f>B16</f>
        <v>68272.411068606976</v>
      </c>
      <c r="D16" s="13"/>
      <c r="F16" s="23"/>
      <c r="J16" s="70"/>
    </row>
    <row r="17" spans="1:10">
      <c r="A17" s="21" t="s">
        <v>129</v>
      </c>
      <c r="B17" s="64">
        <f>B16/B14</f>
        <v>7.5965599234258843E-2</v>
      </c>
      <c r="C17" s="64">
        <f>C16/C14</f>
        <v>7.3158880980837046E-2</v>
      </c>
      <c r="E17" s="13" t="s">
        <v>5</v>
      </c>
      <c r="J17" s="70"/>
    </row>
    <row r="18" spans="1:10">
      <c r="A18" s="25"/>
      <c r="C18" s="64"/>
      <c r="D18" s="64"/>
      <c r="G18" s="63"/>
    </row>
    <row r="19" spans="1:10">
      <c r="D19" s="24" t="s">
        <v>5</v>
      </c>
    </row>
    <row r="20" spans="1:10" ht="16.5">
      <c r="A20" s="34" t="s">
        <v>43</v>
      </c>
      <c r="B20" s="26"/>
      <c r="C20" s="26"/>
      <c r="D20" s="24"/>
      <c r="E20" s="45"/>
      <c r="F20" s="45"/>
      <c r="G20" s="3"/>
    </row>
    <row r="21" spans="1:10">
      <c r="A21" s="27"/>
      <c r="B21" s="26"/>
      <c r="E21" s="3"/>
    </row>
    <row r="22" spans="1:10">
      <c r="A22" s="27" t="s">
        <v>37</v>
      </c>
      <c r="B22" s="37">
        <f>B13+B6</f>
        <v>9067</v>
      </c>
      <c r="E22" s="30"/>
    </row>
    <row r="23" spans="1:10">
      <c r="A23" s="27" t="s">
        <v>38</v>
      </c>
      <c r="B23" s="71">
        <v>2114</v>
      </c>
      <c r="E23" s="30"/>
    </row>
    <row r="24" spans="1:10">
      <c r="A24" s="27" t="s">
        <v>150</v>
      </c>
      <c r="B24" s="147">
        <f>SUM(B22:B23)</f>
        <v>11181</v>
      </c>
      <c r="E24" s="30"/>
    </row>
    <row r="25" spans="1:10">
      <c r="A25" s="26" t="s">
        <v>149</v>
      </c>
      <c r="B25" s="75">
        <f>(0.023+0.083)/2</f>
        <v>5.3000000000000005E-2</v>
      </c>
      <c r="E25" s="30"/>
    </row>
    <row r="26" spans="1:10">
      <c r="A26" s="26"/>
      <c r="B26" s="75"/>
      <c r="E26" s="30"/>
    </row>
    <row r="27" spans="1:10" ht="15" thickBot="1">
      <c r="A27" s="174" t="s">
        <v>114</v>
      </c>
      <c r="B27" s="174"/>
      <c r="C27" s="174"/>
      <c r="D27" s="26"/>
      <c r="E27" s="123"/>
    </row>
    <row r="28" spans="1:10" ht="15" thickTop="1">
      <c r="A28" s="26" t="s">
        <v>154</v>
      </c>
      <c r="B28" s="26" t="s">
        <v>151</v>
      </c>
      <c r="C28" s="26" t="s">
        <v>152</v>
      </c>
      <c r="D28" s="26"/>
      <c r="E28" s="123"/>
    </row>
    <row r="29" spans="1:10">
      <c r="A29" s="26">
        <v>1</v>
      </c>
      <c r="B29" s="73">
        <v>5960</v>
      </c>
      <c r="C29" s="30">
        <f>B29/(1+$B$25)^A29</f>
        <v>5660.018993352327</v>
      </c>
      <c r="D29" s="26"/>
      <c r="F29" s="26"/>
    </row>
    <row r="30" spans="1:10">
      <c r="A30" s="26">
        <v>2</v>
      </c>
      <c r="B30" s="74">
        <v>3357</v>
      </c>
      <c r="C30" s="30">
        <f>B30/(1+$B$25)^A30</f>
        <v>3027.5728281426291</v>
      </c>
    </row>
    <row r="31" spans="1:10">
      <c r="A31" s="26">
        <v>3</v>
      </c>
      <c r="B31" s="74">
        <v>1200</v>
      </c>
      <c r="C31" s="30">
        <f>B31/(1+$B$25)^A31</f>
        <v>1027.7704632638622</v>
      </c>
    </row>
    <row r="32" spans="1:10">
      <c r="A32" s="26">
        <v>4</v>
      </c>
      <c r="B32" s="26">
        <v>900</v>
      </c>
      <c r="C32" s="30">
        <f>B32/(1+$B$25)^A32</f>
        <v>732.0302444899304</v>
      </c>
    </row>
    <row r="33" spans="1:5">
      <c r="A33" s="72" t="s">
        <v>153</v>
      </c>
      <c r="B33" s="26"/>
      <c r="C33" s="148">
        <f>SUM(C29:C32)</f>
        <v>10447.392529248747</v>
      </c>
    </row>
    <row r="35" spans="1:5">
      <c r="E35" t="s">
        <v>5</v>
      </c>
    </row>
    <row r="36" spans="1:5">
      <c r="A36" s="26"/>
      <c r="B36" s="26"/>
      <c r="E36" t="s">
        <v>5</v>
      </c>
    </row>
    <row r="37" spans="1:5" ht="16.5">
      <c r="A37" s="35" t="s">
        <v>44</v>
      </c>
    </row>
    <row r="39" spans="1:5" ht="15" thickBot="1">
      <c r="A39" s="122" t="s">
        <v>147</v>
      </c>
      <c r="B39" s="122" t="s">
        <v>149</v>
      </c>
    </row>
    <row r="40" spans="1:5" ht="15" thickTop="1">
      <c r="A40" t="s">
        <v>148</v>
      </c>
      <c r="B40" s="13">
        <v>0.111</v>
      </c>
      <c r="E40" t="s">
        <v>5</v>
      </c>
    </row>
    <row r="41" spans="1:5">
      <c r="A41" t="s">
        <v>155</v>
      </c>
      <c r="B41" s="13">
        <v>6.7000000000000004E-2</v>
      </c>
    </row>
    <row r="42" spans="1:5">
      <c r="A42" t="s">
        <v>156</v>
      </c>
      <c r="B42" s="13">
        <f>'Operating Leases'!B5</f>
        <v>7.5120940586316381E-2</v>
      </c>
    </row>
    <row r="46" spans="1:5" ht="16.5">
      <c r="A46" s="33" t="s">
        <v>42</v>
      </c>
    </row>
    <row r="47" spans="1:5">
      <c r="A47" s="33"/>
    </row>
    <row r="48" spans="1:5" ht="15" thickBot="1">
      <c r="A48" s="122" t="s">
        <v>160</v>
      </c>
    </row>
    <row r="49" spans="1:4" ht="15" thickTop="1">
      <c r="A49" s="2" t="s">
        <v>39</v>
      </c>
      <c r="B49" s="32">
        <v>212463</v>
      </c>
    </row>
    <row r="50" spans="1:4">
      <c r="A50" t="s">
        <v>157</v>
      </c>
      <c r="B50" s="28">
        <v>6374</v>
      </c>
    </row>
    <row r="51" spans="1:4">
      <c r="A51" t="s">
        <v>158</v>
      </c>
      <c r="B51" s="32">
        <f>B49-B50</f>
        <v>206089</v>
      </c>
    </row>
    <row r="52" spans="1:4">
      <c r="A52" t="s">
        <v>76</v>
      </c>
      <c r="B52" s="26">
        <v>5</v>
      </c>
    </row>
    <row r="53" spans="1:4">
      <c r="A53" t="s">
        <v>40</v>
      </c>
      <c r="B53" s="28">
        <f>3.75%*B49</f>
        <v>7967.3624999999993</v>
      </c>
    </row>
    <row r="54" spans="1:4">
      <c r="A54" t="s">
        <v>185</v>
      </c>
      <c r="B54" s="42">
        <f>RATE(B52,B53,-B51,B49)</f>
        <v>4.4320940586316394E-2</v>
      </c>
    </row>
    <row r="55" spans="1:4">
      <c r="A55" t="s">
        <v>186</v>
      </c>
      <c r="B55" s="42">
        <v>3.5000000000000001E-3</v>
      </c>
    </row>
    <row r="56" spans="1:4">
      <c r="A56" t="s">
        <v>159</v>
      </c>
      <c r="B56" s="146">
        <f>B54-B55</f>
        <v>4.0820940586316391E-2</v>
      </c>
    </row>
    <row r="58" spans="1:4" ht="15" thickBot="1">
      <c r="A58" s="122" t="s">
        <v>187</v>
      </c>
    </row>
    <row r="59" spans="1:4" ht="15" thickTop="1">
      <c r="A59" t="s">
        <v>41</v>
      </c>
      <c r="B59" s="42">
        <f>B56</f>
        <v>4.0820940586316391E-2</v>
      </c>
    </row>
    <row r="60" spans="1:4">
      <c r="A60" t="s">
        <v>161</v>
      </c>
      <c r="B60" s="124">
        <v>3.5499999999999997E-2</v>
      </c>
    </row>
    <row r="61" spans="1:4">
      <c r="A61" t="s">
        <v>113</v>
      </c>
      <c r="B61" s="146">
        <f>B59+B60</f>
        <v>7.6320940586316388E-2</v>
      </c>
    </row>
    <row r="62" spans="1:4">
      <c r="B62" s="26"/>
      <c r="D62" s="65"/>
    </row>
    <row r="63" spans="1:4" ht="15" thickBot="1">
      <c r="A63" s="122" t="s">
        <v>163</v>
      </c>
      <c r="B63" s="26"/>
      <c r="D63" s="67"/>
    </row>
    <row r="64" spans="1:4" ht="15" thickTop="1">
      <c r="A64" t="s">
        <v>45</v>
      </c>
      <c r="B64" s="42">
        <v>3.7499999999999999E-2</v>
      </c>
      <c r="D64" s="68"/>
    </row>
    <row r="65" spans="1:4">
      <c r="A65" t="s">
        <v>164</v>
      </c>
      <c r="B65" s="26">
        <v>3</v>
      </c>
      <c r="C65" s="66"/>
      <c r="D65" s="69"/>
    </row>
    <row r="66" spans="1:4">
      <c r="A66" t="s">
        <v>46</v>
      </c>
      <c r="B66" s="125">
        <f>B49-15200</f>
        <v>197263</v>
      </c>
    </row>
    <row r="67" spans="1:4">
      <c r="A67" t="s">
        <v>165</v>
      </c>
      <c r="B67" s="42">
        <f>B61</f>
        <v>7.6320940586316388E-2</v>
      </c>
    </row>
    <row r="68" spans="1:4">
      <c r="A68" t="s">
        <v>162</v>
      </c>
      <c r="B68" s="147">
        <f>-PV(B67,B65,B64,B66)</f>
        <v>158205.11877224254</v>
      </c>
    </row>
    <row r="70" spans="1:4">
      <c r="A70" s="66"/>
      <c r="B70" s="66"/>
    </row>
  </sheetData>
  <mergeCells count="1">
    <mergeCell ref="A27:C2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018CB-AE70-4A39-BA7C-5D29F5D18CA7}">
  <dimension ref="A2:T59"/>
  <sheetViews>
    <sheetView zoomScale="80" zoomScaleNormal="115" workbookViewId="0">
      <selection activeCell="O83" sqref="O83"/>
    </sheetView>
  </sheetViews>
  <sheetFormatPr defaultRowHeight="14.5"/>
  <cols>
    <col min="1" max="1" width="25.81640625" customWidth="1"/>
    <col min="2" max="2" width="13.7265625" bestFit="1" customWidth="1"/>
    <col min="3" max="3" width="20.08984375" bestFit="1" customWidth="1"/>
    <col min="4" max="4" width="19.1796875" customWidth="1"/>
    <col min="5" max="5" width="17.36328125" bestFit="1" customWidth="1"/>
    <col min="6" max="8" width="17.453125" bestFit="1" customWidth="1"/>
    <col min="9" max="9" width="16.6328125" bestFit="1" customWidth="1"/>
    <col min="10" max="10" width="17.81640625" bestFit="1" customWidth="1"/>
    <col min="11" max="11" width="16.6328125" bestFit="1" customWidth="1"/>
    <col min="12" max="12" width="14.36328125" bestFit="1" customWidth="1"/>
    <col min="13" max="20" width="14.6328125" bestFit="1" customWidth="1"/>
    <col min="21" max="21" width="14.54296875" bestFit="1" customWidth="1"/>
  </cols>
  <sheetData>
    <row r="2" spans="1:20" ht="15" thickBot="1">
      <c r="B2" s="172" t="s">
        <v>104</v>
      </c>
      <c r="C2" s="172"/>
      <c r="D2" s="172"/>
      <c r="E2" s="172"/>
      <c r="F2" s="172"/>
      <c r="G2" s="172"/>
      <c r="H2" s="172"/>
      <c r="I2" s="172"/>
      <c r="J2" s="172"/>
      <c r="K2" s="172"/>
    </row>
    <row r="3" spans="1:20">
      <c r="A3" s="3" t="s">
        <v>97</v>
      </c>
      <c r="B3" s="77">
        <v>0</v>
      </c>
      <c r="C3" s="78">
        <f>B3+0.05</f>
        <v>0.05</v>
      </c>
      <c r="D3" s="78">
        <f t="shared" ref="D3:T3" si="0">C3+0.05</f>
        <v>0.1</v>
      </c>
      <c r="E3" s="78">
        <f>D3+0.05</f>
        <v>0.15000000000000002</v>
      </c>
      <c r="F3" s="78">
        <f t="shared" si="0"/>
        <v>0.2</v>
      </c>
      <c r="G3" s="78">
        <f t="shared" si="0"/>
        <v>0.25</v>
      </c>
      <c r="H3" s="78">
        <f t="shared" si="0"/>
        <v>0.3</v>
      </c>
      <c r="I3" s="78">
        <f t="shared" si="0"/>
        <v>0.35</v>
      </c>
      <c r="J3" s="78">
        <f t="shared" si="0"/>
        <v>0.39999999999999997</v>
      </c>
      <c r="K3" s="78">
        <f t="shared" si="0"/>
        <v>0.44999999999999996</v>
      </c>
      <c r="L3" s="78">
        <f t="shared" si="0"/>
        <v>0.49999999999999994</v>
      </c>
      <c r="M3" s="78">
        <f t="shared" si="0"/>
        <v>0.54999999999999993</v>
      </c>
      <c r="N3" s="78">
        <f t="shared" si="0"/>
        <v>0.6</v>
      </c>
      <c r="O3" s="78">
        <f t="shared" si="0"/>
        <v>0.65</v>
      </c>
      <c r="P3" s="78">
        <f t="shared" si="0"/>
        <v>0.70000000000000007</v>
      </c>
      <c r="Q3" s="78">
        <f t="shared" si="0"/>
        <v>0.75000000000000011</v>
      </c>
      <c r="R3" s="78">
        <f t="shared" si="0"/>
        <v>0.80000000000000016</v>
      </c>
      <c r="S3" s="78">
        <f t="shared" si="0"/>
        <v>0.8500000000000002</v>
      </c>
      <c r="T3" s="79">
        <f t="shared" si="0"/>
        <v>0.90000000000000024</v>
      </c>
    </row>
    <row r="4" spans="1:20">
      <c r="A4" t="s">
        <v>60</v>
      </c>
      <c r="B4" s="80">
        <v>0</v>
      </c>
      <c r="C4" s="17">
        <f>C3/(1-C3)</f>
        <v>5.2631578947368425E-2</v>
      </c>
      <c r="D4" s="17">
        <f>D3/(1-D3)</f>
        <v>0.11111111111111112</v>
      </c>
      <c r="E4" s="17">
        <f>E3/(1-E3)</f>
        <v>0.17647058823529416</v>
      </c>
      <c r="F4" s="17">
        <f t="shared" ref="F4:I4" si="1">F3/(1-F3)</f>
        <v>0.25</v>
      </c>
      <c r="G4" s="17">
        <f t="shared" si="1"/>
        <v>0.33333333333333331</v>
      </c>
      <c r="H4" s="17">
        <f t="shared" si="1"/>
        <v>0.4285714285714286</v>
      </c>
      <c r="I4" s="17">
        <f t="shared" si="1"/>
        <v>0.53846153846153844</v>
      </c>
      <c r="J4" s="17">
        <f t="shared" ref="J4" si="2">J3/(1-J3)</f>
        <v>0.66666666666666652</v>
      </c>
      <c r="K4" s="17">
        <f t="shared" ref="K4" si="3">K3/(1-K3)</f>
        <v>0.81818181818181801</v>
      </c>
      <c r="L4" s="17">
        <f t="shared" ref="L4" si="4">L3/(1-L3)</f>
        <v>0.99999999999999989</v>
      </c>
      <c r="M4" s="17">
        <f t="shared" ref="M4" si="5">M3/(1-M3)</f>
        <v>1.2222222222222219</v>
      </c>
      <c r="N4" s="17">
        <f t="shared" ref="N4" si="6">N3/(1-N3)</f>
        <v>1.4999999999999998</v>
      </c>
      <c r="O4" s="17">
        <f t="shared" ref="O4" si="7">O3/(1-O3)</f>
        <v>1.8571428571428574</v>
      </c>
      <c r="P4" s="17">
        <f t="shared" ref="P4" si="8">P3/(1-P3)</f>
        <v>2.3333333333333339</v>
      </c>
      <c r="Q4" s="17">
        <f t="shared" ref="Q4" si="9">Q3/(1-Q3)</f>
        <v>3.0000000000000018</v>
      </c>
      <c r="R4" s="17">
        <f t="shared" ref="R4" si="10">R3/(1-R3)</f>
        <v>4.0000000000000036</v>
      </c>
      <c r="S4" s="17">
        <f t="shared" ref="S4" si="11">S3/(1-S3)</f>
        <v>5.6666666666666758</v>
      </c>
      <c r="T4" s="81">
        <f t="shared" ref="T4" si="12">T3/(1-T3)</f>
        <v>9.0000000000000249</v>
      </c>
    </row>
    <row r="5" spans="1:20" s="28" customFormat="1">
      <c r="A5" s="28" t="s">
        <v>98</v>
      </c>
      <c r="B5" s="85">
        <v>0</v>
      </c>
      <c r="C5" s="86">
        <f>('Current Capital Structure'!$D$9*'WACC Analysis'!C$3)/1000</f>
        <v>332215.57219062379</v>
      </c>
      <c r="D5" s="86">
        <f>('Current Capital Structure'!$D$9*'WACC Analysis'!D$3)/1000</f>
        <v>664431.14438124758</v>
      </c>
      <c r="E5" s="86">
        <f>('Current Capital Structure'!$D$9*'WACC Analysis'!E$3)/1000</f>
        <v>996646.71657187131</v>
      </c>
      <c r="F5" s="86">
        <f>('Current Capital Structure'!$D$9*'WACC Analysis'!F$3)/1000</f>
        <v>1328862.2887624952</v>
      </c>
      <c r="G5" s="86">
        <f>('Current Capital Structure'!$D$9*'WACC Analysis'!G$3)/1000</f>
        <v>1661077.8609531187</v>
      </c>
      <c r="H5" s="86">
        <f>('Current Capital Structure'!$D$9*'WACC Analysis'!H$3)/1000</f>
        <v>1993293.4331437421</v>
      </c>
      <c r="I5" s="86">
        <f>('Current Capital Structure'!$D$9*'WACC Analysis'!I$3)/1000</f>
        <v>2325509.0053343656</v>
      </c>
      <c r="J5" s="86">
        <f>('Current Capital Structure'!$D$9*'WACC Analysis'!J$3)/1000</f>
        <v>2657724.5775249894</v>
      </c>
      <c r="K5" s="86">
        <f>('Current Capital Structure'!$D$9*'WACC Analysis'!K$3)/1000</f>
        <v>2989940.1497156131</v>
      </c>
      <c r="L5" s="86">
        <f>('Current Capital Structure'!$D$9*'WACC Analysis'!L$3)/1000</f>
        <v>3322155.7219062368</v>
      </c>
      <c r="M5" s="86">
        <f>('Current Capital Structure'!$D$9*'WACC Analysis'!M$3)/1000</f>
        <v>3654371.2940968606</v>
      </c>
      <c r="N5" s="86">
        <f>('Current Capital Structure'!$D$9*'WACC Analysis'!N$3)/1000</f>
        <v>3986586.8662874843</v>
      </c>
      <c r="O5" s="86">
        <f>('Current Capital Structure'!$D$9*'WACC Analysis'!O$3)/1000</f>
        <v>4318802.4384781085</v>
      </c>
      <c r="P5" s="86">
        <f>('Current Capital Structure'!$D$9*'WACC Analysis'!P$3)/1000</f>
        <v>4651018.0106687322</v>
      </c>
      <c r="Q5" s="86">
        <f>('Current Capital Structure'!$D$9*'WACC Analysis'!Q$3)/1000</f>
        <v>4983233.5828593569</v>
      </c>
      <c r="R5" s="86">
        <f>('Current Capital Structure'!$D$9*'WACC Analysis'!R$3)/1000</f>
        <v>5315449.1550499806</v>
      </c>
      <c r="S5" s="86">
        <f>('Current Capital Structure'!$D$9*'WACC Analysis'!S$3)/1000</f>
        <v>5647664.7272406043</v>
      </c>
      <c r="T5" s="86">
        <f>('Current Capital Structure'!$D$9*'WACC Analysis'!T$3)/1000</f>
        <v>5979880.299431229</v>
      </c>
    </row>
    <row r="6" spans="1:20">
      <c r="A6" t="s">
        <v>0</v>
      </c>
      <c r="B6" s="80">
        <f ca="1">'Cost of Capital'!B16</f>
        <v>1.5705304150612769</v>
      </c>
      <c r="C6" s="17">
        <f ca="1">$B$6*(1+C4)</f>
        <v>1.6531899105908177</v>
      </c>
      <c r="D6" s="17">
        <f ca="1">$B$6*(1+D4)</f>
        <v>1.74503379451253</v>
      </c>
      <c r="E6" s="17">
        <f t="shared" ref="E6:L6" ca="1" si="13">$B$6*(1+E4)</f>
        <v>1.8476828412485611</v>
      </c>
      <c r="F6" s="17">
        <f t="shared" ca="1" si="13"/>
        <v>1.9631630188265961</v>
      </c>
      <c r="G6" s="17">
        <f t="shared" ca="1" si="13"/>
        <v>2.0940405534150357</v>
      </c>
      <c r="H6" s="17">
        <f t="shared" ca="1" si="13"/>
        <v>2.2436148786589669</v>
      </c>
      <c r="I6" s="17">
        <f t="shared" ca="1" si="13"/>
        <v>2.4162006385558104</v>
      </c>
      <c r="J6" s="17">
        <f t="shared" ca="1" si="13"/>
        <v>2.6175506917687947</v>
      </c>
      <c r="K6" s="17">
        <f t="shared" ca="1" si="13"/>
        <v>2.8555098455659573</v>
      </c>
      <c r="L6" s="17">
        <f t="shared" ca="1" si="13"/>
        <v>3.1410608301225538</v>
      </c>
      <c r="M6" s="17">
        <f t="shared" ref="M6:P6" ca="1" si="14">$B$6*(1+M4)</f>
        <v>3.4900675890250592</v>
      </c>
      <c r="N6" s="17">
        <f t="shared" ca="1" si="14"/>
        <v>3.9263260376531921</v>
      </c>
      <c r="O6" s="17">
        <f t="shared" ca="1" si="14"/>
        <v>4.4872297573179347</v>
      </c>
      <c r="P6" s="17">
        <f t="shared" ca="1" si="14"/>
        <v>5.2351013835375904</v>
      </c>
      <c r="Q6" s="17">
        <f t="shared" ref="Q6:T6" ca="1" si="15">$B$6*(1+Q4)</f>
        <v>6.2821216602451102</v>
      </c>
      <c r="R6" s="17">
        <f t="shared" ca="1" si="15"/>
        <v>7.8526520753063904</v>
      </c>
      <c r="S6" s="17">
        <f t="shared" ca="1" si="15"/>
        <v>10.470202767075193</v>
      </c>
      <c r="T6" s="81">
        <f t="shared" ca="1" si="15"/>
        <v>15.705304150612807</v>
      </c>
    </row>
    <row r="7" spans="1:20" s="46" customFormat="1">
      <c r="A7" s="46" t="s">
        <v>120</v>
      </c>
      <c r="B7" s="106">
        <f ca="1">'Cost of Capital'!$B$10+('WACC Analysis'!B6*'Cost of Capital'!$B$13)</f>
        <v>0.12758950665463986</v>
      </c>
      <c r="C7" s="107">
        <f ca="1">'Cost of Capital'!$B$10+('WACC Analysis'!C6*'Cost of Capital'!$B$13)</f>
        <v>0.13249948068909456</v>
      </c>
      <c r="D7" s="107">
        <f ca="1">'Cost of Capital'!$B$10+('WACC Analysis'!D6*'Cost of Capital'!$B$13)</f>
        <v>0.13795500739404429</v>
      </c>
      <c r="E7" s="107">
        <f ca="1">'Cost of Capital'!$B$10+('WACC Analysis'!E6*'Cost of Capital'!$B$13)</f>
        <v>0.14405236077016453</v>
      </c>
      <c r="F7" s="107">
        <f ca="1">'Cost of Capital'!$B$10+('WACC Analysis'!F6*'Cost of Capital'!$B$13)</f>
        <v>0.1509118833182998</v>
      </c>
      <c r="G7" s="107">
        <f ca="1">'Cost of Capital'!$B$10+('WACC Analysis'!G6*'Cost of Capital'!$B$13)</f>
        <v>0.15868600887285311</v>
      </c>
      <c r="H7" s="107">
        <f ca="1">'Cost of Capital'!$B$10+('WACC Analysis'!H6*'Cost of Capital'!$B$13)</f>
        <v>0.16757072379234264</v>
      </c>
      <c r="I7" s="107">
        <f ca="1">'Cost of Capital'!$B$10+('WACC Analysis'!I6*'Cost of Capital'!$B$13)</f>
        <v>0.17782231793021513</v>
      </c>
      <c r="J7" s="107">
        <f ca="1">'Cost of Capital'!$B$10+('WACC Analysis'!J6*'Cost of Capital'!$B$13)</f>
        <v>0.18978251109106642</v>
      </c>
      <c r="K7" s="107">
        <f ca="1">'Cost of Capital'!$B$10+('WACC Analysis'!K6*'Cost of Capital'!$B$13)</f>
        <v>0.20391728482661786</v>
      </c>
      <c r="L7" s="107">
        <f ca="1">'Cost of Capital'!$B$10+('WACC Analysis'!L6*'Cost of Capital'!$B$13)</f>
        <v>0.2208790133092797</v>
      </c>
      <c r="M7" s="107">
        <f ca="1">'Cost of Capital'!$B$10+('WACC Analysis'!M6*'Cost of Capital'!$B$13)</f>
        <v>0.24161001478808852</v>
      </c>
      <c r="N7" s="107">
        <f ca="1">'Cost of Capital'!$B$10+('WACC Analysis'!N6*'Cost of Capital'!$B$13)</f>
        <v>0.2675237666365996</v>
      </c>
      <c r="O7" s="107">
        <f ca="1">'Cost of Capital'!$B$10+('WACC Analysis'!O6*'Cost of Capital'!$B$13)</f>
        <v>0.30084144758468534</v>
      </c>
      <c r="P7" s="107">
        <f ca="1">'Cost of Capital'!$B$10+('WACC Analysis'!P6*'Cost of Capital'!$B$13)</f>
        <v>0.3452650221821329</v>
      </c>
      <c r="Q7" s="107">
        <f ca="1">'Cost of Capital'!$B$10+('WACC Analysis'!Q6*'Cost of Capital'!$B$13)</f>
        <v>0.40745802661855957</v>
      </c>
      <c r="R7" s="107">
        <f ca="1">'Cost of Capital'!$B$10+('WACC Analysis'!R6*'Cost of Capital'!$B$13)</f>
        <v>0.50074753327319965</v>
      </c>
      <c r="S7" s="107">
        <f ca="1">'Cost of Capital'!$B$10+('WACC Analysis'!S6*'Cost of Capital'!$B$13)</f>
        <v>0.65623004436426646</v>
      </c>
      <c r="T7" s="112">
        <f ca="1">'Cost of Capital'!$B$10+('WACC Analysis'!T6*'Cost of Capital'!$B$13)</f>
        <v>0.96719506654640075</v>
      </c>
    </row>
    <row r="8" spans="1:20">
      <c r="B8" s="82"/>
      <c r="T8" s="83"/>
    </row>
    <row r="9" spans="1:20">
      <c r="A9" t="s">
        <v>119</v>
      </c>
      <c r="B9" s="85">
        <v>701440</v>
      </c>
      <c r="C9" s="86">
        <f>$B$9</f>
        <v>701440</v>
      </c>
      <c r="D9" s="36">
        <f>$B$9</f>
        <v>701440</v>
      </c>
      <c r="E9" s="36">
        <f>C9</f>
        <v>701440</v>
      </c>
      <c r="F9" s="36">
        <f t="shared" ref="F9:L9" si="16">E9</f>
        <v>701440</v>
      </c>
      <c r="G9" s="36">
        <f t="shared" si="16"/>
        <v>701440</v>
      </c>
      <c r="H9" s="36">
        <f t="shared" si="16"/>
        <v>701440</v>
      </c>
      <c r="I9" s="36">
        <f t="shared" si="16"/>
        <v>701440</v>
      </c>
      <c r="J9" s="36">
        <f t="shared" si="16"/>
        <v>701440</v>
      </c>
      <c r="K9" s="36">
        <f t="shared" si="16"/>
        <v>701440</v>
      </c>
      <c r="L9" s="36">
        <f t="shared" si="16"/>
        <v>701440</v>
      </c>
      <c r="M9" s="36">
        <f t="shared" ref="M9" si="17">L9</f>
        <v>701440</v>
      </c>
      <c r="N9" s="36">
        <f t="shared" ref="N9" si="18">M9</f>
        <v>701440</v>
      </c>
      <c r="O9" s="36">
        <f t="shared" ref="O9" si="19">N9</f>
        <v>701440</v>
      </c>
      <c r="P9" s="36">
        <f t="shared" ref="P9" si="20">O9</f>
        <v>701440</v>
      </c>
      <c r="Q9" s="36">
        <f t="shared" ref="Q9" si="21">P9</f>
        <v>701440</v>
      </c>
      <c r="R9" s="36">
        <f t="shared" ref="R9" si="22">Q9</f>
        <v>701440</v>
      </c>
      <c r="S9" s="36">
        <f t="shared" ref="S9" si="23">R9</f>
        <v>701440</v>
      </c>
      <c r="T9" s="84">
        <f t="shared" ref="T9" si="24">S9</f>
        <v>701440</v>
      </c>
    </row>
    <row r="10" spans="1:20">
      <c r="A10" t="s">
        <v>99</v>
      </c>
      <c r="B10" s="85">
        <f>B9*$C$56</f>
        <v>107600.89600000001</v>
      </c>
      <c r="C10" s="85">
        <f t="shared" ref="C10:T10" si="25">C9*$C$56</f>
        <v>107600.89600000001</v>
      </c>
      <c r="D10" s="85">
        <f t="shared" si="25"/>
        <v>107600.89600000001</v>
      </c>
      <c r="E10" s="85">
        <f t="shared" si="25"/>
        <v>107600.89600000001</v>
      </c>
      <c r="F10" s="85">
        <f t="shared" si="25"/>
        <v>107600.89600000001</v>
      </c>
      <c r="G10" s="85">
        <f t="shared" si="25"/>
        <v>107600.89600000001</v>
      </c>
      <c r="H10" s="85">
        <f t="shared" si="25"/>
        <v>107600.89600000001</v>
      </c>
      <c r="I10" s="85">
        <f t="shared" si="25"/>
        <v>107600.89600000001</v>
      </c>
      <c r="J10" s="85">
        <f t="shared" si="25"/>
        <v>107600.89600000001</v>
      </c>
      <c r="K10" s="85">
        <f t="shared" si="25"/>
        <v>107600.89600000001</v>
      </c>
      <c r="L10" s="85">
        <f t="shared" si="25"/>
        <v>107600.89600000001</v>
      </c>
      <c r="M10" s="85">
        <f t="shared" si="25"/>
        <v>107600.89600000001</v>
      </c>
      <c r="N10" s="85">
        <f t="shared" si="25"/>
        <v>107600.89600000001</v>
      </c>
      <c r="O10" s="85">
        <f t="shared" si="25"/>
        <v>107600.89600000001</v>
      </c>
      <c r="P10" s="85">
        <f t="shared" si="25"/>
        <v>107600.89600000001</v>
      </c>
      <c r="Q10" s="85">
        <f t="shared" si="25"/>
        <v>107600.89600000001</v>
      </c>
      <c r="R10" s="85">
        <f t="shared" si="25"/>
        <v>107600.89600000001</v>
      </c>
      <c r="S10" s="85">
        <f t="shared" si="25"/>
        <v>107600.89600000001</v>
      </c>
      <c r="T10" s="85">
        <f t="shared" si="25"/>
        <v>107600.89600000001</v>
      </c>
    </row>
    <row r="11" spans="1:20">
      <c r="A11" t="s">
        <v>105</v>
      </c>
      <c r="B11" s="82">
        <v>0</v>
      </c>
      <c r="C11" s="86">
        <f ca="1">C5*C16</f>
        <v>14218.826489758698</v>
      </c>
      <c r="D11" s="86">
        <f ca="1">D5*D16</f>
        <v>33553.772791253003</v>
      </c>
      <c r="E11" s="86">
        <f t="shared" ref="E11:T11" si="26">E5*E16</f>
        <v>86608.599670095617</v>
      </c>
      <c r="F11" s="86">
        <f t="shared" ca="1" si="26"/>
        <v>278130.8770379902</v>
      </c>
      <c r="G11" s="86">
        <f t="shared" ca="1" si="26"/>
        <v>347663.59629748773</v>
      </c>
      <c r="H11" s="86">
        <f t="shared" ca="1" si="26"/>
        <v>417196.31555698521</v>
      </c>
      <c r="I11" s="86">
        <f t="shared" ca="1" si="26"/>
        <v>486729.03481648269</v>
      </c>
      <c r="J11" s="86">
        <f t="shared" ca="1" si="26"/>
        <v>622704.86851410498</v>
      </c>
      <c r="K11" s="86">
        <f t="shared" ca="1" si="26"/>
        <v>700542.97707836819</v>
      </c>
      <c r="L11" s="86">
        <f t="shared" ca="1" si="26"/>
        <v>778381.08564263128</v>
      </c>
      <c r="M11" s="86">
        <f t="shared" ca="1" si="26"/>
        <v>856219.19420689449</v>
      </c>
      <c r="N11" s="86">
        <f t="shared" ca="1" si="26"/>
        <v>934057.30277115759</v>
      </c>
      <c r="O11" s="86">
        <f t="shared" ca="1" si="26"/>
        <v>1011895.4113354209</v>
      </c>
      <c r="P11" s="86">
        <f t="shared" ca="1" si="26"/>
        <v>1089733.519899684</v>
      </c>
      <c r="Q11" s="86">
        <f t="shared" ca="1" si="26"/>
        <v>1167571.6284639474</v>
      </c>
      <c r="R11" s="86">
        <f t="shared" ca="1" si="26"/>
        <v>1245409.7370282104</v>
      </c>
      <c r="S11" s="86">
        <f t="shared" ca="1" si="26"/>
        <v>1323247.8455924736</v>
      </c>
      <c r="T11" s="86">
        <f t="shared" ca="1" si="26"/>
        <v>1401085.9541567371</v>
      </c>
    </row>
    <row r="12" spans="1:20">
      <c r="A12" t="s">
        <v>100</v>
      </c>
      <c r="B12" s="104">
        <f>B10-B11</f>
        <v>107600.89600000001</v>
      </c>
      <c r="C12" s="86">
        <f ca="1">C10-C11</f>
        <v>93382.069510241316</v>
      </c>
      <c r="D12" s="36">
        <f t="shared" ref="D12:T12" ca="1" si="27">D10-D11</f>
        <v>74047.123208747013</v>
      </c>
      <c r="E12" s="36">
        <f t="shared" si="27"/>
        <v>20992.296329904391</v>
      </c>
      <c r="F12" s="36">
        <f t="shared" ca="1" si="27"/>
        <v>-170529.98103799019</v>
      </c>
      <c r="G12" s="36">
        <f t="shared" ca="1" si="27"/>
        <v>-240062.70029748773</v>
      </c>
      <c r="H12" s="36">
        <f t="shared" ca="1" si="27"/>
        <v>-309595.4195569852</v>
      </c>
      <c r="I12" s="36">
        <f t="shared" ca="1" si="27"/>
        <v>-379128.13881648268</v>
      </c>
      <c r="J12" s="36">
        <f t="shared" ca="1" si="27"/>
        <v>-515103.97251410497</v>
      </c>
      <c r="K12" s="36">
        <f t="shared" ca="1" si="27"/>
        <v>-592942.08107836824</v>
      </c>
      <c r="L12" s="36">
        <f t="shared" ca="1" si="27"/>
        <v>-670780.18964263122</v>
      </c>
      <c r="M12" s="36">
        <f t="shared" ca="1" si="27"/>
        <v>-748618.29820689443</v>
      </c>
      <c r="N12" s="36">
        <f t="shared" ca="1" si="27"/>
        <v>-826456.40677115764</v>
      </c>
      <c r="O12" s="36">
        <f t="shared" ca="1" si="27"/>
        <v>-904294.51533542085</v>
      </c>
      <c r="P12" s="36">
        <f t="shared" ca="1" si="27"/>
        <v>-982132.62389968405</v>
      </c>
      <c r="Q12" s="36">
        <f t="shared" ca="1" si="27"/>
        <v>-1059970.7324639475</v>
      </c>
      <c r="R12" s="36">
        <f t="shared" ca="1" si="27"/>
        <v>-1137808.8410282105</v>
      </c>
      <c r="S12" s="36">
        <f t="shared" ca="1" si="27"/>
        <v>-1215646.9495924737</v>
      </c>
      <c r="T12" s="36">
        <f t="shared" ca="1" si="27"/>
        <v>-1293485.0581567371</v>
      </c>
    </row>
    <row r="13" spans="1:20">
      <c r="A13" t="s">
        <v>101</v>
      </c>
      <c r="B13" s="82" t="s">
        <v>102</v>
      </c>
      <c r="C13" s="17">
        <f ca="1">C10/C11</f>
        <v>7.5674948335223728</v>
      </c>
      <c r="D13" s="17">
        <f t="shared" ref="D13:T13" ca="1" si="28">D10/D11</f>
        <v>3.2068195928193819</v>
      </c>
      <c r="E13" s="17">
        <f>D31</f>
        <v>1.576052380688179</v>
      </c>
      <c r="F13" s="17">
        <f t="shared" ca="1" si="28"/>
        <v>0.38687145111652843</v>
      </c>
      <c r="G13" s="17">
        <f t="shared" ca="1" si="28"/>
        <v>0.30949716089322277</v>
      </c>
      <c r="H13" s="17">
        <f t="shared" ca="1" si="28"/>
        <v>0.25791430074435234</v>
      </c>
      <c r="I13" s="17">
        <f t="shared" ca="1" si="28"/>
        <v>0.22106940063801633</v>
      </c>
      <c r="J13" s="17">
        <f t="shared" ca="1" si="28"/>
        <v>0.17279597677910674</v>
      </c>
      <c r="K13" s="17">
        <f t="shared" ca="1" si="28"/>
        <v>0.15359642380365043</v>
      </c>
      <c r="L13" s="17">
        <f t="shared" ca="1" si="28"/>
        <v>0.13823678142328538</v>
      </c>
      <c r="M13" s="17">
        <f t="shared" ca="1" si="28"/>
        <v>0.12566980129389579</v>
      </c>
      <c r="N13" s="17">
        <f t="shared" ca="1" si="28"/>
        <v>0.11519731785273782</v>
      </c>
      <c r="O13" s="17">
        <f t="shared" ca="1" si="28"/>
        <v>0.1063359857102195</v>
      </c>
      <c r="P13" s="17">
        <f t="shared" ca="1" si="28"/>
        <v>9.8740558159489553E-2</v>
      </c>
      <c r="Q13" s="17">
        <f t="shared" ca="1" si="28"/>
        <v>9.2157854282190227E-2</v>
      </c>
      <c r="R13" s="17">
        <f t="shared" ca="1" si="28"/>
        <v>8.6397988389553343E-2</v>
      </c>
      <c r="S13" s="17">
        <f t="shared" ca="1" si="28"/>
        <v>8.1315753778403138E-2</v>
      </c>
      <c r="T13" s="17">
        <f t="shared" ca="1" si="28"/>
        <v>7.6798211901825175E-2</v>
      </c>
    </row>
    <row r="14" spans="1:20">
      <c r="B14" s="82" t="s">
        <v>5</v>
      </c>
      <c r="C14" s="36" t="s">
        <v>5</v>
      </c>
      <c r="D14" s="36" t="s">
        <v>5</v>
      </c>
      <c r="E14" s="36" t="s">
        <v>5</v>
      </c>
      <c r="F14" s="36" t="s">
        <v>5</v>
      </c>
      <c r="G14" s="36" t="s">
        <v>5</v>
      </c>
      <c r="H14" s="36" t="s">
        <v>5</v>
      </c>
      <c r="I14" s="36" t="s">
        <v>5</v>
      </c>
      <c r="J14" s="36" t="s">
        <v>5</v>
      </c>
      <c r="K14" s="36" t="s">
        <v>5</v>
      </c>
      <c r="L14" s="36" t="s">
        <v>5</v>
      </c>
      <c r="M14" s="36" t="s">
        <v>5</v>
      </c>
      <c r="N14" s="36" t="s">
        <v>5</v>
      </c>
      <c r="O14" s="36" t="s">
        <v>5</v>
      </c>
      <c r="P14" s="36" t="s">
        <v>5</v>
      </c>
      <c r="Q14" s="36" t="s">
        <v>5</v>
      </c>
      <c r="R14" s="36" t="s">
        <v>5</v>
      </c>
      <c r="S14" s="36" t="s">
        <v>5</v>
      </c>
      <c r="T14" s="36" t="s">
        <v>5</v>
      </c>
    </row>
    <row r="15" spans="1:20">
      <c r="A15" s="3" t="s">
        <v>83</v>
      </c>
      <c r="B15" s="114" t="s">
        <v>84</v>
      </c>
      <c r="C15" s="115" t="str">
        <f ca="1">VLOOKUP(C13,$A$39:$C$53,3)</f>
        <v>AA</v>
      </c>
      <c r="D15" s="115" t="str">
        <f t="shared" ref="D15:T15" ca="1" si="29">VLOOKUP(D13,$A$39:$C$53,3)</f>
        <v>A-</v>
      </c>
      <c r="E15" s="115" t="s">
        <v>82</v>
      </c>
      <c r="F15" s="115" t="str">
        <f t="shared" ca="1" si="29"/>
        <v>C</v>
      </c>
      <c r="G15" s="115" t="str">
        <f t="shared" ca="1" si="29"/>
        <v>C</v>
      </c>
      <c r="H15" s="115" t="str">
        <f t="shared" ca="1" si="29"/>
        <v>C</v>
      </c>
      <c r="I15" s="115" t="str">
        <f t="shared" ca="1" si="29"/>
        <v>C</v>
      </c>
      <c r="J15" s="115" t="str">
        <f t="shared" ca="1" si="29"/>
        <v>D</v>
      </c>
      <c r="K15" s="115" t="str">
        <f t="shared" ca="1" si="29"/>
        <v>D</v>
      </c>
      <c r="L15" s="115" t="str">
        <f t="shared" ca="1" si="29"/>
        <v>D</v>
      </c>
      <c r="M15" s="115" t="str">
        <f t="shared" ca="1" si="29"/>
        <v>D</v>
      </c>
      <c r="N15" s="115" t="str">
        <f t="shared" ca="1" si="29"/>
        <v>D</v>
      </c>
      <c r="O15" s="115" t="str">
        <f t="shared" ca="1" si="29"/>
        <v>D</v>
      </c>
      <c r="P15" s="115" t="str">
        <f t="shared" ca="1" si="29"/>
        <v>D</v>
      </c>
      <c r="Q15" s="115" t="str">
        <f t="shared" ca="1" si="29"/>
        <v>D</v>
      </c>
      <c r="R15" s="115" t="str">
        <f t="shared" ca="1" si="29"/>
        <v>D</v>
      </c>
      <c r="S15" s="115" t="str">
        <f t="shared" ca="1" si="29"/>
        <v>D</v>
      </c>
      <c r="T15" s="115" t="str">
        <f t="shared" ca="1" si="29"/>
        <v>D</v>
      </c>
    </row>
    <row r="16" spans="1:20">
      <c r="A16" t="s">
        <v>103</v>
      </c>
      <c r="B16" s="90">
        <f>E53</f>
        <v>4.1200000000000001E-2</v>
      </c>
      <c r="C16" s="89">
        <f ca="1">VLOOKUP(C13,$A$39:$E$53,5)</f>
        <v>4.2799999999999998E-2</v>
      </c>
      <c r="D16" s="89">
        <f t="shared" ref="D16:T16" ca="1" si="30">VLOOKUP(D13,$A$39:$E$53,5)</f>
        <v>5.0499999999999996E-2</v>
      </c>
      <c r="E16" s="89">
        <f t="shared" si="30"/>
        <v>8.6900000000000005E-2</v>
      </c>
      <c r="F16" s="89">
        <f t="shared" ca="1" si="30"/>
        <v>0.20929999999999999</v>
      </c>
      <c r="G16" s="89">
        <f t="shared" ca="1" si="30"/>
        <v>0.20929999999999999</v>
      </c>
      <c r="H16" s="89">
        <f t="shared" ca="1" si="30"/>
        <v>0.20929999999999999</v>
      </c>
      <c r="I16" s="89">
        <f t="shared" ca="1" si="30"/>
        <v>0.20929999999999999</v>
      </c>
      <c r="J16" s="89">
        <f t="shared" ca="1" si="30"/>
        <v>0.23430000000000001</v>
      </c>
      <c r="K16" s="89">
        <f t="shared" ca="1" si="30"/>
        <v>0.23430000000000001</v>
      </c>
      <c r="L16" s="89">
        <f t="shared" ca="1" si="30"/>
        <v>0.23430000000000001</v>
      </c>
      <c r="M16" s="89">
        <f t="shared" ca="1" si="30"/>
        <v>0.23430000000000001</v>
      </c>
      <c r="N16" s="89">
        <f t="shared" ca="1" si="30"/>
        <v>0.23430000000000001</v>
      </c>
      <c r="O16" s="89">
        <f t="shared" ca="1" si="30"/>
        <v>0.23430000000000001</v>
      </c>
      <c r="P16" s="89">
        <f t="shared" ca="1" si="30"/>
        <v>0.23430000000000001</v>
      </c>
      <c r="Q16" s="89">
        <f t="shared" ca="1" si="30"/>
        <v>0.23430000000000001</v>
      </c>
      <c r="R16" s="89">
        <f t="shared" ca="1" si="30"/>
        <v>0.23430000000000001</v>
      </c>
      <c r="S16" s="89">
        <f t="shared" ca="1" si="30"/>
        <v>0.23430000000000001</v>
      </c>
      <c r="T16" s="89">
        <f t="shared" ca="1" si="30"/>
        <v>0.23430000000000001</v>
      </c>
    </row>
    <row r="17" spans="1:20" ht="15" thickBot="1">
      <c r="A17" t="s">
        <v>134</v>
      </c>
      <c r="B17" s="108">
        <v>0.28249999999999997</v>
      </c>
      <c r="C17" s="109">
        <f ca="1">$B$17*MIN(1,(C12+C11)/C11)</f>
        <v>0.28249999999999997</v>
      </c>
      <c r="D17" s="109">
        <f t="shared" ref="D17:T17" ca="1" si="31">$B$17*MIN(1,(D12+D11)/D11)</f>
        <v>0.28249999999999997</v>
      </c>
      <c r="E17" s="109">
        <f t="shared" si="31"/>
        <v>0.28249999999999997</v>
      </c>
      <c r="F17" s="109">
        <f ca="1">$B$17*MIN(1,(F12+F11)/F11)</f>
        <v>0.10929118494041927</v>
      </c>
      <c r="G17" s="109">
        <f t="shared" ca="1" si="31"/>
        <v>8.743294795233543E-2</v>
      </c>
      <c r="H17" s="109">
        <f t="shared" ca="1" si="31"/>
        <v>7.2860789960279532E-2</v>
      </c>
      <c r="I17" s="109">
        <f t="shared" ca="1" si="31"/>
        <v>6.2452105680239609E-2</v>
      </c>
      <c r="J17" s="109">
        <f t="shared" ca="1" si="31"/>
        <v>4.8814863440097653E-2</v>
      </c>
      <c r="K17" s="109">
        <f t="shared" ca="1" si="31"/>
        <v>4.3390989724531218E-2</v>
      </c>
      <c r="L17" s="109">
        <f t="shared" ca="1" si="31"/>
        <v>3.9051890752078142E-2</v>
      </c>
      <c r="M17" s="109">
        <f t="shared" ca="1" si="31"/>
        <v>3.5501718865525583E-2</v>
      </c>
      <c r="N17" s="109">
        <f t="shared" ca="1" si="31"/>
        <v>3.2543242293398417E-2</v>
      </c>
      <c r="O17" s="109">
        <f t="shared" ca="1" si="31"/>
        <v>3.0039915963137022E-2</v>
      </c>
      <c r="P17" s="109">
        <f t="shared" ca="1" si="31"/>
        <v>2.789420768005578E-2</v>
      </c>
      <c r="Q17" s="109">
        <f t="shared" ca="1" si="31"/>
        <v>2.6034593834718719E-2</v>
      </c>
      <c r="R17" s="109">
        <f t="shared" ca="1" si="31"/>
        <v>2.4407431720048806E-2</v>
      </c>
      <c r="S17" s="109">
        <f t="shared" ca="1" si="31"/>
        <v>2.2971700442398872E-2</v>
      </c>
      <c r="T17" s="109">
        <f t="shared" ca="1" si="31"/>
        <v>2.1695494862265598E-2</v>
      </c>
    </row>
    <row r="18" spans="1:20">
      <c r="C18" s="36" t="s">
        <v>5</v>
      </c>
    </row>
    <row r="19" spans="1:20">
      <c r="B19" s="86" t="s">
        <v>5</v>
      </c>
      <c r="C19" s="36" t="s">
        <v>5</v>
      </c>
      <c r="E19" s="36" t="s">
        <v>5</v>
      </c>
      <c r="F19" s="36"/>
      <c r="G19" s="36"/>
      <c r="H19" s="36"/>
      <c r="I19" s="36"/>
      <c r="J19" s="36"/>
      <c r="K19" s="36"/>
    </row>
    <row r="20" spans="1:20" ht="15" thickBot="1">
      <c r="B20" s="172" t="s">
        <v>132</v>
      </c>
      <c r="C20" s="172"/>
      <c r="D20" s="172"/>
      <c r="E20" s="172"/>
      <c r="F20" s="172"/>
      <c r="G20" s="172"/>
      <c r="H20" s="172"/>
      <c r="I20" s="172"/>
      <c r="J20" s="172"/>
      <c r="K20" s="172"/>
      <c r="L20" t="s">
        <v>5</v>
      </c>
    </row>
    <row r="21" spans="1:20">
      <c r="A21" t="s">
        <v>97</v>
      </c>
      <c r="B21" s="77">
        <f>B3</f>
        <v>0</v>
      </c>
      <c r="C21" s="78">
        <f t="shared" ref="C21:D21" si="32">C3</f>
        <v>0.05</v>
      </c>
      <c r="D21" s="78">
        <f t="shared" si="32"/>
        <v>0.1</v>
      </c>
      <c r="E21" s="78">
        <f t="shared" ref="E21:T21" si="33">E3</f>
        <v>0.15000000000000002</v>
      </c>
      <c r="F21" s="78">
        <f t="shared" si="33"/>
        <v>0.2</v>
      </c>
      <c r="G21" s="78">
        <f t="shared" si="33"/>
        <v>0.25</v>
      </c>
      <c r="H21" s="78">
        <f t="shared" si="33"/>
        <v>0.3</v>
      </c>
      <c r="I21" s="78">
        <f t="shared" si="33"/>
        <v>0.35</v>
      </c>
      <c r="J21" s="78">
        <f t="shared" si="33"/>
        <v>0.39999999999999997</v>
      </c>
      <c r="K21" s="78">
        <f t="shared" si="33"/>
        <v>0.44999999999999996</v>
      </c>
      <c r="L21" s="78">
        <f t="shared" si="33"/>
        <v>0.49999999999999994</v>
      </c>
      <c r="M21" s="78">
        <f t="shared" si="33"/>
        <v>0.54999999999999993</v>
      </c>
      <c r="N21" s="78">
        <f t="shared" si="33"/>
        <v>0.6</v>
      </c>
      <c r="O21" s="78">
        <f t="shared" si="33"/>
        <v>0.65</v>
      </c>
      <c r="P21" s="78">
        <f t="shared" si="33"/>
        <v>0.70000000000000007</v>
      </c>
      <c r="Q21" s="78">
        <f t="shared" si="33"/>
        <v>0.75000000000000011</v>
      </c>
      <c r="R21" s="78">
        <f t="shared" si="33"/>
        <v>0.80000000000000016</v>
      </c>
      <c r="S21" s="78">
        <f t="shared" si="33"/>
        <v>0.8500000000000002</v>
      </c>
      <c r="T21" s="79">
        <f t="shared" si="33"/>
        <v>0.90000000000000024</v>
      </c>
    </row>
    <row r="22" spans="1:20">
      <c r="A22" t="s">
        <v>60</v>
      </c>
      <c r="B22" s="80">
        <f>B4</f>
        <v>0</v>
      </c>
      <c r="C22" s="17">
        <f t="shared" ref="C22:D22" si="34">C4</f>
        <v>5.2631578947368425E-2</v>
      </c>
      <c r="D22" s="17">
        <f t="shared" si="34"/>
        <v>0.11111111111111112</v>
      </c>
      <c r="E22" s="17">
        <f t="shared" ref="E22:T22" si="35">E4</f>
        <v>0.17647058823529416</v>
      </c>
      <c r="F22" s="17">
        <f t="shared" si="35"/>
        <v>0.25</v>
      </c>
      <c r="G22" s="17">
        <f t="shared" si="35"/>
        <v>0.33333333333333331</v>
      </c>
      <c r="H22" s="17">
        <f t="shared" si="35"/>
        <v>0.4285714285714286</v>
      </c>
      <c r="I22" s="17">
        <f t="shared" si="35"/>
        <v>0.53846153846153844</v>
      </c>
      <c r="J22" s="17">
        <f t="shared" si="35"/>
        <v>0.66666666666666652</v>
      </c>
      <c r="K22" s="17">
        <f t="shared" si="35"/>
        <v>0.81818181818181801</v>
      </c>
      <c r="L22" s="17">
        <f t="shared" si="35"/>
        <v>0.99999999999999989</v>
      </c>
      <c r="M22" s="17">
        <f t="shared" si="35"/>
        <v>1.2222222222222219</v>
      </c>
      <c r="N22" s="17">
        <f t="shared" si="35"/>
        <v>1.4999999999999998</v>
      </c>
      <c r="O22" s="17">
        <f t="shared" si="35"/>
        <v>1.8571428571428574</v>
      </c>
      <c r="P22" s="17">
        <f t="shared" si="35"/>
        <v>2.3333333333333339</v>
      </c>
      <c r="Q22" s="17">
        <f t="shared" si="35"/>
        <v>3.0000000000000018</v>
      </c>
      <c r="R22" s="17">
        <f t="shared" si="35"/>
        <v>4.0000000000000036</v>
      </c>
      <c r="S22" s="17">
        <f t="shared" si="35"/>
        <v>5.6666666666666758</v>
      </c>
      <c r="T22" s="81">
        <f t="shared" si="35"/>
        <v>9.0000000000000249</v>
      </c>
    </row>
    <row r="23" spans="1:20">
      <c r="A23" t="s">
        <v>98</v>
      </c>
      <c r="B23" s="80">
        <v>0</v>
      </c>
      <c r="C23" s="86">
        <f t="shared" ref="C23:L23" si="36">C5</f>
        <v>332215.57219062379</v>
      </c>
      <c r="D23" s="86">
        <f t="shared" si="36"/>
        <v>664431.14438124758</v>
      </c>
      <c r="E23" s="86">
        <f t="shared" si="36"/>
        <v>996646.71657187131</v>
      </c>
      <c r="F23" s="86">
        <f t="shared" si="36"/>
        <v>1328862.2887624952</v>
      </c>
      <c r="G23" s="86">
        <f t="shared" si="36"/>
        <v>1661077.8609531187</v>
      </c>
      <c r="H23" s="86">
        <f t="shared" si="36"/>
        <v>1993293.4331437421</v>
      </c>
      <c r="I23" s="86">
        <f t="shared" si="36"/>
        <v>2325509.0053343656</v>
      </c>
      <c r="J23" s="86">
        <f t="shared" si="36"/>
        <v>2657724.5775249894</v>
      </c>
      <c r="K23" s="86">
        <f t="shared" si="36"/>
        <v>2989940.1497156131</v>
      </c>
      <c r="L23" s="86">
        <f t="shared" si="36"/>
        <v>3322155.7219062368</v>
      </c>
      <c r="M23" s="86">
        <f t="shared" ref="M23:T23" si="37">M5</f>
        <v>3654371.2940968606</v>
      </c>
      <c r="N23" s="86">
        <f t="shared" si="37"/>
        <v>3986586.8662874843</v>
      </c>
      <c r="O23" s="86">
        <f t="shared" si="37"/>
        <v>4318802.4384781085</v>
      </c>
      <c r="P23" s="86">
        <f t="shared" si="37"/>
        <v>4651018.0106687322</v>
      </c>
      <c r="Q23" s="86">
        <f t="shared" si="37"/>
        <v>4983233.5828593569</v>
      </c>
      <c r="R23" s="86">
        <f t="shared" si="37"/>
        <v>5315449.1550499806</v>
      </c>
      <c r="S23" s="86">
        <f t="shared" si="37"/>
        <v>5647664.7272406043</v>
      </c>
      <c r="T23" s="87">
        <f t="shared" si="37"/>
        <v>5979880.299431229</v>
      </c>
    </row>
    <row r="24" spans="1:20">
      <c r="A24" t="s">
        <v>130</v>
      </c>
      <c r="B24" s="88">
        <f t="shared" ref="B24:L24" ca="1" si="38">B7</f>
        <v>0.12758950665463986</v>
      </c>
      <c r="C24" s="95">
        <f t="shared" ca="1" si="38"/>
        <v>0.13249948068909456</v>
      </c>
      <c r="D24" s="95">
        <f t="shared" ca="1" si="38"/>
        <v>0.13795500739404429</v>
      </c>
      <c r="E24" s="95">
        <f t="shared" ca="1" si="38"/>
        <v>0.14405236077016453</v>
      </c>
      <c r="F24" s="95">
        <f t="shared" ca="1" si="38"/>
        <v>0.1509118833182998</v>
      </c>
      <c r="G24" s="95">
        <f t="shared" ca="1" si="38"/>
        <v>0.15868600887285311</v>
      </c>
      <c r="H24" s="95">
        <f t="shared" ca="1" si="38"/>
        <v>0.16757072379234264</v>
      </c>
      <c r="I24" s="95">
        <f t="shared" ca="1" si="38"/>
        <v>0.17782231793021513</v>
      </c>
      <c r="J24" s="95">
        <f t="shared" ca="1" si="38"/>
        <v>0.18978251109106642</v>
      </c>
      <c r="K24" s="95">
        <f t="shared" ca="1" si="38"/>
        <v>0.20391728482661786</v>
      </c>
      <c r="L24" s="95">
        <f t="shared" ca="1" si="38"/>
        <v>0.2208790133092797</v>
      </c>
      <c r="M24" s="95">
        <f t="shared" ref="M24:T24" ca="1" si="39">M7</f>
        <v>0.24161001478808852</v>
      </c>
      <c r="N24" s="95">
        <f t="shared" ca="1" si="39"/>
        <v>0.2675237666365996</v>
      </c>
      <c r="O24" s="95">
        <f t="shared" ca="1" si="39"/>
        <v>0.30084144758468534</v>
      </c>
      <c r="P24" s="95">
        <f t="shared" ca="1" si="39"/>
        <v>0.3452650221821329</v>
      </c>
      <c r="Q24" s="95">
        <f t="shared" ca="1" si="39"/>
        <v>0.40745802661855957</v>
      </c>
      <c r="R24" s="95">
        <f t="shared" ca="1" si="39"/>
        <v>0.50074753327319965</v>
      </c>
      <c r="S24" s="95">
        <f t="shared" ca="1" si="39"/>
        <v>0.65623004436426646</v>
      </c>
      <c r="T24" s="96">
        <f t="shared" ca="1" si="39"/>
        <v>0.96719506654640075</v>
      </c>
    </row>
    <row r="25" spans="1:20">
      <c r="A25" t="s">
        <v>128</v>
      </c>
      <c r="B25" s="88">
        <f t="shared" ref="B25" si="40">B16*(1-B17)</f>
        <v>2.9561E-2</v>
      </c>
      <c r="C25" s="95">
        <f t="shared" ref="C25:T25" ca="1" si="41">C16*(1-C17)</f>
        <v>3.0709E-2</v>
      </c>
      <c r="D25" s="95">
        <f t="shared" ca="1" si="41"/>
        <v>3.6233750000000002E-2</v>
      </c>
      <c r="E25" s="95">
        <f t="shared" si="41"/>
        <v>6.2350750000000003E-2</v>
      </c>
      <c r="F25" s="95">
        <f t="shared" ca="1" si="41"/>
        <v>0.18642535499197024</v>
      </c>
      <c r="G25" s="95">
        <f t="shared" ca="1" si="41"/>
        <v>0.19100028399357619</v>
      </c>
      <c r="H25" s="95">
        <f t="shared" ca="1" si="41"/>
        <v>0.19405023666131346</v>
      </c>
      <c r="I25" s="95">
        <f t="shared" ca="1" si="41"/>
        <v>0.19622877428112584</v>
      </c>
      <c r="J25" s="95">
        <f t="shared" ca="1" si="41"/>
        <v>0.22286267749598512</v>
      </c>
      <c r="K25" s="95">
        <f t="shared" ca="1" si="41"/>
        <v>0.22413349110754233</v>
      </c>
      <c r="L25" s="95">
        <f t="shared" ca="1" si="41"/>
        <v>0.22515014199678809</v>
      </c>
      <c r="M25" s="95">
        <f t="shared" ca="1" si="41"/>
        <v>0.22598194726980736</v>
      </c>
      <c r="N25" s="95">
        <f t="shared" ca="1" si="41"/>
        <v>0.22667511833065676</v>
      </c>
      <c r="O25" s="95">
        <f t="shared" ca="1" si="41"/>
        <v>0.227261647689837</v>
      </c>
      <c r="P25" s="95">
        <f t="shared" ca="1" si="41"/>
        <v>0.22776438714056293</v>
      </c>
      <c r="Q25" s="95">
        <f t="shared" ca="1" si="41"/>
        <v>0.2282000946645254</v>
      </c>
      <c r="R25" s="95">
        <f t="shared" ca="1" si="41"/>
        <v>0.22858133874799258</v>
      </c>
      <c r="S25" s="95">
        <f t="shared" ca="1" si="41"/>
        <v>0.22891773058634596</v>
      </c>
      <c r="T25" s="96">
        <f t="shared" ca="1" si="41"/>
        <v>0.22921674555377117</v>
      </c>
    </row>
    <row r="26" spans="1:20" ht="15" thickBot="1">
      <c r="A26" t="s">
        <v>131</v>
      </c>
      <c r="B26" s="116">
        <f ca="1">(B24*(1-B21))+B25*B21</f>
        <v>0.12758950665463986</v>
      </c>
      <c r="C26" s="142">
        <f ca="1">(C24*(1-C21))+(C25*C21)</f>
        <v>0.12740995665463983</v>
      </c>
      <c r="D26" s="110">
        <f ca="1">(D24*(1-D21))+(D25*D21)</f>
        <v>0.12778288165463986</v>
      </c>
      <c r="E26" s="110">
        <f t="shared" ref="E26:L26" ca="1" si="42">(E24*(1-E21))+E25*E21</f>
        <v>0.13179711915463985</v>
      </c>
      <c r="F26" s="110">
        <f t="shared" ca="1" si="42"/>
        <v>0.15801457765303389</v>
      </c>
      <c r="G26" s="110">
        <f t="shared" ca="1" si="42"/>
        <v>0.16676457765303387</v>
      </c>
      <c r="H26" s="110">
        <f t="shared" ca="1" si="42"/>
        <v>0.17551457765303388</v>
      </c>
      <c r="I26" s="110">
        <f t="shared" ca="1" si="42"/>
        <v>0.18426457765303389</v>
      </c>
      <c r="J26" s="110">
        <f t="shared" ca="1" si="42"/>
        <v>0.20301457765303391</v>
      </c>
      <c r="K26" s="110">
        <f t="shared" ca="1" si="42"/>
        <v>0.21301457765303386</v>
      </c>
      <c r="L26" s="110">
        <f t="shared" ca="1" si="42"/>
        <v>0.2230145776530339</v>
      </c>
      <c r="M26" s="110">
        <f t="shared" ref="M26:T26" ca="1" si="43">(M24*(1-M21))+M25*M21</f>
        <v>0.23301457765303391</v>
      </c>
      <c r="N26" s="110">
        <f t="shared" ca="1" si="43"/>
        <v>0.24301457765303389</v>
      </c>
      <c r="O26" s="110">
        <f t="shared" ca="1" si="43"/>
        <v>0.25301457765303392</v>
      </c>
      <c r="P26" s="110">
        <f t="shared" ca="1" si="43"/>
        <v>0.26301457765303393</v>
      </c>
      <c r="Q26" s="110">
        <f t="shared" ca="1" si="43"/>
        <v>0.27301457765303394</v>
      </c>
      <c r="R26" s="110">
        <f t="shared" ca="1" si="43"/>
        <v>0.28301457765303395</v>
      </c>
      <c r="S26" s="110">
        <f t="shared" ca="1" si="43"/>
        <v>0.29301457765303396</v>
      </c>
      <c r="T26" s="111">
        <f t="shared" ca="1" si="43"/>
        <v>0.30301457765303397</v>
      </c>
    </row>
    <row r="28" spans="1:20">
      <c r="C28" s="13"/>
      <c r="D28" s="13"/>
    </row>
    <row r="30" spans="1:20">
      <c r="A30" s="177" t="s">
        <v>81</v>
      </c>
      <c r="B30" s="177"/>
      <c r="C30" s="177"/>
      <c r="D30" s="45"/>
    </row>
    <row r="31" spans="1:20">
      <c r="A31" s="175" t="s">
        <v>174</v>
      </c>
      <c r="B31" s="176"/>
      <c r="C31" s="76"/>
      <c r="D31" s="102">
        <f>$B$10/'Debt Composition'!$B$16</f>
        <v>1.576052380688179</v>
      </c>
    </row>
    <row r="32" spans="1:20">
      <c r="A32" s="175" t="s">
        <v>188</v>
      </c>
      <c r="B32" s="176"/>
      <c r="C32" s="76"/>
      <c r="D32" s="103" t="str">
        <f>VLOOKUP(D31,A39:E53,3)</f>
        <v>B</v>
      </c>
    </row>
    <row r="33" spans="1:9">
      <c r="A33" s="175" t="s">
        <v>135</v>
      </c>
      <c r="B33" s="176"/>
      <c r="C33" s="76"/>
      <c r="D33" s="103">
        <f>VLOOKUP(D32,C39:E53,3, FALSE)</f>
        <v>8.6900000000000005E-2</v>
      </c>
    </row>
    <row r="34" spans="1:9">
      <c r="A34" s="175" t="s">
        <v>80</v>
      </c>
      <c r="B34" s="176"/>
      <c r="C34" s="76"/>
      <c r="D34" s="102">
        <f>'Current Capital Structure'!D12</f>
        <v>0.14045208968666345</v>
      </c>
    </row>
    <row r="36" spans="1:9">
      <c r="A36" s="91" t="s">
        <v>121</v>
      </c>
      <c r="B36" s="92"/>
      <c r="C36" s="93">
        <v>44927</v>
      </c>
      <c r="D36" s="92"/>
    </row>
    <row r="37" spans="1:9">
      <c r="A37" s="94" t="s">
        <v>122</v>
      </c>
      <c r="B37" s="105"/>
      <c r="C37" s="100"/>
      <c r="D37" s="100"/>
      <c r="E37" s="101"/>
    </row>
    <row r="38" spans="1:9">
      <c r="A38" s="94" t="s">
        <v>123</v>
      </c>
      <c r="B38" s="99" t="s">
        <v>124</v>
      </c>
      <c r="C38" s="99" t="s">
        <v>125</v>
      </c>
      <c r="D38" s="99" t="s">
        <v>126</v>
      </c>
      <c r="E38" s="97" t="s">
        <v>128</v>
      </c>
    </row>
    <row r="39" spans="1:9">
      <c r="A39" s="60">
        <v>-100000</v>
      </c>
      <c r="B39" s="60">
        <v>0.19999900000000001</v>
      </c>
      <c r="C39" s="60" t="s">
        <v>96</v>
      </c>
      <c r="D39" s="61">
        <v>0.2</v>
      </c>
      <c r="E39" s="61">
        <f t="shared" ref="E39:E52" si="44">D39+0.0343</f>
        <v>0.23430000000000001</v>
      </c>
    </row>
    <row r="40" spans="1:9">
      <c r="A40" s="60">
        <v>0.2</v>
      </c>
      <c r="B40" s="60">
        <v>0.64999899999999999</v>
      </c>
      <c r="C40" s="60" t="s">
        <v>95</v>
      </c>
      <c r="D40" s="61">
        <v>0.17499999999999999</v>
      </c>
      <c r="E40" s="61">
        <f t="shared" si="44"/>
        <v>0.20929999999999999</v>
      </c>
      <c r="F40" s="45"/>
      <c r="G40" s="45"/>
    </row>
    <row r="41" spans="1:9">
      <c r="A41" s="60">
        <v>0.65</v>
      </c>
      <c r="B41" s="60">
        <v>0.79999900000000002</v>
      </c>
      <c r="C41" s="60" t="s">
        <v>94</v>
      </c>
      <c r="D41" s="61">
        <v>0.1578</v>
      </c>
      <c r="E41" s="61">
        <f t="shared" si="44"/>
        <v>0.19209999999999999</v>
      </c>
    </row>
    <row r="42" spans="1:9">
      <c r="A42" s="60">
        <v>0.8</v>
      </c>
      <c r="B42" s="60">
        <v>1.2499990000000001</v>
      </c>
      <c r="C42" s="60" t="s">
        <v>93</v>
      </c>
      <c r="D42" s="61">
        <v>0.1157</v>
      </c>
      <c r="E42" s="61">
        <f t="shared" si="44"/>
        <v>0.15</v>
      </c>
      <c r="F42" s="45"/>
      <c r="G42" s="3"/>
      <c r="H42" s="3"/>
    </row>
    <row r="43" spans="1:9">
      <c r="A43" s="60">
        <v>1.25</v>
      </c>
      <c r="B43" s="60">
        <v>1.4999990000000001</v>
      </c>
      <c r="C43" s="60" t="s">
        <v>92</v>
      </c>
      <c r="D43" s="61">
        <v>7.3700000000000002E-2</v>
      </c>
      <c r="E43" s="61">
        <f t="shared" si="44"/>
        <v>0.108</v>
      </c>
      <c r="F43" s="155"/>
      <c r="H43" s="95"/>
    </row>
    <row r="44" spans="1:9">
      <c r="A44" s="60">
        <v>1.5</v>
      </c>
      <c r="B44" s="60">
        <v>1.7499990000000001</v>
      </c>
      <c r="C44" s="60" t="s">
        <v>82</v>
      </c>
      <c r="D44" s="61">
        <v>5.2600000000000001E-2</v>
      </c>
      <c r="E44" s="61">
        <f t="shared" si="44"/>
        <v>8.6900000000000005E-2</v>
      </c>
      <c r="F44" s="155"/>
      <c r="H44" s="95"/>
    </row>
    <row r="45" spans="1:9">
      <c r="A45" s="60">
        <v>1.75</v>
      </c>
      <c r="B45" s="60">
        <v>1.9999990000000001</v>
      </c>
      <c r="C45" s="60" t="s">
        <v>91</v>
      </c>
      <c r="D45" s="61">
        <v>4.5499999999999999E-2</v>
      </c>
      <c r="E45" s="61">
        <f t="shared" si="44"/>
        <v>7.9799999999999996E-2</v>
      </c>
      <c r="F45" s="26"/>
      <c r="H45" s="107"/>
    </row>
    <row r="46" spans="1:9">
      <c r="A46" s="60">
        <v>2</v>
      </c>
      <c r="B46" s="60">
        <v>2.2499999000000002</v>
      </c>
      <c r="C46" s="60" t="s">
        <v>90</v>
      </c>
      <c r="D46" s="61">
        <v>3.1300000000000001E-2</v>
      </c>
      <c r="E46" s="61">
        <f t="shared" si="44"/>
        <v>6.5599999999999992E-2</v>
      </c>
    </row>
    <row r="47" spans="1:9">
      <c r="A47" s="60">
        <v>2.25</v>
      </c>
      <c r="B47" s="60">
        <v>2.4999899999999999</v>
      </c>
      <c r="C47" s="60" t="s">
        <v>127</v>
      </c>
      <c r="D47" s="61">
        <v>2.4199999999999999E-2</v>
      </c>
      <c r="E47" s="61">
        <f t="shared" si="44"/>
        <v>5.8499999999999996E-2</v>
      </c>
    </row>
    <row r="48" spans="1:9">
      <c r="A48" s="60">
        <v>2.5</v>
      </c>
      <c r="B48" s="60">
        <v>2.9999989999999999</v>
      </c>
      <c r="C48" s="60" t="s">
        <v>89</v>
      </c>
      <c r="D48" s="61">
        <v>0.02</v>
      </c>
      <c r="E48" s="61">
        <f t="shared" si="44"/>
        <v>5.4300000000000001E-2</v>
      </c>
      <c r="H48" s="13" t="s">
        <v>5</v>
      </c>
      <c r="I48" t="s">
        <v>5</v>
      </c>
    </row>
    <row r="49" spans="1:11">
      <c r="A49" s="60">
        <v>3</v>
      </c>
      <c r="B49" s="60">
        <v>4.2499989999999999</v>
      </c>
      <c r="C49" s="60" t="s">
        <v>88</v>
      </c>
      <c r="D49" s="61">
        <v>1.6199999999999999E-2</v>
      </c>
      <c r="E49" s="61">
        <f t="shared" si="44"/>
        <v>5.0499999999999996E-2</v>
      </c>
      <c r="G49" s="3"/>
      <c r="H49" s="24" t="s">
        <v>5</v>
      </c>
      <c r="I49" s="3" t="s">
        <v>5</v>
      </c>
      <c r="J49" s="3"/>
      <c r="K49" s="3"/>
    </row>
    <row r="50" spans="1:11">
      <c r="A50" s="60">
        <v>4.25</v>
      </c>
      <c r="B50" s="60">
        <v>5.4999989999999999</v>
      </c>
      <c r="C50" s="60" t="s">
        <v>87</v>
      </c>
      <c r="D50" s="61">
        <v>1.4200000000000001E-2</v>
      </c>
      <c r="E50" s="61">
        <f t="shared" si="44"/>
        <v>4.8500000000000001E-2</v>
      </c>
      <c r="H50" s="13"/>
      <c r="I50" s="36"/>
      <c r="J50" s="98"/>
    </row>
    <row r="51" spans="1:11" ht="16">
      <c r="A51" s="60">
        <v>5.5</v>
      </c>
      <c r="B51" s="60">
        <v>6.4999989999999999</v>
      </c>
      <c r="C51" s="60" t="s">
        <v>86</v>
      </c>
      <c r="D51" s="61">
        <v>1.23E-2</v>
      </c>
      <c r="E51" s="61">
        <f t="shared" si="44"/>
        <v>4.6599999999999996E-2</v>
      </c>
      <c r="H51" s="154" t="s">
        <v>5</v>
      </c>
      <c r="I51" s="36"/>
      <c r="J51" s="98"/>
    </row>
    <row r="52" spans="1:11">
      <c r="A52" s="60">
        <v>6.5</v>
      </c>
      <c r="B52" s="60">
        <v>8.4999990000000007</v>
      </c>
      <c r="C52" s="60" t="s">
        <v>85</v>
      </c>
      <c r="D52" s="61">
        <v>8.5000000000000006E-3</v>
      </c>
      <c r="E52" s="61">
        <f t="shared" si="44"/>
        <v>4.2799999999999998E-2</v>
      </c>
      <c r="H52" s="13"/>
      <c r="I52" s="36"/>
      <c r="J52" s="98"/>
    </row>
    <row r="53" spans="1:11">
      <c r="A53" s="59">
        <v>8.5</v>
      </c>
      <c r="B53" s="60">
        <v>100000</v>
      </c>
      <c r="C53" s="60" t="s">
        <v>84</v>
      </c>
      <c r="D53" s="61">
        <v>6.8999999999999999E-3</v>
      </c>
      <c r="E53" s="61">
        <f>D53+0.0343</f>
        <v>4.1200000000000001E-2</v>
      </c>
      <c r="H53" s="13"/>
      <c r="I53" s="36"/>
      <c r="J53" s="98"/>
    </row>
    <row r="54" spans="1:11">
      <c r="H54" s="13"/>
      <c r="I54" s="36"/>
      <c r="J54" s="98"/>
    </row>
    <row r="55" spans="1:11">
      <c r="H55" s="13"/>
      <c r="I55" s="36"/>
      <c r="J55" s="98"/>
    </row>
    <row r="56" spans="1:11">
      <c r="A56" s="172" t="s">
        <v>189</v>
      </c>
      <c r="B56" s="172"/>
      <c r="C56" s="153">
        <v>0.15340000000000001</v>
      </c>
      <c r="D56" s="98"/>
      <c r="H56" s="13"/>
      <c r="I56" s="36"/>
      <c r="J56" s="98"/>
    </row>
    <row r="57" spans="1:11">
      <c r="B57" s="13"/>
      <c r="C57" s="36"/>
      <c r="D57" s="98"/>
      <c r="H57" s="13"/>
      <c r="I57" s="36"/>
      <c r="J57" s="98"/>
    </row>
    <row r="58" spans="1:11">
      <c r="B58" s="13"/>
      <c r="C58" s="36"/>
      <c r="D58" s="98"/>
      <c r="H58" s="13"/>
      <c r="I58" s="36"/>
      <c r="J58" s="98"/>
    </row>
    <row r="59" spans="1:11">
      <c r="H59" s="13"/>
      <c r="I59" s="36"/>
      <c r="J59" s="98"/>
    </row>
  </sheetData>
  <mergeCells count="8">
    <mergeCell ref="A56:B56"/>
    <mergeCell ref="A33:B33"/>
    <mergeCell ref="A34:B34"/>
    <mergeCell ref="B2:K2"/>
    <mergeCell ref="A30:C30"/>
    <mergeCell ref="B20:K20"/>
    <mergeCell ref="A32:B32"/>
    <mergeCell ref="A31:B31"/>
  </mergeCells>
  <pageMargins left="0.7" right="0.7" top="0.75" bottom="0.75" header="0.3" footer="0.3"/>
  <pageSetup orientation="portrait" r:id="rId1"/>
  <ignoredErrors>
    <ignoredError sqref="E13"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9377-6A09-4B81-B267-DE2D2F3339E4}">
  <dimension ref="A1:K33"/>
  <sheetViews>
    <sheetView topLeftCell="A12" workbookViewId="0">
      <selection activeCell="G30" sqref="G30"/>
    </sheetView>
  </sheetViews>
  <sheetFormatPr defaultRowHeight="14.5"/>
  <cols>
    <col min="1" max="1" width="42.1796875" customWidth="1"/>
    <col min="2" max="2" width="18.6328125" customWidth="1"/>
    <col min="3" max="3" width="17.81640625" bestFit="1" customWidth="1"/>
    <col min="6" max="6" width="16.7265625" customWidth="1"/>
    <col min="7" max="7" width="13.81640625" bestFit="1" customWidth="1"/>
    <col min="8" max="8" width="11.08984375" bestFit="1" customWidth="1"/>
  </cols>
  <sheetData>
    <row r="1" spans="1:11">
      <c r="A1" s="3" t="s">
        <v>111</v>
      </c>
    </row>
    <row r="2" spans="1:11">
      <c r="A2" s="3"/>
    </row>
    <row r="3" spans="1:11">
      <c r="A3" s="3" t="s">
        <v>136</v>
      </c>
      <c r="K3" t="s">
        <v>5</v>
      </c>
    </row>
    <row r="4" spans="1:11">
      <c r="A4" s="3"/>
    </row>
    <row r="5" spans="1:11">
      <c r="A5" t="s">
        <v>142</v>
      </c>
      <c r="B5" s="136">
        <f>B6+B7</f>
        <v>7.5120940586316381E-2</v>
      </c>
    </row>
    <row r="6" spans="1:11">
      <c r="A6" s="137" t="s">
        <v>41</v>
      </c>
      <c r="B6" s="138">
        <f>'Debt Composition'!B59</f>
        <v>4.0820940586316391E-2</v>
      </c>
    </row>
    <row r="7" spans="1:11">
      <c r="A7" s="137" t="s">
        <v>173</v>
      </c>
      <c r="B7" s="138">
        <f>'Cost of Capital'!B10</f>
        <v>3.4299999999999997E-2</v>
      </c>
    </row>
    <row r="8" spans="1:11">
      <c r="A8" t="s">
        <v>109</v>
      </c>
      <c r="B8" s="28">
        <v>-679500</v>
      </c>
    </row>
    <row r="9" spans="1:11">
      <c r="A9" t="s">
        <v>143</v>
      </c>
      <c r="B9" s="28">
        <v>39037</v>
      </c>
    </row>
    <row r="10" spans="1:11">
      <c r="A10" t="s">
        <v>172</v>
      </c>
      <c r="B10" s="28">
        <v>67600</v>
      </c>
    </row>
    <row r="11" spans="1:11">
      <c r="B11" s="28"/>
    </row>
    <row r="12" spans="1:11">
      <c r="A12" t="s">
        <v>139</v>
      </c>
      <c r="B12" s="119">
        <v>1.52</v>
      </c>
    </row>
    <row r="13" spans="1:11">
      <c r="B13" s="24"/>
    </row>
    <row r="14" spans="1:11">
      <c r="A14" s="9" t="s">
        <v>137</v>
      </c>
      <c r="F14" s="36"/>
    </row>
    <row r="15" spans="1:11">
      <c r="A15" s="22"/>
    </row>
    <row r="16" spans="1:11">
      <c r="A16" s="3" t="s">
        <v>106</v>
      </c>
      <c r="B16" s="3" t="s">
        <v>107</v>
      </c>
      <c r="C16" s="3" t="s">
        <v>138</v>
      </c>
      <c r="F16" s="3"/>
      <c r="G16" s="3"/>
    </row>
    <row r="17" spans="1:7">
      <c r="A17">
        <v>1</v>
      </c>
      <c r="B17" s="28">
        <v>82019</v>
      </c>
      <c r="C17" s="36">
        <f>B17/(1+$B$5)^A17</f>
        <v>76288.161548849559</v>
      </c>
      <c r="F17" s="117"/>
      <c r="G17" s="117"/>
    </row>
    <row r="18" spans="1:7">
      <c r="A18">
        <v>2</v>
      </c>
      <c r="B18" s="28">
        <v>81157</v>
      </c>
      <c r="C18" s="36">
        <f t="shared" ref="C18:C21" si="0">B18/(1+$B$5)^A18</f>
        <v>70211.99981838635</v>
      </c>
      <c r="F18" s="117"/>
      <c r="G18" s="117"/>
    </row>
    <row r="19" spans="1:7">
      <c r="A19">
        <v>3</v>
      </c>
      <c r="B19" s="28">
        <v>76444</v>
      </c>
      <c r="C19" s="36">
        <f t="shared" si="0"/>
        <v>61513.642055779826</v>
      </c>
      <c r="F19" s="117"/>
      <c r="G19" s="117"/>
    </row>
    <row r="20" spans="1:7">
      <c r="A20">
        <v>4</v>
      </c>
      <c r="B20" s="28">
        <v>67951</v>
      </c>
      <c r="C20" s="36">
        <f t="shared" si="0"/>
        <v>50858.85386795138</v>
      </c>
    </row>
    <row r="21" spans="1:7">
      <c r="A21">
        <v>5</v>
      </c>
      <c r="B21" s="28">
        <v>53741</v>
      </c>
      <c r="C21" s="36">
        <f t="shared" si="0"/>
        <v>37412.707540258023</v>
      </c>
    </row>
    <row r="22" spans="1:7">
      <c r="A22">
        <v>6</v>
      </c>
      <c r="B22" s="28">
        <v>96147</v>
      </c>
      <c r="C22" s="36">
        <f>IF(B12&gt;0,(B22*(1-(1+B5)^(-B12))/B5)/(1+$B$5)^5,B22/(1+B5)^6)</f>
        <v>92892.550679757493</v>
      </c>
      <c r="D22" t="s">
        <v>5</v>
      </c>
    </row>
    <row r="23" spans="1:7">
      <c r="A23" t="s">
        <v>140</v>
      </c>
      <c r="B23" s="118">
        <f>SUM(B17:B22)</f>
        <v>457459</v>
      </c>
      <c r="C23" s="36" t="s">
        <v>5</v>
      </c>
    </row>
    <row r="24" spans="1:7">
      <c r="A24" t="s">
        <v>141</v>
      </c>
      <c r="C24" s="118">
        <f>SUM(C17:C22)</f>
        <v>389177.91551098262</v>
      </c>
    </row>
    <row r="27" spans="1:7">
      <c r="A27" s="3" t="s">
        <v>108</v>
      </c>
    </row>
    <row r="28" spans="1:7">
      <c r="A28" t="s">
        <v>110</v>
      </c>
      <c r="F28" s="29">
        <f>B8+C24*B5</f>
        <v>-650264.58893139299</v>
      </c>
    </row>
    <row r="29" spans="1:7">
      <c r="A29" t="s">
        <v>167</v>
      </c>
      <c r="F29" s="29">
        <f>B9+C24*B5</f>
        <v>68272.411068606976</v>
      </c>
    </row>
    <row r="31" spans="1:7">
      <c r="A31" t="s">
        <v>144</v>
      </c>
      <c r="B31" s="28">
        <f>'Debt Composition'!B3</f>
        <v>48861</v>
      </c>
      <c r="C31" s="46">
        <f>B31/(B31+B32)</f>
        <v>0.15251666068390743</v>
      </c>
    </row>
    <row r="32" spans="1:7" ht="15" thickBot="1">
      <c r="A32" t="s">
        <v>145</v>
      </c>
      <c r="B32" s="121">
        <f>'Debt Composition'!B9</f>
        <v>271504</v>
      </c>
      <c r="C32" s="120">
        <f>1-C31</f>
        <v>0.84748333931609254</v>
      </c>
    </row>
    <row r="33" spans="1:3" ht="15" thickTop="1">
      <c r="A33" t="s">
        <v>146</v>
      </c>
      <c r="B33" s="28">
        <f>SUM(B31:B32)</f>
        <v>320365</v>
      </c>
      <c r="C33" s="46">
        <f>SUM(C31:C32)</f>
        <v>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548E-8215-4112-8D24-3A3640385E89}">
  <dimension ref="A1:P28"/>
  <sheetViews>
    <sheetView workbookViewId="0">
      <selection activeCell="G29" sqref="G29"/>
    </sheetView>
  </sheetViews>
  <sheetFormatPr defaultRowHeight="14.5"/>
  <cols>
    <col min="1" max="1" width="32" bestFit="1" customWidth="1"/>
    <col min="2" max="2" width="11.81640625" customWidth="1"/>
    <col min="3" max="3" width="29.90625" customWidth="1"/>
    <col min="5" max="5" width="15.1796875" customWidth="1"/>
    <col min="6" max="6" width="18.7265625" customWidth="1"/>
    <col min="7" max="7" width="29.453125" customWidth="1"/>
    <col min="8" max="8" width="13.1796875" customWidth="1"/>
    <col min="9" max="9" width="43.1796875" customWidth="1"/>
    <col min="10" max="10" width="23.453125" bestFit="1" customWidth="1"/>
    <col min="13" max="13" width="15.26953125" bestFit="1" customWidth="1"/>
    <col min="14" max="14" width="13.7265625" bestFit="1" customWidth="1"/>
    <col min="15" max="15" width="16.26953125" bestFit="1" customWidth="1"/>
    <col min="16" max="16" width="15.26953125" bestFit="1" customWidth="1"/>
    <col min="17" max="17" width="16.26953125" bestFit="1" customWidth="1"/>
  </cols>
  <sheetData>
    <row r="1" spans="1:16">
      <c r="E1" s="126" t="e" vm="488">
        <v>#VALUE!</v>
      </c>
      <c r="F1" s="126"/>
      <c r="G1" s="126"/>
      <c r="I1" t="s">
        <v>5</v>
      </c>
    </row>
    <row r="2" spans="1:16">
      <c r="C2" s="3" t="e" vm="489">
        <v>#VALUE!</v>
      </c>
      <c r="E2" s="156" t="e" vm="490">
        <v>#VALUE!</v>
      </c>
      <c r="F2" s="156"/>
      <c r="G2" s="156" t="e" vm="491">
        <v>#VALUE!</v>
      </c>
      <c r="H2" s="156"/>
      <c r="I2" s="156" t="e" vm="492">
        <v>#VALUE!</v>
      </c>
    </row>
    <row r="3" spans="1:16" ht="29">
      <c r="C3" s="157" t="s">
        <v>190</v>
      </c>
      <c r="D3" s="158"/>
      <c r="E3" s="157" t="s">
        <v>191</v>
      </c>
      <c r="F3" s="158"/>
      <c r="G3" s="157" t="s">
        <v>192</v>
      </c>
      <c r="H3" s="158"/>
      <c r="I3" s="157" t="s">
        <v>193</v>
      </c>
      <c r="J3" s="168" t="s">
        <v>194</v>
      </c>
      <c r="K3" s="126"/>
      <c r="L3" s="126"/>
      <c r="M3" s="168" t="s">
        <v>190</v>
      </c>
      <c r="N3" s="168" t="s">
        <v>191</v>
      </c>
      <c r="O3" s="168" t="s">
        <v>193</v>
      </c>
      <c r="P3" s="168" t="s">
        <v>192</v>
      </c>
    </row>
    <row r="4" spans="1:16">
      <c r="A4" t="s">
        <v>195</v>
      </c>
      <c r="C4" s="2" cm="1">
        <f t="array" ref="C4">_FV(C2,"Shares outstanding",TRUE)</f>
        <v>600536700</v>
      </c>
      <c r="D4" s="2"/>
      <c r="E4" s="2" cm="1">
        <f t="array" ref="E4">_FV(E2,"Shares outstanding",TRUE)</f>
        <v>405732100</v>
      </c>
      <c r="F4" s="2"/>
      <c r="G4" s="2" cm="1">
        <f t="array" ref="G4">_FV(G2,"Shares outstanding",TRUE)</f>
        <v>298319900</v>
      </c>
      <c r="H4" s="2"/>
      <c r="I4" s="2" cm="1">
        <f t="array" ref="I4">_FV(I2,"Shares outstanding",TRUE)</f>
        <v>56344730</v>
      </c>
      <c r="J4" s="126"/>
      <c r="K4" s="126"/>
      <c r="L4" s="126" t="s">
        <v>196</v>
      </c>
      <c r="M4" s="169">
        <f ca="1">(C6+C10)</f>
        <v>5735125485</v>
      </c>
      <c r="N4" s="169">
        <f ca="1">(E6+E10)</f>
        <v>990610198</v>
      </c>
      <c r="O4" s="169">
        <f ca="1">(I6+I10)</f>
        <v>16350113751.4</v>
      </c>
      <c r="P4" s="169">
        <f ca="1">(G6+G10)</f>
        <v>1318573958</v>
      </c>
    </row>
    <row r="5" spans="1:16">
      <c r="A5" t="s">
        <v>197</v>
      </c>
      <c r="B5" cm="1" vm="493">
        <f t="array" aca="1" ref="B5:C5" ca="1">_xlfn.STOCKHISTORY(C2,$J$5,$J$5,0,0)</f>
        <v>45084</v>
      </c>
      <c r="C5" vm="494">
        <f ca="1"/>
        <v>9.5500000000000007</v>
      </c>
      <c r="D5" cm="1" vm="493">
        <f t="array" aca="1" ref="D5:E5" ca="1">_xlfn.STOCKHISTORY(E2,$J$5,$J$5,0,0)</f>
        <v>45084</v>
      </c>
      <c r="E5" vm="495">
        <f ca="1"/>
        <v>2.38</v>
      </c>
      <c r="F5" cm="1" vm="493">
        <f t="array" aca="1" ref="F5:G5" ca="1">_xlfn.STOCKHISTORY(G2,$J$5,$J$5,0,0)</f>
        <v>45084</v>
      </c>
      <c r="G5" vm="470">
        <f ca="1"/>
        <v>4.42</v>
      </c>
      <c r="H5" cm="1" vm="493">
        <f t="array" aca="1" ref="H5:I5" ca="1">_xlfn.STOCKHISTORY(I2,$J$5,$J$5,0,0)</f>
        <v>45084</v>
      </c>
      <c r="I5" vm="496">
        <f ca="1"/>
        <v>290.18</v>
      </c>
      <c r="J5" s="170">
        <v>45084</v>
      </c>
      <c r="K5" s="126"/>
      <c r="L5" s="126" t="s">
        <v>28</v>
      </c>
      <c r="M5" s="169">
        <f>C25</f>
        <v>933207426.81247389</v>
      </c>
      <c r="N5" s="169">
        <f>E25</f>
        <v>104286000</v>
      </c>
      <c r="O5" s="169">
        <f>I25</f>
        <v>731848000</v>
      </c>
      <c r="P5" s="169">
        <f>G25</f>
        <v>15731000</v>
      </c>
    </row>
    <row r="6" spans="1:16">
      <c r="A6" s="3" t="s">
        <v>198</v>
      </c>
      <c r="C6" s="161">
        <f ca="1">C4*C5</f>
        <v>5735125485</v>
      </c>
      <c r="E6" s="161">
        <f ca="1">E4*E5</f>
        <v>965642398</v>
      </c>
      <c r="G6" s="161">
        <f ca="1">G4*G5</f>
        <v>1318573958</v>
      </c>
      <c r="I6" s="161">
        <f ca="1">I4*I5</f>
        <v>16350113751.4</v>
      </c>
      <c r="J6" s="170" t="s">
        <v>5</v>
      </c>
      <c r="K6" s="126"/>
      <c r="L6" s="126" t="s">
        <v>199</v>
      </c>
      <c r="M6" s="171">
        <f t="shared" ref="M6:P7" ca="1" si="0">M4/SUM(M$4:M$5)</f>
        <v>0.86005386366368064</v>
      </c>
      <c r="N6" s="171">
        <f t="shared" ca="1" si="0"/>
        <v>0.90475261473142865</v>
      </c>
      <c r="O6" s="171">
        <f t="shared" ca="1" si="0"/>
        <v>0.95715667728034692</v>
      </c>
      <c r="P6" s="171">
        <f t="shared" ca="1" si="0"/>
        <v>0.98821034134237251</v>
      </c>
    </row>
    <row r="7" spans="1:16">
      <c r="A7" s="3"/>
      <c r="B7" s="3"/>
      <c r="C7" s="3"/>
      <c r="D7" s="3"/>
      <c r="E7" s="3"/>
      <c r="F7" s="3"/>
      <c r="G7" s="3"/>
      <c r="H7" s="3"/>
      <c r="I7" s="3"/>
      <c r="J7" s="127"/>
      <c r="K7" s="126"/>
      <c r="L7" s="126" t="s">
        <v>200</v>
      </c>
      <c r="M7" s="171">
        <f t="shared" ca="1" si="0"/>
        <v>0.13994613633631936</v>
      </c>
      <c r="N7" s="171">
        <f t="shared" ca="1" si="0"/>
        <v>9.5247385268571363E-2</v>
      </c>
      <c r="O7" s="171">
        <f t="shared" ca="1" si="0"/>
        <v>4.2843322719653049E-2</v>
      </c>
      <c r="P7" s="171">
        <f t="shared" ca="1" si="0"/>
        <v>1.1789658657627503E-2</v>
      </c>
    </row>
    <row r="8" spans="1:16">
      <c r="A8" t="s">
        <v>201</v>
      </c>
      <c r="C8" s="2"/>
      <c r="D8" s="2"/>
      <c r="E8" s="2">
        <v>64020</v>
      </c>
      <c r="F8" s="2"/>
      <c r="G8" s="2"/>
      <c r="H8" s="2"/>
      <c r="I8" s="2"/>
      <c r="J8" s="160"/>
    </row>
    <row r="9" spans="1:16">
      <c r="A9" t="s">
        <v>197</v>
      </c>
      <c r="D9" cm="1" vm="493">
        <f t="array" aca="1" ref="D9:E9" ca="1">_xlfn.STOCKHISTORY(E1,$J$5,$J$5,0,0)</f>
        <v>45084</v>
      </c>
      <c r="E9" vm="497">
        <f ca="1"/>
        <v>390</v>
      </c>
      <c r="J9" s="160"/>
    </row>
    <row r="10" spans="1:16">
      <c r="A10" s="3" t="s">
        <v>202</v>
      </c>
      <c r="C10" s="161"/>
      <c r="E10" s="161">
        <f ca="1">E8*E9</f>
        <v>24967800</v>
      </c>
      <c r="G10" s="161"/>
      <c r="I10" s="161"/>
      <c r="J10" s="160"/>
    </row>
    <row r="11" spans="1:16">
      <c r="J11" s="160" t="s">
        <v>5</v>
      </c>
    </row>
    <row r="12" spans="1:16">
      <c r="A12" s="156" t="s">
        <v>28</v>
      </c>
    </row>
    <row r="13" spans="1:16">
      <c r="A13" s="162" t="s">
        <v>116</v>
      </c>
    </row>
    <row r="14" spans="1:16">
      <c r="A14" s="163" t="s">
        <v>115</v>
      </c>
      <c r="C14" s="159">
        <v>59356116.085658938</v>
      </c>
      <c r="D14" s="159"/>
      <c r="E14" s="159">
        <v>650000</v>
      </c>
      <c r="F14" s="159"/>
      <c r="G14" s="159"/>
      <c r="H14" s="159"/>
      <c r="I14" s="159"/>
    </row>
    <row r="15" spans="1:16">
      <c r="A15" s="163" t="s">
        <v>32</v>
      </c>
      <c r="C15" s="159">
        <v>8149000</v>
      </c>
      <c r="D15" s="159"/>
      <c r="E15" s="159"/>
      <c r="F15" s="159"/>
      <c r="G15" s="159">
        <v>3895000</v>
      </c>
      <c r="H15" s="159"/>
      <c r="I15" s="159"/>
    </row>
    <row r="16" spans="1:16">
      <c r="A16" s="163" t="s">
        <v>33</v>
      </c>
      <c r="C16" s="159">
        <v>58925000</v>
      </c>
      <c r="D16" s="159"/>
      <c r="E16" s="159"/>
      <c r="F16" s="159"/>
      <c r="G16" s="159"/>
      <c r="H16" s="159"/>
      <c r="I16" s="159"/>
    </row>
    <row r="17" spans="1:9">
      <c r="A17" s="163" t="s">
        <v>34</v>
      </c>
      <c r="C17" s="159">
        <v>5924836.4823422367</v>
      </c>
      <c r="D17" s="159"/>
      <c r="E17" s="159">
        <v>13198000</v>
      </c>
      <c r="F17" s="159"/>
      <c r="G17" s="159"/>
      <c r="H17" s="159"/>
      <c r="I17" s="159"/>
    </row>
    <row r="18" spans="1:9">
      <c r="A18" s="163"/>
      <c r="C18" s="159">
        <v>0</v>
      </c>
      <c r="D18" s="159"/>
      <c r="E18" s="159"/>
      <c r="F18" s="159"/>
      <c r="G18" s="159"/>
      <c r="H18" s="159"/>
      <c r="I18" s="159"/>
    </row>
    <row r="19" spans="1:9">
      <c r="A19" s="164" t="s">
        <v>35</v>
      </c>
      <c r="C19" s="159">
        <v>0</v>
      </c>
      <c r="D19" s="159"/>
      <c r="E19" s="159"/>
      <c r="F19" s="159"/>
      <c r="G19" s="159"/>
      <c r="H19" s="159"/>
      <c r="I19" s="159"/>
    </row>
    <row r="20" spans="1:9">
      <c r="A20" s="163" t="s">
        <v>203</v>
      </c>
      <c r="C20" s="159">
        <v>329821799.42532367</v>
      </c>
      <c r="D20" s="159"/>
      <c r="E20" s="159">
        <v>7575000</v>
      </c>
      <c r="F20" s="159"/>
      <c r="G20" s="159"/>
      <c r="H20" s="159"/>
      <c r="I20" s="159">
        <v>46256000</v>
      </c>
    </row>
    <row r="21" spans="1:9">
      <c r="A21" s="163" t="s">
        <v>32</v>
      </c>
      <c r="C21" s="159">
        <v>37988000</v>
      </c>
      <c r="D21" s="159"/>
      <c r="E21" s="159"/>
      <c r="F21" s="159"/>
      <c r="G21" s="159">
        <v>11836000</v>
      </c>
      <c r="H21" s="159"/>
      <c r="I21" s="159">
        <v>45385000</v>
      </c>
    </row>
    <row r="22" spans="1:9">
      <c r="A22" s="163" t="s">
        <v>33</v>
      </c>
      <c r="C22" s="159">
        <v>270315000</v>
      </c>
      <c r="D22" s="159"/>
      <c r="E22" s="159"/>
      <c r="F22" s="159"/>
      <c r="G22" s="159"/>
      <c r="H22" s="159"/>
      <c r="I22" s="159"/>
    </row>
    <row r="23" spans="1:9">
      <c r="A23" s="163" t="s">
        <v>204</v>
      </c>
      <c r="C23" s="159">
        <v>158205118.77224255</v>
      </c>
      <c r="D23" s="159"/>
      <c r="E23" s="159"/>
      <c r="F23" s="159"/>
      <c r="G23" s="159"/>
      <c r="H23" s="159"/>
      <c r="I23" s="159">
        <v>624451000</v>
      </c>
    </row>
    <row r="24" spans="1:9">
      <c r="A24" s="165" t="s">
        <v>205</v>
      </c>
      <c r="B24" s="5"/>
      <c r="C24" s="166">
        <v>4522556.0469065104</v>
      </c>
      <c r="D24" s="166"/>
      <c r="E24" s="166">
        <v>82863000</v>
      </c>
      <c r="F24" s="166"/>
      <c r="G24" s="166"/>
      <c r="H24" s="166"/>
      <c r="I24" s="166">
        <v>15756000</v>
      </c>
    </row>
    <row r="25" spans="1:9">
      <c r="A25" s="167" t="s">
        <v>36</v>
      </c>
      <c r="C25" s="161">
        <f>SUM(C14:C24)</f>
        <v>933207426.81247389</v>
      </c>
      <c r="E25" s="161">
        <f>SUM(E14:E24)</f>
        <v>104286000</v>
      </c>
      <c r="G25" s="161">
        <f>SUM(G14:G24)</f>
        <v>15731000</v>
      </c>
      <c r="I25" s="161">
        <f>SUM(I14:I24)</f>
        <v>731848000</v>
      </c>
    </row>
    <row r="27" spans="1:9">
      <c r="C27" s="159" t="s">
        <v>5</v>
      </c>
    </row>
    <row r="28" spans="1:9">
      <c r="G28" t="s">
        <v>5</v>
      </c>
    </row>
  </sheetData>
  <pageMargins left="0.7" right="0.7" top="0.75" bottom="0.75" header="0.3" footer="0.3"/>
  <ignoredErrors>
    <ignoredError sqref="O4:O5" formula="1"/>
  </ignoredErrors>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287D-E031-4E63-AF20-160C09923FC7}">
  <dimension ref="A1:L1274"/>
  <sheetViews>
    <sheetView tabSelected="1" topLeftCell="A17" zoomScale="93" workbookViewId="0">
      <selection activeCell="B14" sqref="B14"/>
    </sheetView>
  </sheetViews>
  <sheetFormatPr defaultRowHeight="14.5"/>
  <cols>
    <col min="1" max="1" width="32.36328125" bestFit="1" customWidth="1"/>
    <col min="2" max="2" width="23.81640625" customWidth="1"/>
    <col min="3" max="3" width="38.6328125" bestFit="1" customWidth="1"/>
    <col min="4" max="4" width="21.7265625" customWidth="1"/>
    <col min="5" max="5" width="56" customWidth="1"/>
    <col min="6" max="7" width="28.453125" bestFit="1" customWidth="1"/>
    <col min="8" max="8" width="12.1796875" customWidth="1"/>
    <col min="9" max="9" width="15.1796875" bestFit="1" customWidth="1"/>
  </cols>
  <sheetData>
    <row r="1" spans="1:12">
      <c r="A1" s="3" t="s">
        <v>7</v>
      </c>
    </row>
    <row r="3" spans="1:12" hidden="1">
      <c r="B3" s="134" t="s">
        <v>5</v>
      </c>
    </row>
    <row r="4" spans="1:12" hidden="1">
      <c r="A4" s="3"/>
      <c r="B4" s="3"/>
      <c r="C4" s="3"/>
    </row>
    <row r="5" spans="1:12" hidden="1">
      <c r="B5" s="2"/>
      <c r="C5" t="s">
        <v>5</v>
      </c>
      <c r="D5" t="s">
        <v>5</v>
      </c>
      <c r="E5" s="1"/>
    </row>
    <row r="6" spans="1:12" hidden="1">
      <c r="C6" s="2"/>
      <c r="D6" s="2"/>
      <c r="E6" s="1"/>
      <c r="F6" s="1"/>
      <c r="G6" s="4"/>
      <c r="H6" s="4"/>
    </row>
    <row r="7" spans="1:12" hidden="1">
      <c r="A7" s="126" t="s">
        <v>12</v>
      </c>
      <c r="B7" s="126"/>
      <c r="C7" s="126"/>
      <c r="E7" s="9"/>
      <c r="G7" s="2"/>
      <c r="H7" s="2"/>
      <c r="I7" s="1"/>
      <c r="J7" s="1"/>
      <c r="K7" s="4"/>
      <c r="L7" s="4"/>
    </row>
    <row r="8" spans="1:12" hidden="1">
      <c r="A8" s="127" t="s">
        <v>1</v>
      </c>
      <c r="B8" s="127" t="s">
        <v>2</v>
      </c>
      <c r="C8" s="127" t="s">
        <v>3</v>
      </c>
      <c r="D8" s="127" t="s">
        <v>4</v>
      </c>
      <c r="F8" t="s">
        <v>5</v>
      </c>
      <c r="G8" s="2"/>
      <c r="H8" s="2"/>
      <c r="I8" s="1"/>
      <c r="J8" s="1"/>
      <c r="K8" s="4"/>
      <c r="L8" s="4"/>
    </row>
    <row r="9" spans="1:12" hidden="1">
      <c r="A9" s="135">
        <f>DATE(2018,6,1)</f>
        <v>43252</v>
      </c>
      <c r="B9" s="135">
        <f>DATE(2023,6,1)</f>
        <v>45078</v>
      </c>
      <c r="C9" s="126">
        <v>0</v>
      </c>
      <c r="D9" s="126">
        <v>1</v>
      </c>
      <c r="G9" s="2"/>
      <c r="H9" s="2"/>
      <c r="I9" s="1"/>
      <c r="J9" s="1"/>
      <c r="K9" s="4"/>
      <c r="L9" s="4"/>
    </row>
    <row r="10" spans="1:12" hidden="1">
      <c r="A10" s="135"/>
      <c r="B10" s="135"/>
      <c r="C10" s="126"/>
      <c r="G10" s="2"/>
      <c r="H10" s="2"/>
      <c r="I10" s="1"/>
      <c r="J10" s="1"/>
      <c r="K10" s="4"/>
      <c r="L10" s="4"/>
    </row>
    <row r="11" spans="1:12" hidden="1">
      <c r="A11" s="4"/>
      <c r="B11" s="4"/>
      <c r="G11" s="2"/>
      <c r="H11" s="2"/>
      <c r="I11" s="1"/>
      <c r="J11" s="1"/>
      <c r="K11" s="4"/>
      <c r="L11" s="4"/>
    </row>
    <row r="12" spans="1:12">
      <c r="A12" s="6" t="s">
        <v>55</v>
      </c>
      <c r="B12" s="4"/>
      <c r="C12" s="5" t="s">
        <v>56</v>
      </c>
      <c r="E12" s="5" t="s">
        <v>57</v>
      </c>
      <c r="G12" s="2"/>
      <c r="H12" s="2"/>
      <c r="I12" s="1"/>
      <c r="J12" s="1"/>
      <c r="K12" s="4"/>
      <c r="L12" s="4"/>
    </row>
    <row r="13" spans="1:12">
      <c r="A13" t="e" vm="487">
        <v>#VALUE!</v>
      </c>
      <c r="B13" s="4" t="s">
        <v>5</v>
      </c>
      <c r="C13" s="12" t="e" vm="498">
        <v>#VALUE!</v>
      </c>
      <c r="D13" t="s">
        <v>5</v>
      </c>
      <c r="E13" t="e" vm="7">
        <v>#VALUE!</v>
      </c>
      <c r="F13" t="s">
        <v>5</v>
      </c>
      <c r="G13" s="2" t="s">
        <v>5</v>
      </c>
      <c r="H13" s="2"/>
      <c r="I13" s="1"/>
      <c r="J13" s="1"/>
      <c r="K13" s="4"/>
      <c r="L13" s="4"/>
    </row>
    <row r="14" spans="1:12">
      <c r="A14" s="4"/>
      <c r="B14" s="4"/>
      <c r="G14" s="2"/>
      <c r="H14" s="2"/>
      <c r="I14" s="1"/>
      <c r="J14" s="1"/>
      <c r="K14" s="4"/>
      <c r="L14" s="4"/>
    </row>
    <row r="15" spans="1:12" s="3" customFormat="1">
      <c r="A15" s="3" t="str" cm="1">
        <f t="array" aca="1" ref="A15:B1274" ca="1">_xlfn.STOCKHISTORY(A13,A9,B9,C9,1)</f>
        <v>Date</v>
      </c>
      <c r="B15" s="3" t="str">
        <f ca="1"/>
        <v>Close</v>
      </c>
      <c r="C15" s="3" t="str" cm="1">
        <f t="array" aca="1" ref="C15:D1274" ca="1">_xlfn.STOCKHISTORY(C13,A9,B9,C9,D9)</f>
        <v>Date</v>
      </c>
      <c r="D15" s="3" t="str">
        <f ca="1"/>
        <v>Close</v>
      </c>
      <c r="E15" s="3" t="str" cm="1">
        <f t="array" aca="1" ref="E15:F1274" ca="1">_xlfn.STOCKHISTORY(E13,A9,B9,C9,D9)</f>
        <v>Date</v>
      </c>
      <c r="F15" s="3" t="str">
        <f ca="1"/>
        <v>Close</v>
      </c>
    </row>
    <row r="16" spans="1:12">
      <c r="A16" vm="13">
        <f ca="1"/>
        <v>43252</v>
      </c>
      <c r="B16" vm="1">
        <f ca="1"/>
        <v>1.89</v>
      </c>
      <c r="C16" vm="13">
        <f ca="1"/>
        <v>43252</v>
      </c>
      <c r="D16" vm="3">
        <f ca="1"/>
        <v>20.149999999999999</v>
      </c>
      <c r="E16" vm="13">
        <f ca="1"/>
        <v>43252</v>
      </c>
      <c r="F16" vm="5">
        <f ca="1"/>
        <v>275.52999999999997</v>
      </c>
    </row>
    <row r="17" spans="1:6">
      <c r="A17" vm="499">
        <f ca="1"/>
        <v>43255</v>
      </c>
      <c r="B17" vm="500">
        <f ca="1"/>
        <v>1.87</v>
      </c>
      <c r="C17" vm="499">
        <f ca="1"/>
        <v>43255</v>
      </c>
      <c r="D17" vm="501">
        <f ca="1"/>
        <v>20.13</v>
      </c>
      <c r="E17" vm="499">
        <f ca="1"/>
        <v>43255</v>
      </c>
      <c r="F17" vm="502">
        <f ca="1"/>
        <v>276.81</v>
      </c>
    </row>
    <row r="18" spans="1:6">
      <c r="A18" vm="503">
        <f ca="1"/>
        <v>43256</v>
      </c>
      <c r="B18" vm="504">
        <f ca="1"/>
        <v>1.82</v>
      </c>
      <c r="C18" vm="503">
        <f ca="1"/>
        <v>43256</v>
      </c>
      <c r="D18" vm="505">
        <f ca="1"/>
        <v>20.079999999999998</v>
      </c>
      <c r="E18" vm="503">
        <f ca="1"/>
        <v>43256</v>
      </c>
      <c r="F18" vm="506">
        <f ca="1"/>
        <v>277.06</v>
      </c>
    </row>
    <row r="19" spans="1:6">
      <c r="A19" vm="507">
        <f ca="1"/>
        <v>43257</v>
      </c>
      <c r="B19" vm="508">
        <f ca="1"/>
        <v>1.86</v>
      </c>
      <c r="C19" vm="507">
        <f ca="1"/>
        <v>43257</v>
      </c>
      <c r="D19" vm="509">
        <f ca="1"/>
        <v>20.201499999999999</v>
      </c>
      <c r="E19" vm="507">
        <f ca="1"/>
        <v>43257</v>
      </c>
      <c r="F19" vm="510">
        <f ca="1"/>
        <v>279.44</v>
      </c>
    </row>
    <row r="20" spans="1:6">
      <c r="A20" vm="511">
        <f ca="1"/>
        <v>43258</v>
      </c>
      <c r="B20" vm="53">
        <f ca="1"/>
        <v>1.85</v>
      </c>
      <c r="C20" vm="511">
        <f ca="1"/>
        <v>43258</v>
      </c>
      <c r="D20" vm="512">
        <f ca="1"/>
        <v>20.068300000000001</v>
      </c>
      <c r="E20" vm="511">
        <f ca="1"/>
        <v>43258</v>
      </c>
      <c r="F20" vm="513">
        <f ca="1"/>
        <v>279.26</v>
      </c>
    </row>
    <row r="21" spans="1:6">
      <c r="A21" vm="514">
        <f ca="1"/>
        <v>43259</v>
      </c>
      <c r="B21" vm="508">
        <f ca="1"/>
        <v>1.86</v>
      </c>
      <c r="C21" vm="514">
        <f ca="1"/>
        <v>43259</v>
      </c>
      <c r="D21" vm="515">
        <f ca="1"/>
        <v>19.97</v>
      </c>
      <c r="E21" vm="514">
        <f ca="1"/>
        <v>43259</v>
      </c>
      <c r="F21" vm="516">
        <f ca="1"/>
        <v>280.04000000000002</v>
      </c>
    </row>
    <row r="22" spans="1:6">
      <c r="A22" vm="517">
        <f ca="1"/>
        <v>43262</v>
      </c>
      <c r="B22" vm="518">
        <f ca="1"/>
        <v>1.93</v>
      </c>
      <c r="C22" vm="517">
        <f ca="1"/>
        <v>43262</v>
      </c>
      <c r="D22" vm="519">
        <f ca="1"/>
        <v>20.0623</v>
      </c>
      <c r="E22" vm="517">
        <f ca="1"/>
        <v>43262</v>
      </c>
      <c r="F22" vm="520">
        <f ca="1"/>
        <v>280.51</v>
      </c>
    </row>
    <row r="23" spans="1:6">
      <c r="A23" vm="521">
        <f ca="1"/>
        <v>43263</v>
      </c>
      <c r="B23" vm="522">
        <f ca="1"/>
        <v>2.0099999999999998</v>
      </c>
      <c r="C23" vm="521">
        <f ca="1"/>
        <v>43263</v>
      </c>
      <c r="D23" vm="523">
        <f ca="1"/>
        <v>20.216799999999999</v>
      </c>
      <c r="E23" vm="521">
        <f ca="1"/>
        <v>43263</v>
      </c>
      <c r="F23" vm="524">
        <f ca="1"/>
        <v>280.89</v>
      </c>
    </row>
    <row r="24" spans="1:6">
      <c r="A24" vm="525">
        <f ca="1"/>
        <v>43264</v>
      </c>
      <c r="B24" vm="522">
        <f ca="1"/>
        <v>2.0099999999999998</v>
      </c>
      <c r="C24" vm="525">
        <f ca="1"/>
        <v>43264</v>
      </c>
      <c r="D24" vm="526">
        <f ca="1"/>
        <v>20.267399999999999</v>
      </c>
      <c r="E24" vm="525">
        <f ca="1"/>
        <v>43264</v>
      </c>
      <c r="F24" vm="527">
        <f ca="1"/>
        <v>279.92</v>
      </c>
    </row>
    <row r="25" spans="1:6">
      <c r="A25" vm="528">
        <f ca="1"/>
        <v>43265</v>
      </c>
      <c r="B25" vm="529">
        <f ca="1"/>
        <v>1.99</v>
      </c>
      <c r="C25" vm="528">
        <f ca="1"/>
        <v>43265</v>
      </c>
      <c r="D25" vm="530">
        <f ca="1"/>
        <v>20.43</v>
      </c>
      <c r="E25" vm="528">
        <f ca="1"/>
        <v>43265</v>
      </c>
      <c r="F25" vm="531">
        <f ca="1"/>
        <v>280.70999999999998</v>
      </c>
    </row>
    <row r="26" spans="1:6">
      <c r="A26" vm="532">
        <f ca="1"/>
        <v>43266</v>
      </c>
      <c r="B26" vm="533">
        <f ca="1"/>
        <v>1.98</v>
      </c>
      <c r="C26" vm="532">
        <f ca="1"/>
        <v>43266</v>
      </c>
      <c r="D26" vm="3">
        <f ca="1"/>
        <v>20.149999999999999</v>
      </c>
      <c r="E26" vm="532">
        <f ca="1"/>
        <v>43266</v>
      </c>
      <c r="F26" vm="534">
        <f ca="1"/>
        <v>280.31</v>
      </c>
    </row>
    <row r="27" spans="1:6">
      <c r="A27" vm="535">
        <f ca="1"/>
        <v>43269</v>
      </c>
      <c r="B27" vm="529">
        <f ca="1"/>
        <v>1.99</v>
      </c>
      <c r="C27" vm="535">
        <f ca="1"/>
        <v>43269</v>
      </c>
      <c r="D27" vm="536">
        <f ca="1"/>
        <v>20.329999999999998</v>
      </c>
      <c r="E27" vm="535">
        <f ca="1"/>
        <v>43269</v>
      </c>
      <c r="F27" vm="537">
        <f ca="1"/>
        <v>279.7</v>
      </c>
    </row>
    <row r="28" spans="1:6">
      <c r="A28" vm="538">
        <f ca="1"/>
        <v>43270</v>
      </c>
      <c r="B28" vm="533">
        <f ca="1"/>
        <v>1.98</v>
      </c>
      <c r="C28" vm="538">
        <f ca="1"/>
        <v>43270</v>
      </c>
      <c r="D28" vm="539">
        <f ca="1"/>
        <v>20.010000000000002</v>
      </c>
      <c r="E28" vm="538">
        <f ca="1"/>
        <v>43270</v>
      </c>
      <c r="F28" vm="540">
        <f ca="1"/>
        <v>278.67</v>
      </c>
    </row>
    <row r="29" spans="1:6">
      <c r="A29" vm="541">
        <f ca="1"/>
        <v>43271</v>
      </c>
      <c r="B29" vm="522">
        <f ca="1"/>
        <v>2.0099999999999998</v>
      </c>
      <c r="C29" vm="541">
        <f ca="1"/>
        <v>43271</v>
      </c>
      <c r="D29" vm="542">
        <f ca="1"/>
        <v>20.16</v>
      </c>
      <c r="E29" vm="541">
        <f ca="1"/>
        <v>43271</v>
      </c>
      <c r="F29" vm="543">
        <f ca="1"/>
        <v>279.25</v>
      </c>
    </row>
    <row r="30" spans="1:6">
      <c r="A30" vm="544">
        <f ca="1"/>
        <v>43272</v>
      </c>
      <c r="B30" vm="529">
        <f ca="1"/>
        <v>1.99</v>
      </c>
      <c r="C30" vm="544">
        <f ca="1"/>
        <v>43272</v>
      </c>
      <c r="D30" vm="545">
        <f ca="1"/>
        <v>19.88</v>
      </c>
      <c r="E30" vm="544">
        <f ca="1"/>
        <v>43272</v>
      </c>
      <c r="F30" vm="546">
        <f ca="1"/>
        <v>277.32</v>
      </c>
    </row>
    <row r="31" spans="1:6">
      <c r="A31" vm="547">
        <f ca="1"/>
        <v>43273</v>
      </c>
      <c r="B31" vm="548">
        <f ca="1"/>
        <v>2.04</v>
      </c>
      <c r="C31" vm="547">
        <f ca="1"/>
        <v>43273</v>
      </c>
      <c r="D31" vm="549">
        <f ca="1"/>
        <v>19.907399999999999</v>
      </c>
      <c r="E31" vm="547">
        <f ca="1"/>
        <v>43273</v>
      </c>
      <c r="F31" vm="550">
        <f ca="1"/>
        <v>277.89</v>
      </c>
    </row>
    <row r="32" spans="1:6">
      <c r="A32" vm="551">
        <f ca="1"/>
        <v>43276</v>
      </c>
      <c r="B32" vm="552">
        <f ca="1"/>
        <v>1.94</v>
      </c>
      <c r="C32" vm="551">
        <f ca="1"/>
        <v>43276</v>
      </c>
      <c r="D32" vm="553">
        <f ca="1"/>
        <v>19.579999999999998</v>
      </c>
      <c r="E32" vm="551">
        <f ca="1"/>
        <v>43276</v>
      </c>
      <c r="F32" vm="554">
        <f ca="1"/>
        <v>274.10000000000002</v>
      </c>
    </row>
    <row r="33" spans="1:6">
      <c r="A33" vm="555">
        <f ca="1"/>
        <v>43277</v>
      </c>
      <c r="B33" vm="556">
        <f ca="1"/>
        <v>2.0299999999999998</v>
      </c>
      <c r="C33" vm="555">
        <f ca="1"/>
        <v>43277</v>
      </c>
      <c r="D33" vm="557">
        <f ca="1"/>
        <v>19.71</v>
      </c>
      <c r="E33" vm="555">
        <f ca="1"/>
        <v>43277</v>
      </c>
      <c r="F33" vm="558">
        <f ca="1"/>
        <v>273.47000000000003</v>
      </c>
    </row>
    <row r="34" spans="1:6">
      <c r="A34" vm="559">
        <f ca="1"/>
        <v>43278</v>
      </c>
      <c r="B34" vm="37">
        <f ca="1"/>
        <v>1.97</v>
      </c>
      <c r="C34" vm="559">
        <f ca="1"/>
        <v>43278</v>
      </c>
      <c r="D34" vm="560">
        <f ca="1"/>
        <v>19.41</v>
      </c>
      <c r="E34" vm="559">
        <f ca="1"/>
        <v>43278</v>
      </c>
      <c r="F34" vm="561">
        <f ca="1"/>
        <v>271.12</v>
      </c>
    </row>
    <row r="35" spans="1:6">
      <c r="A35" vm="562">
        <f ca="1"/>
        <v>43279</v>
      </c>
      <c r="B35" vm="529">
        <f ca="1"/>
        <v>1.99</v>
      </c>
      <c r="C35" vm="562">
        <f ca="1"/>
        <v>43279</v>
      </c>
      <c r="D35" vm="563">
        <f ca="1"/>
        <v>19.440000000000001</v>
      </c>
      <c r="E35" vm="562">
        <f ca="1"/>
        <v>43279</v>
      </c>
      <c r="F35" vm="564">
        <f ca="1"/>
        <v>272.82</v>
      </c>
    </row>
    <row r="36" spans="1:6">
      <c r="A36" vm="565">
        <f ca="1"/>
        <v>43280</v>
      </c>
      <c r="B36" vm="21">
        <f ca="1"/>
        <v>2.02</v>
      </c>
      <c r="C36" vm="565">
        <f ca="1"/>
        <v>43280</v>
      </c>
      <c r="D36" vm="566">
        <f ca="1"/>
        <v>19.489999999999998</v>
      </c>
      <c r="E36" vm="565">
        <f ca="1"/>
        <v>43280</v>
      </c>
      <c r="F36" vm="14">
        <f ca="1"/>
        <v>273.05</v>
      </c>
    </row>
    <row r="37" spans="1:6">
      <c r="A37" vm="567">
        <f ca="1"/>
        <v>43283</v>
      </c>
      <c r="B37" vm="556">
        <f ca="1"/>
        <v>2.0299999999999998</v>
      </c>
      <c r="C37" vm="567">
        <f ca="1"/>
        <v>43283</v>
      </c>
      <c r="D37" vm="566">
        <f ca="1"/>
        <v>19.489999999999998</v>
      </c>
      <c r="E37" vm="567">
        <f ca="1"/>
        <v>43283</v>
      </c>
      <c r="F37" vm="568">
        <f ca="1"/>
        <v>273.82</v>
      </c>
    </row>
    <row r="38" spans="1:6">
      <c r="A38" vm="569">
        <f ca="1"/>
        <v>43284</v>
      </c>
      <c r="B38" vm="522">
        <f ca="1"/>
        <v>2.0099999999999998</v>
      </c>
      <c r="C38" vm="569">
        <f ca="1"/>
        <v>43284</v>
      </c>
      <c r="D38" vm="570">
        <f ca="1"/>
        <v>19.510000000000002</v>
      </c>
      <c r="E38" vm="569">
        <f ca="1"/>
        <v>43284</v>
      </c>
      <c r="F38" vm="571">
        <f ca="1"/>
        <v>272.73</v>
      </c>
    </row>
    <row r="39" spans="1:6">
      <c r="A39" vm="572">
        <f ca="1"/>
        <v>43286</v>
      </c>
      <c r="B39" vm="573">
        <f ca="1"/>
        <v>2.0499999999999998</v>
      </c>
      <c r="C39" vm="572">
        <f ca="1"/>
        <v>43286</v>
      </c>
      <c r="D39" vm="574">
        <f ca="1"/>
        <v>19.769200000000001</v>
      </c>
      <c r="E39" vm="572">
        <f ca="1"/>
        <v>43286</v>
      </c>
      <c r="F39" vm="575">
        <f ca="1"/>
        <v>275.07</v>
      </c>
    </row>
    <row r="40" spans="1:6">
      <c r="A40" vm="576">
        <f ca="1"/>
        <v>43287</v>
      </c>
      <c r="B40" vm="21">
        <f ca="1"/>
        <v>2.02</v>
      </c>
      <c r="C40" vm="576">
        <f ca="1"/>
        <v>43287</v>
      </c>
      <c r="D40" vm="539">
        <f ca="1"/>
        <v>20.010000000000002</v>
      </c>
      <c r="E40" vm="576">
        <f ca="1"/>
        <v>43287</v>
      </c>
      <c r="F40" vm="577">
        <f ca="1"/>
        <v>277.20999999999998</v>
      </c>
    </row>
    <row r="41" spans="1:6">
      <c r="A41" vm="578">
        <f ca="1"/>
        <v>43290</v>
      </c>
      <c r="B41" vm="556">
        <f ca="1"/>
        <v>2.0299999999999998</v>
      </c>
      <c r="C41" vm="578">
        <f ca="1"/>
        <v>43290</v>
      </c>
      <c r="D41" vm="3">
        <f ca="1"/>
        <v>20.149999999999999</v>
      </c>
      <c r="E41" vm="578">
        <f ca="1"/>
        <v>43290</v>
      </c>
      <c r="F41" vm="579">
        <f ca="1"/>
        <v>279.81</v>
      </c>
    </row>
    <row r="42" spans="1:6">
      <c r="A42" vm="580">
        <f ca="1"/>
        <v>43291</v>
      </c>
      <c r="B42" vm="581">
        <f ca="1"/>
        <v>2.06</v>
      </c>
      <c r="C42" vm="580">
        <f ca="1"/>
        <v>43291</v>
      </c>
      <c r="D42" vm="582">
        <f ca="1"/>
        <v>20.3</v>
      </c>
      <c r="E42" vm="580">
        <f ca="1"/>
        <v>43291</v>
      </c>
      <c r="F42" vm="583">
        <f ca="1"/>
        <v>280.83</v>
      </c>
    </row>
    <row r="43" spans="1:6">
      <c r="A43" vm="584">
        <f ca="1"/>
        <v>43292</v>
      </c>
      <c r="B43" vm="581">
        <f ca="1"/>
        <v>2.06</v>
      </c>
      <c r="C43" vm="584">
        <f ca="1"/>
        <v>43292</v>
      </c>
      <c r="D43" vm="585">
        <f ca="1"/>
        <v>19.9801</v>
      </c>
      <c r="E43" vm="584">
        <f ca="1"/>
        <v>43292</v>
      </c>
      <c r="F43" vm="586">
        <f ca="1"/>
        <v>278.74</v>
      </c>
    </row>
    <row r="44" spans="1:6">
      <c r="A44" vm="587">
        <f ca="1"/>
        <v>43293</v>
      </c>
      <c r="B44" vm="588">
        <f ca="1"/>
        <v>2.1800000000000002</v>
      </c>
      <c r="C44" vm="587">
        <f ca="1"/>
        <v>43293</v>
      </c>
      <c r="D44" vm="589">
        <f ca="1"/>
        <v>20.11</v>
      </c>
      <c r="E44" vm="587">
        <f ca="1"/>
        <v>43293</v>
      </c>
      <c r="F44" vm="590">
        <f ca="1"/>
        <v>281.14</v>
      </c>
    </row>
    <row r="45" spans="1:6">
      <c r="A45" vm="591">
        <f ca="1"/>
        <v>43294</v>
      </c>
      <c r="B45" vm="573">
        <f ca="1"/>
        <v>2.0499999999999998</v>
      </c>
      <c r="C45" vm="591">
        <f ca="1"/>
        <v>43294</v>
      </c>
      <c r="D45" vm="592">
        <f ca="1"/>
        <v>20.100000000000001</v>
      </c>
      <c r="E45" vm="591">
        <f ca="1"/>
        <v>43294</v>
      </c>
      <c r="F45" vm="593">
        <f ca="1"/>
        <v>281.43</v>
      </c>
    </row>
    <row r="46" spans="1:6">
      <c r="A46" vm="594">
        <f ca="1"/>
        <v>43297</v>
      </c>
      <c r="B46" vm="522">
        <f ca="1"/>
        <v>2.0099999999999998</v>
      </c>
      <c r="C46" vm="594">
        <f ca="1"/>
        <v>43297</v>
      </c>
      <c r="D46" vm="595">
        <f ca="1"/>
        <v>19.95</v>
      </c>
      <c r="E46" vm="594">
        <f ca="1"/>
        <v>43297</v>
      </c>
      <c r="F46" vm="596">
        <f ca="1"/>
        <v>281.33</v>
      </c>
    </row>
    <row r="47" spans="1:6">
      <c r="A47" vm="597">
        <f ca="1"/>
        <v>43298</v>
      </c>
      <c r="B47" vm="533">
        <f ca="1"/>
        <v>1.98</v>
      </c>
      <c r="C47" vm="597">
        <f ca="1"/>
        <v>43298</v>
      </c>
      <c r="D47" vm="598">
        <f ca="1"/>
        <v>20.09</v>
      </c>
      <c r="E47" vm="597">
        <f ca="1"/>
        <v>43298</v>
      </c>
      <c r="F47" vm="599">
        <f ca="1"/>
        <v>282.47000000000003</v>
      </c>
    </row>
    <row r="48" spans="1:6">
      <c r="A48" vm="600">
        <f ca="1"/>
        <v>43299</v>
      </c>
      <c r="B48" vm="529">
        <f ca="1"/>
        <v>1.99</v>
      </c>
      <c r="C48" vm="600">
        <f ca="1"/>
        <v>43299</v>
      </c>
      <c r="D48" vm="601">
        <f ca="1"/>
        <v>20.211300000000001</v>
      </c>
      <c r="E48" vm="600">
        <f ca="1"/>
        <v>43299</v>
      </c>
      <c r="F48" vm="602">
        <f ca="1"/>
        <v>283.08999999999997</v>
      </c>
    </row>
    <row r="49" spans="1:6">
      <c r="A49" vm="603">
        <f ca="1"/>
        <v>43300</v>
      </c>
      <c r="B49" vm="21">
        <f ca="1"/>
        <v>2.02</v>
      </c>
      <c r="C49" vm="603">
        <f ca="1"/>
        <v>43300</v>
      </c>
      <c r="D49" vm="604">
        <f ca="1"/>
        <v>20.2499</v>
      </c>
      <c r="E49" vm="603">
        <f ca="1"/>
        <v>43300</v>
      </c>
      <c r="F49" vm="605">
        <f ca="1"/>
        <v>281.92</v>
      </c>
    </row>
    <row r="50" spans="1:6">
      <c r="A50" vm="606">
        <f ca="1"/>
        <v>43301</v>
      </c>
      <c r="B50" vm="607">
        <f ca="1"/>
        <v>1.96</v>
      </c>
      <c r="C50" vm="606">
        <f ca="1"/>
        <v>43301</v>
      </c>
      <c r="D50" vm="608">
        <f ca="1"/>
        <v>20</v>
      </c>
      <c r="E50" vm="606">
        <f ca="1"/>
        <v>43301</v>
      </c>
      <c r="F50" vm="609">
        <f ca="1"/>
        <v>281.62</v>
      </c>
    </row>
    <row r="51" spans="1:6">
      <c r="A51" vm="610">
        <f ca="1"/>
        <v>43304</v>
      </c>
      <c r="B51" vm="607">
        <f ca="1"/>
        <v>1.96</v>
      </c>
      <c r="C51" vm="610">
        <f ca="1"/>
        <v>43304</v>
      </c>
      <c r="D51" vm="611">
        <f ca="1"/>
        <v>19.817699999999999</v>
      </c>
      <c r="E51" vm="610">
        <f ca="1"/>
        <v>43304</v>
      </c>
      <c r="F51" vm="612">
        <f ca="1"/>
        <v>282.14</v>
      </c>
    </row>
    <row r="52" spans="1:6">
      <c r="A52" vm="613">
        <f ca="1"/>
        <v>43305</v>
      </c>
      <c r="B52" vm="614">
        <f ca="1"/>
        <v>1.91</v>
      </c>
      <c r="C52" vm="613">
        <f ca="1"/>
        <v>43305</v>
      </c>
      <c r="D52" vm="615">
        <f ca="1"/>
        <v>19.724900000000002</v>
      </c>
      <c r="E52" vm="613">
        <f ca="1"/>
        <v>43305</v>
      </c>
      <c r="F52" vm="616">
        <f ca="1"/>
        <v>283.55</v>
      </c>
    </row>
    <row r="53" spans="1:6">
      <c r="A53" vm="617">
        <f ca="1"/>
        <v>43306</v>
      </c>
      <c r="B53" vm="607">
        <f ca="1"/>
        <v>1.96</v>
      </c>
      <c r="C53" vm="617">
        <f ca="1"/>
        <v>43306</v>
      </c>
      <c r="D53" vm="618">
        <f ca="1"/>
        <v>19.880500000000001</v>
      </c>
      <c r="E53" vm="617">
        <f ca="1"/>
        <v>43306</v>
      </c>
      <c r="F53" vm="619">
        <f ca="1"/>
        <v>286.18</v>
      </c>
    </row>
    <row r="54" spans="1:6">
      <c r="A54" vm="620">
        <f ca="1"/>
        <v>43307</v>
      </c>
      <c r="B54" vm="518">
        <f ca="1"/>
        <v>1.93</v>
      </c>
      <c r="C54" vm="620">
        <f ca="1"/>
        <v>43307</v>
      </c>
      <c r="D54" vm="598">
        <f ca="1"/>
        <v>20.09</v>
      </c>
      <c r="E54" vm="620">
        <f ca="1"/>
        <v>43307</v>
      </c>
      <c r="F54" vm="621">
        <f ca="1"/>
        <v>285.19</v>
      </c>
    </row>
    <row r="55" spans="1:6">
      <c r="A55" vm="622">
        <f ca="1"/>
        <v>43308</v>
      </c>
      <c r="B55" vm="177">
        <f ca="1"/>
        <v>1.95</v>
      </c>
      <c r="C55" vm="622">
        <f ca="1"/>
        <v>43308</v>
      </c>
      <c r="D55" vm="623">
        <f ca="1"/>
        <v>19.856999999999999</v>
      </c>
      <c r="E55" vm="622">
        <f ca="1"/>
        <v>43308</v>
      </c>
      <c r="F55" vm="624">
        <f ca="1"/>
        <v>283.36</v>
      </c>
    </row>
    <row r="56" spans="1:6">
      <c r="A56" vm="625">
        <f ca="1"/>
        <v>43311</v>
      </c>
      <c r="B56" vm="614">
        <f ca="1"/>
        <v>1.91</v>
      </c>
      <c r="C56" vm="625">
        <f ca="1"/>
        <v>43311</v>
      </c>
      <c r="D56" vm="626">
        <f ca="1"/>
        <v>19.63</v>
      </c>
      <c r="E56" vm="625">
        <f ca="1"/>
        <v>43311</v>
      </c>
      <c r="F56" vm="627">
        <f ca="1"/>
        <v>281.77</v>
      </c>
    </row>
    <row r="57" spans="1:6">
      <c r="A57" vm="628">
        <f ca="1"/>
        <v>43312</v>
      </c>
      <c r="B57" vm="29">
        <f ca="1"/>
        <v>2</v>
      </c>
      <c r="C57" vm="628">
        <f ca="1"/>
        <v>43312</v>
      </c>
      <c r="D57" vm="629">
        <f ca="1"/>
        <v>19.96</v>
      </c>
      <c r="E57" vm="628">
        <f ca="1"/>
        <v>43312</v>
      </c>
      <c r="F57" vm="22">
        <f ca="1"/>
        <v>283.27999999999997</v>
      </c>
    </row>
    <row r="58" spans="1:6">
      <c r="A58" vm="25">
        <f ca="1"/>
        <v>43313</v>
      </c>
      <c r="B58" vm="607">
        <f ca="1"/>
        <v>1.96</v>
      </c>
      <c r="C58" vm="25">
        <f ca="1"/>
        <v>43313</v>
      </c>
      <c r="D58" vm="630">
        <f ca="1"/>
        <v>19.91</v>
      </c>
      <c r="E58" vm="25">
        <f ca="1"/>
        <v>43313</v>
      </c>
      <c r="F58" vm="631">
        <f ca="1"/>
        <v>282.88</v>
      </c>
    </row>
    <row r="59" spans="1:6">
      <c r="A59" vm="632">
        <f ca="1"/>
        <v>43314</v>
      </c>
      <c r="B59" vm="529">
        <f ca="1"/>
        <v>1.99</v>
      </c>
      <c r="C59" vm="632">
        <f ca="1"/>
        <v>43314</v>
      </c>
      <c r="D59" vm="633">
        <f ca="1"/>
        <v>20.37</v>
      </c>
      <c r="E59" vm="632">
        <f ca="1"/>
        <v>43314</v>
      </c>
      <c r="F59" vm="634">
        <f ca="1"/>
        <v>284.23</v>
      </c>
    </row>
    <row r="60" spans="1:6">
      <c r="A60" vm="635">
        <f ca="1"/>
        <v>43315</v>
      </c>
      <c r="B60" vm="177">
        <f ca="1"/>
        <v>1.95</v>
      </c>
      <c r="C60" vm="635">
        <f ca="1"/>
        <v>43315</v>
      </c>
      <c r="D60" vm="636">
        <f ca="1"/>
        <v>20.169</v>
      </c>
      <c r="E60" vm="635">
        <f ca="1"/>
        <v>43315</v>
      </c>
      <c r="F60" vm="637">
        <f ca="1"/>
        <v>285.55</v>
      </c>
    </row>
    <row r="61" spans="1:6">
      <c r="A61" vm="638">
        <f ca="1"/>
        <v>43318</v>
      </c>
      <c r="B61" vm="37">
        <f ca="1"/>
        <v>1.97</v>
      </c>
      <c r="C61" vm="638">
        <f ca="1"/>
        <v>43318</v>
      </c>
      <c r="D61" vm="639">
        <f ca="1"/>
        <v>20.309999999999999</v>
      </c>
      <c r="E61" vm="638">
        <f ca="1"/>
        <v>43318</v>
      </c>
      <c r="F61" vm="640">
        <f ca="1"/>
        <v>286.64999999999998</v>
      </c>
    </row>
    <row r="62" spans="1:6">
      <c r="A62" vm="641">
        <f ca="1"/>
        <v>43319</v>
      </c>
      <c r="B62" vm="177">
        <f ca="1"/>
        <v>1.95</v>
      </c>
      <c r="C62" vm="641">
        <f ca="1"/>
        <v>43319</v>
      </c>
      <c r="D62" vm="642">
        <f ca="1"/>
        <v>20.72</v>
      </c>
      <c r="E62" vm="641">
        <f ca="1"/>
        <v>43319</v>
      </c>
      <c r="F62" vm="643">
        <f ca="1"/>
        <v>287.47000000000003</v>
      </c>
    </row>
    <row r="63" spans="1:6">
      <c r="A63" vm="644">
        <f ca="1"/>
        <v>43320</v>
      </c>
      <c r="B63" vm="21">
        <f ca="1"/>
        <v>2.02</v>
      </c>
      <c r="C63" vm="644">
        <f ca="1"/>
        <v>43320</v>
      </c>
      <c r="D63" vm="645">
        <f ca="1"/>
        <v>20.56</v>
      </c>
      <c r="E63" vm="644">
        <f ca="1"/>
        <v>43320</v>
      </c>
      <c r="F63" vm="646">
        <f ca="1"/>
        <v>287.37</v>
      </c>
    </row>
    <row r="64" spans="1:6">
      <c r="A64" vm="647">
        <f ca="1"/>
        <v>43321</v>
      </c>
      <c r="B64" vm="614">
        <f ca="1"/>
        <v>1.91</v>
      </c>
      <c r="C64" vm="647">
        <f ca="1"/>
        <v>43321</v>
      </c>
      <c r="D64" vm="648">
        <f ca="1"/>
        <v>20.481000000000002</v>
      </c>
      <c r="E64" vm="647">
        <f ca="1"/>
        <v>43321</v>
      </c>
      <c r="F64" vm="649">
        <f ca="1"/>
        <v>287.11</v>
      </c>
    </row>
    <row r="65" spans="1:6">
      <c r="A65" vm="650">
        <f ca="1"/>
        <v>43322</v>
      </c>
      <c r="B65" vm="614">
        <f ca="1"/>
        <v>1.91</v>
      </c>
      <c r="C65" vm="650">
        <f ca="1"/>
        <v>43322</v>
      </c>
      <c r="D65" vm="651">
        <f ca="1"/>
        <v>20.29</v>
      </c>
      <c r="E65" vm="650">
        <f ca="1"/>
        <v>43322</v>
      </c>
      <c r="F65" vm="652">
        <f ca="1"/>
        <v>285.07</v>
      </c>
    </row>
    <row r="66" spans="1:6">
      <c r="A66" vm="653">
        <f ca="1"/>
        <v>43325</v>
      </c>
      <c r="B66" vm="1">
        <f ca="1"/>
        <v>1.89</v>
      </c>
      <c r="C66" vm="653">
        <f ca="1"/>
        <v>43325</v>
      </c>
      <c r="D66" vm="654">
        <f ca="1"/>
        <v>20.299900000000001</v>
      </c>
      <c r="E66" vm="653">
        <f ca="1"/>
        <v>43325</v>
      </c>
      <c r="F66" vm="655">
        <f ca="1"/>
        <v>284.11</v>
      </c>
    </row>
    <row r="67" spans="1:6">
      <c r="A67" vm="656">
        <f ca="1"/>
        <v>43326</v>
      </c>
      <c r="B67" vm="1">
        <f ca="1"/>
        <v>1.89</v>
      </c>
      <c r="C67" vm="656">
        <f ca="1"/>
        <v>43326</v>
      </c>
      <c r="D67" vm="657">
        <f ca="1"/>
        <v>20.34</v>
      </c>
      <c r="E67" vm="656">
        <f ca="1"/>
        <v>43326</v>
      </c>
      <c r="F67" vm="658">
        <f ca="1"/>
        <v>285.93</v>
      </c>
    </row>
    <row r="68" spans="1:6">
      <c r="A68" vm="659">
        <f ca="1"/>
        <v>43327</v>
      </c>
      <c r="B68" vm="508">
        <f ca="1"/>
        <v>1.86</v>
      </c>
      <c r="C68" vm="659">
        <f ca="1"/>
        <v>43327</v>
      </c>
      <c r="D68" vm="660">
        <f ca="1"/>
        <v>19.98</v>
      </c>
      <c r="E68" vm="659">
        <f ca="1"/>
        <v>43327</v>
      </c>
      <c r="F68" vm="661">
        <f ca="1"/>
        <v>283.64999999999998</v>
      </c>
    </row>
    <row r="69" spans="1:6">
      <c r="A69" vm="662">
        <f ca="1"/>
        <v>43328</v>
      </c>
      <c r="B69" vm="37">
        <f ca="1"/>
        <v>1.97</v>
      </c>
      <c r="C69" vm="662">
        <f ca="1"/>
        <v>43328</v>
      </c>
      <c r="D69" vm="589">
        <f ca="1"/>
        <v>20.11</v>
      </c>
      <c r="E69" vm="662">
        <f ca="1"/>
        <v>43328</v>
      </c>
      <c r="F69" vm="663">
        <f ca="1"/>
        <v>286.10000000000002</v>
      </c>
    </row>
    <row r="70" spans="1:6">
      <c r="A70" vm="664">
        <f ca="1"/>
        <v>43329</v>
      </c>
      <c r="B70" vm="37">
        <f ca="1"/>
        <v>1.97</v>
      </c>
      <c r="C70" vm="664">
        <f ca="1"/>
        <v>43329</v>
      </c>
      <c r="D70" vm="665">
        <f ca="1"/>
        <v>19.89</v>
      </c>
      <c r="E70" vm="664">
        <f ca="1"/>
        <v>43329</v>
      </c>
      <c r="F70" vm="666">
        <f ca="1"/>
        <v>287.04000000000002</v>
      </c>
    </row>
    <row r="71" spans="1:6">
      <c r="A71" vm="667">
        <f ca="1"/>
        <v>43332</v>
      </c>
      <c r="B71" vm="177">
        <f ca="1"/>
        <v>1.95</v>
      </c>
      <c r="C71" vm="667">
        <f ca="1"/>
        <v>43332</v>
      </c>
      <c r="D71" vm="668">
        <f ca="1"/>
        <v>20.030100000000001</v>
      </c>
      <c r="E71" vm="667">
        <f ca="1"/>
        <v>43332</v>
      </c>
      <c r="F71" vm="669">
        <f ca="1"/>
        <v>287.74</v>
      </c>
    </row>
    <row r="72" spans="1:6">
      <c r="A72" vm="670">
        <f ca="1"/>
        <v>43333</v>
      </c>
      <c r="B72" vm="177">
        <f ca="1"/>
        <v>1.95</v>
      </c>
      <c r="C72" vm="670">
        <f ca="1"/>
        <v>43333</v>
      </c>
      <c r="D72" vm="671">
        <f ca="1"/>
        <v>20.39</v>
      </c>
      <c r="E72" vm="670">
        <f ca="1"/>
        <v>43333</v>
      </c>
      <c r="F72" vm="672">
        <f ca="1"/>
        <v>288.23</v>
      </c>
    </row>
    <row r="73" spans="1:6">
      <c r="A73" vm="673">
        <f ca="1"/>
        <v>43334</v>
      </c>
      <c r="B73" vm="177">
        <f ca="1"/>
        <v>1.95</v>
      </c>
      <c r="C73" vm="673">
        <f ca="1"/>
        <v>43334</v>
      </c>
      <c r="D73" vm="674">
        <f ca="1"/>
        <v>20.32</v>
      </c>
      <c r="E73" vm="673">
        <f ca="1"/>
        <v>43334</v>
      </c>
      <c r="F73" vm="675">
        <f ca="1"/>
        <v>288.22000000000003</v>
      </c>
    </row>
    <row r="74" spans="1:6">
      <c r="A74" vm="676">
        <f ca="1"/>
        <v>43335</v>
      </c>
      <c r="B74" vm="522">
        <f ca="1"/>
        <v>2.0099999999999998</v>
      </c>
      <c r="C74" vm="676">
        <f ca="1"/>
        <v>43335</v>
      </c>
      <c r="D74" vm="677">
        <f ca="1"/>
        <v>20.14</v>
      </c>
      <c r="E74" vm="676">
        <f ca="1"/>
        <v>43335</v>
      </c>
      <c r="F74" vm="678">
        <f ca="1"/>
        <v>287.73</v>
      </c>
    </row>
    <row r="75" spans="1:6">
      <c r="A75" vm="679">
        <f ca="1"/>
        <v>43336</v>
      </c>
      <c r="B75" vm="29">
        <f ca="1"/>
        <v>2</v>
      </c>
      <c r="C75" vm="679">
        <f ca="1"/>
        <v>43336</v>
      </c>
      <c r="D75" vm="680">
        <f ca="1"/>
        <v>20.399999999999999</v>
      </c>
      <c r="E75" vm="679">
        <f ca="1"/>
        <v>43336</v>
      </c>
      <c r="F75" vm="681">
        <f ca="1"/>
        <v>289.52</v>
      </c>
    </row>
    <row r="76" spans="1:6">
      <c r="A76" vm="682">
        <f ca="1"/>
        <v>43339</v>
      </c>
      <c r="B76" vm="37">
        <f ca="1"/>
        <v>1.97</v>
      </c>
      <c r="C76" vm="682">
        <f ca="1"/>
        <v>43339</v>
      </c>
      <c r="D76" vm="683">
        <f ca="1"/>
        <v>20.58</v>
      </c>
      <c r="E76" vm="682">
        <f ca="1"/>
        <v>43339</v>
      </c>
      <c r="F76" vm="684">
        <f ca="1"/>
        <v>291.81</v>
      </c>
    </row>
    <row r="77" spans="1:6">
      <c r="A77" vm="685">
        <f ca="1"/>
        <v>43340</v>
      </c>
      <c r="B77" vm="607">
        <f ca="1"/>
        <v>1.96</v>
      </c>
      <c r="C77" vm="685">
        <f ca="1"/>
        <v>43340</v>
      </c>
      <c r="D77" vm="686">
        <f ca="1"/>
        <v>20.41</v>
      </c>
      <c r="E77" vm="685">
        <f ca="1"/>
        <v>43340</v>
      </c>
      <c r="F77" vm="687">
        <f ca="1"/>
        <v>291.89</v>
      </c>
    </row>
    <row r="78" spans="1:6">
      <c r="A78" vm="688">
        <f ca="1"/>
        <v>43341</v>
      </c>
      <c r="B78" vm="37">
        <f ca="1"/>
        <v>1.97</v>
      </c>
      <c r="C78" vm="688">
        <f ca="1"/>
        <v>43341</v>
      </c>
      <c r="D78" vm="689">
        <f ca="1"/>
        <v>20.51</v>
      </c>
      <c r="E78" vm="688">
        <f ca="1"/>
        <v>43341</v>
      </c>
      <c r="F78" vm="690">
        <f ca="1"/>
        <v>293.54000000000002</v>
      </c>
    </row>
    <row r="79" spans="1:6">
      <c r="A79" vm="691">
        <f ca="1"/>
        <v>43342</v>
      </c>
      <c r="B79" vm="552">
        <f ca="1"/>
        <v>1.94</v>
      </c>
      <c r="C79" vm="691">
        <f ca="1"/>
        <v>43342</v>
      </c>
      <c r="D79" vm="692">
        <f ca="1"/>
        <v>20.280999999999999</v>
      </c>
      <c r="E79" vm="691">
        <f ca="1"/>
        <v>43342</v>
      </c>
      <c r="F79" vm="693">
        <f ca="1"/>
        <v>292.29000000000002</v>
      </c>
    </row>
    <row r="80" spans="1:6">
      <c r="A80" vm="694">
        <f ca="1"/>
        <v>43343</v>
      </c>
      <c r="B80" vm="37">
        <f ca="1"/>
        <v>1.97</v>
      </c>
      <c r="C80" vm="694">
        <f ca="1"/>
        <v>43343</v>
      </c>
      <c r="D80" vm="695">
        <f ca="1"/>
        <v>20.5</v>
      </c>
      <c r="E80" vm="694">
        <f ca="1"/>
        <v>43343</v>
      </c>
      <c r="F80" vm="30">
        <f ca="1"/>
        <v>292.44</v>
      </c>
    </row>
    <row r="81" spans="1:6">
      <c r="A81" vm="696">
        <f ca="1"/>
        <v>43347</v>
      </c>
      <c r="B81" vm="177">
        <f ca="1"/>
        <v>1.95</v>
      </c>
      <c r="C81" vm="696">
        <f ca="1"/>
        <v>43347</v>
      </c>
      <c r="D81" vm="671">
        <f ca="1"/>
        <v>20.39</v>
      </c>
      <c r="E81" vm="696">
        <f ca="1"/>
        <v>43347</v>
      </c>
      <c r="F81" vm="697">
        <f ca="1"/>
        <v>291.95</v>
      </c>
    </row>
    <row r="82" spans="1:6">
      <c r="A82" vm="698">
        <f ca="1"/>
        <v>43348</v>
      </c>
      <c r="B82" vm="614">
        <f ca="1"/>
        <v>1.91</v>
      </c>
      <c r="C82" vm="698">
        <f ca="1"/>
        <v>43348</v>
      </c>
      <c r="D82" vm="582">
        <f ca="1"/>
        <v>20.3</v>
      </c>
      <c r="E82" vm="698">
        <f ca="1"/>
        <v>43348</v>
      </c>
      <c r="F82" vm="186">
        <f ca="1"/>
        <v>291.16000000000003</v>
      </c>
    </row>
    <row r="83" spans="1:6">
      <c r="A83" vm="699">
        <f ca="1"/>
        <v>43349</v>
      </c>
      <c r="B83" vm="1">
        <f ca="1"/>
        <v>1.89</v>
      </c>
      <c r="C83" vm="699">
        <f ca="1"/>
        <v>43349</v>
      </c>
      <c r="D83" vm="505">
        <f ca="1"/>
        <v>20.079999999999998</v>
      </c>
      <c r="E83" vm="699">
        <f ca="1"/>
        <v>43349</v>
      </c>
      <c r="F83" vm="700">
        <f ca="1"/>
        <v>290.31</v>
      </c>
    </row>
    <row r="84" spans="1:6">
      <c r="A84" vm="701">
        <f ca="1"/>
        <v>43350</v>
      </c>
      <c r="B84" vm="45">
        <f ca="1"/>
        <v>1.92</v>
      </c>
      <c r="C84" vm="701">
        <f ca="1"/>
        <v>43350</v>
      </c>
      <c r="D84" vm="702">
        <f ca="1"/>
        <v>19.810700000000001</v>
      </c>
      <c r="E84" vm="701">
        <f ca="1"/>
        <v>43350</v>
      </c>
      <c r="F84" vm="703">
        <f ca="1"/>
        <v>289.60000000000002</v>
      </c>
    </row>
    <row r="85" spans="1:6">
      <c r="A85" vm="704">
        <f ca="1"/>
        <v>43353</v>
      </c>
      <c r="B85" vm="705">
        <f ca="1"/>
        <v>1.83</v>
      </c>
      <c r="C85" vm="704">
        <f ca="1"/>
        <v>43353</v>
      </c>
      <c r="D85" vm="706">
        <f ca="1"/>
        <v>19.891400000000001</v>
      </c>
      <c r="E85" vm="704">
        <f ca="1"/>
        <v>43353</v>
      </c>
      <c r="F85" vm="707">
        <f ca="1"/>
        <v>290.25</v>
      </c>
    </row>
    <row r="86" spans="1:6">
      <c r="A86" vm="708">
        <f ca="1"/>
        <v>43354</v>
      </c>
      <c r="B86" vm="709">
        <f ca="1"/>
        <v>1.76</v>
      </c>
      <c r="C86" vm="708">
        <f ca="1"/>
        <v>43354</v>
      </c>
      <c r="D86" vm="710">
        <f ca="1"/>
        <v>20.099900000000002</v>
      </c>
      <c r="E86" vm="708">
        <f ca="1"/>
        <v>43354</v>
      </c>
      <c r="F86" vm="711">
        <f ca="1"/>
        <v>291.22000000000003</v>
      </c>
    </row>
    <row r="87" spans="1:6">
      <c r="A87" vm="712">
        <f ca="1"/>
        <v>43355</v>
      </c>
      <c r="B87" vm="713">
        <f ca="1"/>
        <v>1.77</v>
      </c>
      <c r="C87" vm="712">
        <f ca="1"/>
        <v>43355</v>
      </c>
      <c r="D87" vm="589">
        <f ca="1"/>
        <v>20.11</v>
      </c>
      <c r="E87" vm="712">
        <f ca="1"/>
        <v>43355</v>
      </c>
      <c r="F87" vm="714">
        <f ca="1"/>
        <v>291.24</v>
      </c>
    </row>
    <row r="88" spans="1:6">
      <c r="A88" vm="715">
        <f ca="1"/>
        <v>43356</v>
      </c>
      <c r="B88" vm="61">
        <f ca="1"/>
        <v>1.75</v>
      </c>
      <c r="C88" vm="715">
        <f ca="1"/>
        <v>43356</v>
      </c>
      <c r="D88" vm="391">
        <f ca="1"/>
        <v>20.23</v>
      </c>
      <c r="E88" vm="715">
        <f ca="1"/>
        <v>43356</v>
      </c>
      <c r="F88" vm="716">
        <f ca="1"/>
        <v>292.92</v>
      </c>
    </row>
    <row r="89" spans="1:6">
      <c r="A89" vm="717">
        <f ca="1"/>
        <v>43357</v>
      </c>
      <c r="B89" vm="500">
        <f ca="1"/>
        <v>1.87</v>
      </c>
      <c r="C89" vm="717">
        <f ca="1"/>
        <v>43357</v>
      </c>
      <c r="D89" vm="718">
        <f ca="1"/>
        <v>20.28</v>
      </c>
      <c r="E89" vm="717">
        <f ca="1"/>
        <v>43357</v>
      </c>
      <c r="F89" vm="719">
        <f ca="1"/>
        <v>292.91000000000003</v>
      </c>
    </row>
    <row r="90" spans="1:6">
      <c r="A90" vm="720">
        <f ca="1"/>
        <v>43360</v>
      </c>
      <c r="B90" vm="705">
        <f ca="1"/>
        <v>1.83</v>
      </c>
      <c r="C90" vm="720">
        <f ca="1"/>
        <v>43360</v>
      </c>
      <c r="D90" vm="721">
        <f ca="1"/>
        <v>20.135000000000002</v>
      </c>
      <c r="E90" vm="720">
        <f ca="1"/>
        <v>43360</v>
      </c>
      <c r="F90" vm="722">
        <f ca="1"/>
        <v>291.44</v>
      </c>
    </row>
    <row r="91" spans="1:6">
      <c r="A91" vm="723">
        <f ca="1"/>
        <v>43361</v>
      </c>
      <c r="B91" vm="614">
        <f ca="1"/>
        <v>1.91</v>
      </c>
      <c r="C91" vm="723">
        <f ca="1"/>
        <v>43361</v>
      </c>
      <c r="D91" vm="724">
        <f ca="1"/>
        <v>20.12</v>
      </c>
      <c r="E91" vm="723">
        <f ca="1"/>
        <v>43361</v>
      </c>
      <c r="F91" vm="725">
        <f ca="1"/>
        <v>293.07</v>
      </c>
    </row>
    <row r="92" spans="1:6">
      <c r="A92" vm="726">
        <f ca="1"/>
        <v>43362</v>
      </c>
      <c r="B92" vm="1">
        <f ca="1"/>
        <v>1.89</v>
      </c>
      <c r="C92" vm="726">
        <f ca="1"/>
        <v>43362</v>
      </c>
      <c r="D92" vm="727">
        <f ca="1"/>
        <v>20.239999999999998</v>
      </c>
      <c r="E92" vm="726">
        <f ca="1"/>
        <v>43362</v>
      </c>
      <c r="F92" vm="728">
        <f ca="1"/>
        <v>293.27999999999997</v>
      </c>
    </row>
    <row r="93" spans="1:6">
      <c r="A93" vm="729">
        <f ca="1"/>
        <v>43363</v>
      </c>
      <c r="B93" vm="518">
        <f ca="1"/>
        <v>1.93</v>
      </c>
      <c r="C93" vm="729">
        <f ca="1"/>
        <v>43363</v>
      </c>
      <c r="D93" vm="730">
        <f ca="1"/>
        <v>20.49</v>
      </c>
      <c r="E93" vm="729">
        <f ca="1"/>
        <v>43363</v>
      </c>
      <c r="F93" vm="731">
        <f ca="1"/>
        <v>295.76</v>
      </c>
    </row>
    <row r="94" spans="1:6">
      <c r="A94" vm="732">
        <f ca="1"/>
        <v>43364</v>
      </c>
      <c r="B94" vm="733">
        <f ca="1"/>
        <v>1.9</v>
      </c>
      <c r="C94" vm="732">
        <f ca="1"/>
        <v>43364</v>
      </c>
      <c r="D94" vm="734">
        <f ca="1"/>
        <v>20.47</v>
      </c>
      <c r="E94" vm="732">
        <f ca="1"/>
        <v>43364</v>
      </c>
      <c r="F94" vm="735">
        <f ca="1"/>
        <v>295.36</v>
      </c>
    </row>
    <row r="95" spans="1:6">
      <c r="A95" vm="736">
        <f ca="1"/>
        <v>43367</v>
      </c>
      <c r="B95" vm="471">
        <f ca="1"/>
        <v>1.88</v>
      </c>
      <c r="C95" vm="736">
        <f ca="1"/>
        <v>43367</v>
      </c>
      <c r="D95" vm="737">
        <f ca="1"/>
        <v>20.377300000000002</v>
      </c>
      <c r="E95" vm="736">
        <f ca="1"/>
        <v>43367</v>
      </c>
      <c r="F95" vm="738">
        <f ca="1"/>
        <v>294.47000000000003</v>
      </c>
    </row>
    <row r="96" spans="1:6">
      <c r="A96" vm="739">
        <f ca="1"/>
        <v>43368</v>
      </c>
      <c r="B96" vm="37">
        <f ca="1"/>
        <v>1.97</v>
      </c>
      <c r="C96" vm="739">
        <f ca="1"/>
        <v>43368</v>
      </c>
      <c r="D96" vm="740">
        <f ca="1"/>
        <v>20.04</v>
      </c>
      <c r="E96" vm="739">
        <f ca="1"/>
        <v>43368</v>
      </c>
      <c r="F96" vm="741">
        <f ca="1"/>
        <v>294.16000000000003</v>
      </c>
    </row>
    <row r="97" spans="1:6">
      <c r="A97" vm="742">
        <f ca="1"/>
        <v>43369</v>
      </c>
      <c r="B97" vm="45">
        <f ca="1"/>
        <v>1.92</v>
      </c>
      <c r="C97" vm="742">
        <f ca="1"/>
        <v>43369</v>
      </c>
      <c r="D97" vm="630">
        <f ca="1"/>
        <v>19.91</v>
      </c>
      <c r="E97" vm="742">
        <f ca="1"/>
        <v>43369</v>
      </c>
      <c r="F97" vm="743">
        <f ca="1"/>
        <v>292.02</v>
      </c>
    </row>
    <row r="98" spans="1:6">
      <c r="A98" vm="744">
        <f ca="1"/>
        <v>43370</v>
      </c>
      <c r="B98" vm="733">
        <f ca="1"/>
        <v>1.9</v>
      </c>
      <c r="C98" vm="744">
        <f ca="1"/>
        <v>43370</v>
      </c>
      <c r="D98" vm="745">
        <f ca="1"/>
        <v>19.899999999999999</v>
      </c>
      <c r="E98" vm="744">
        <f ca="1"/>
        <v>43370</v>
      </c>
      <c r="F98" vm="746">
        <f ca="1"/>
        <v>292.82</v>
      </c>
    </row>
    <row r="99" spans="1:6">
      <c r="A99" vm="747">
        <f ca="1"/>
        <v>43371</v>
      </c>
      <c r="B99" vm="45">
        <f ca="1"/>
        <v>1.92</v>
      </c>
      <c r="C99" vm="747">
        <f ca="1"/>
        <v>43371</v>
      </c>
      <c r="D99" vm="748">
        <f ca="1"/>
        <v>19.7</v>
      </c>
      <c r="E99" vm="747">
        <f ca="1"/>
        <v>43371</v>
      </c>
      <c r="F99" vm="38">
        <f ca="1"/>
        <v>292.73</v>
      </c>
    </row>
    <row r="100" spans="1:6">
      <c r="A100" vm="41">
        <f ca="1"/>
        <v>43374</v>
      </c>
      <c r="B100" vm="518">
        <f ca="1"/>
        <v>1.93</v>
      </c>
      <c r="C100" vm="41">
        <f ca="1"/>
        <v>43374</v>
      </c>
      <c r="D100" vm="749">
        <f ca="1"/>
        <v>19.849699999999999</v>
      </c>
      <c r="E100" vm="41">
        <f ca="1"/>
        <v>43374</v>
      </c>
      <c r="F100" vm="750">
        <f ca="1"/>
        <v>293.87</v>
      </c>
    </row>
    <row r="101" spans="1:6">
      <c r="A101" vm="751">
        <f ca="1"/>
        <v>43375</v>
      </c>
      <c r="B101" vm="733">
        <f ca="1"/>
        <v>1.9</v>
      </c>
      <c r="C101" vm="751">
        <f ca="1"/>
        <v>43375</v>
      </c>
      <c r="D101" vm="608">
        <f ca="1"/>
        <v>20</v>
      </c>
      <c r="E101" vm="751">
        <f ca="1"/>
        <v>43375</v>
      </c>
      <c r="F101" vm="752">
        <f ca="1"/>
        <v>293.75</v>
      </c>
    </row>
    <row r="102" spans="1:6">
      <c r="A102" vm="753">
        <f ca="1"/>
        <v>43376</v>
      </c>
      <c r="B102" vm="733">
        <f ca="1"/>
        <v>1.9</v>
      </c>
      <c r="C102" vm="753">
        <f ca="1"/>
        <v>43376</v>
      </c>
      <c r="D102" vm="754">
        <f ca="1"/>
        <v>19.8</v>
      </c>
      <c r="E102" vm="753">
        <f ca="1"/>
        <v>43376</v>
      </c>
      <c r="F102" vm="755">
        <f ca="1"/>
        <v>293.95</v>
      </c>
    </row>
    <row r="103" spans="1:6">
      <c r="A103" vm="756">
        <f ca="1"/>
        <v>43377</v>
      </c>
      <c r="B103" vm="500">
        <f ca="1"/>
        <v>1.87</v>
      </c>
      <c r="C103" vm="756">
        <f ca="1"/>
        <v>43377</v>
      </c>
      <c r="D103" vm="757">
        <f ca="1"/>
        <v>19.36</v>
      </c>
      <c r="E103" vm="756">
        <f ca="1"/>
        <v>43377</v>
      </c>
      <c r="F103" vm="758">
        <f ca="1"/>
        <v>291.74</v>
      </c>
    </row>
    <row r="104" spans="1:6">
      <c r="A104" vm="759">
        <f ca="1"/>
        <v>43378</v>
      </c>
      <c r="B104" vm="500">
        <f ca="1"/>
        <v>1.87</v>
      </c>
      <c r="C104" vm="759">
        <f ca="1"/>
        <v>43378</v>
      </c>
      <c r="D104" vm="760">
        <f ca="1"/>
        <v>18.96</v>
      </c>
      <c r="E104" vm="759">
        <f ca="1"/>
        <v>43378</v>
      </c>
      <c r="F104" vm="761">
        <f ca="1"/>
        <v>289.93</v>
      </c>
    </row>
    <row r="105" spans="1:6">
      <c r="A105" vm="762">
        <f ca="1"/>
        <v>43381</v>
      </c>
      <c r="B105" vm="508">
        <f ca="1"/>
        <v>1.86</v>
      </c>
      <c r="C105" vm="762">
        <f ca="1"/>
        <v>43381</v>
      </c>
      <c r="D105" vm="763">
        <f ca="1"/>
        <v>18.850000000000001</v>
      </c>
      <c r="E105" vm="762">
        <f ca="1"/>
        <v>43381</v>
      </c>
      <c r="F105" vm="764">
        <f ca="1"/>
        <v>289.94</v>
      </c>
    </row>
    <row r="106" spans="1:6">
      <c r="A106" vm="765">
        <f ca="1"/>
        <v>43382</v>
      </c>
      <c r="B106" vm="508">
        <f ca="1"/>
        <v>1.86</v>
      </c>
      <c r="C106" vm="765">
        <f ca="1"/>
        <v>43382</v>
      </c>
      <c r="D106" vm="766">
        <f ca="1"/>
        <v>18.73</v>
      </c>
      <c r="E106" vm="765">
        <f ca="1"/>
        <v>43382</v>
      </c>
      <c r="F106" vm="767">
        <f ca="1"/>
        <v>289.58999999999997</v>
      </c>
    </row>
    <row r="107" spans="1:6">
      <c r="A107" vm="768">
        <f ca="1"/>
        <v>43383</v>
      </c>
      <c r="B107" vm="769">
        <f ca="1"/>
        <v>1.74</v>
      </c>
      <c r="C107" vm="768">
        <f ca="1"/>
        <v>43383</v>
      </c>
      <c r="D107" vm="770">
        <f ca="1"/>
        <v>18.22</v>
      </c>
      <c r="E107" vm="768">
        <f ca="1"/>
        <v>43383</v>
      </c>
      <c r="F107" vm="771">
        <f ca="1"/>
        <v>280.25</v>
      </c>
    </row>
    <row r="108" spans="1:6">
      <c r="A108" vm="772">
        <f ca="1"/>
        <v>43384</v>
      </c>
      <c r="B108" vm="773">
        <f ca="1"/>
        <v>1.78</v>
      </c>
      <c r="C108" vm="772">
        <f ca="1"/>
        <v>43384</v>
      </c>
      <c r="D108" vm="774">
        <f ca="1"/>
        <v>18.169899999999998</v>
      </c>
      <c r="E108" vm="772">
        <f ca="1"/>
        <v>43384</v>
      </c>
      <c r="F108" vm="775">
        <f ca="1"/>
        <v>274.33</v>
      </c>
    </row>
    <row r="109" spans="1:6">
      <c r="A109" vm="776">
        <f ca="1"/>
        <v>43385</v>
      </c>
      <c r="B109" vm="777">
        <f ca="1"/>
        <v>1.81</v>
      </c>
      <c r="C109" vm="776">
        <f ca="1"/>
        <v>43385</v>
      </c>
      <c r="D109" vm="778">
        <f ca="1"/>
        <v>18.142199999999999</v>
      </c>
      <c r="E109" vm="776">
        <f ca="1"/>
        <v>43385</v>
      </c>
      <c r="F109" vm="779">
        <f ca="1"/>
        <v>278.02999999999997</v>
      </c>
    </row>
    <row r="110" spans="1:6">
      <c r="A110" vm="780">
        <f ca="1"/>
        <v>43388</v>
      </c>
      <c r="B110" vm="471">
        <f ca="1"/>
        <v>1.88</v>
      </c>
      <c r="C110" vm="780">
        <f ca="1"/>
        <v>43388</v>
      </c>
      <c r="D110" vm="781">
        <f ca="1"/>
        <v>18.47</v>
      </c>
      <c r="E110" vm="780">
        <f ca="1"/>
        <v>43388</v>
      </c>
      <c r="F110" vm="782">
        <f ca="1"/>
        <v>276.52999999999997</v>
      </c>
    </row>
    <row r="111" spans="1:6">
      <c r="A111" vm="783">
        <f ca="1"/>
        <v>43389</v>
      </c>
      <c r="B111" vm="518">
        <f ca="1"/>
        <v>1.93</v>
      </c>
      <c r="C111" vm="783">
        <f ca="1"/>
        <v>43389</v>
      </c>
      <c r="D111" vm="784">
        <f ca="1"/>
        <v>18.95</v>
      </c>
      <c r="E111" vm="783">
        <f ca="1"/>
        <v>43389</v>
      </c>
      <c r="F111" vm="785">
        <f ca="1"/>
        <v>282.62</v>
      </c>
    </row>
    <row r="112" spans="1:6">
      <c r="A112" vm="786">
        <f ca="1"/>
        <v>43390</v>
      </c>
      <c r="B112" vm="518">
        <f ca="1"/>
        <v>1.93</v>
      </c>
      <c r="C112" vm="786">
        <f ca="1"/>
        <v>43390</v>
      </c>
      <c r="D112" vm="787">
        <f ca="1"/>
        <v>18.79</v>
      </c>
      <c r="E112" vm="786">
        <f ca="1"/>
        <v>43390</v>
      </c>
      <c r="F112" vm="788">
        <f ca="1"/>
        <v>282.56</v>
      </c>
    </row>
    <row r="113" spans="1:6">
      <c r="A113" vm="789">
        <f ca="1"/>
        <v>43391</v>
      </c>
      <c r="B113" vm="614">
        <f ca="1"/>
        <v>1.91</v>
      </c>
      <c r="C113" vm="789">
        <f ca="1"/>
        <v>43391</v>
      </c>
      <c r="D113" vm="790">
        <f ca="1"/>
        <v>18.491800000000001</v>
      </c>
      <c r="E113" vm="789">
        <f ca="1"/>
        <v>43391</v>
      </c>
      <c r="F113" vm="791">
        <f ca="1"/>
        <v>278.51</v>
      </c>
    </row>
    <row r="114" spans="1:6">
      <c r="A114" vm="792">
        <f ca="1"/>
        <v>43392</v>
      </c>
      <c r="B114" vm="552">
        <f ca="1"/>
        <v>1.94</v>
      </c>
      <c r="C114" vm="792">
        <f ca="1"/>
        <v>43392</v>
      </c>
      <c r="D114" vm="793">
        <f ca="1"/>
        <v>18.36</v>
      </c>
      <c r="E114" vm="792">
        <f ca="1"/>
        <v>43392</v>
      </c>
      <c r="F114" vm="794">
        <f ca="1"/>
        <v>278.27</v>
      </c>
    </row>
    <row r="115" spans="1:6">
      <c r="A115" vm="795">
        <f ca="1"/>
        <v>43395</v>
      </c>
      <c r="B115" vm="45">
        <f ca="1"/>
        <v>1.92</v>
      </c>
      <c r="C115" vm="795">
        <f ca="1"/>
        <v>43395</v>
      </c>
      <c r="D115" vm="796">
        <f ca="1"/>
        <v>18.29</v>
      </c>
      <c r="E115" vm="795">
        <f ca="1"/>
        <v>43395</v>
      </c>
      <c r="F115" vm="797">
        <f ca="1"/>
        <v>277.22000000000003</v>
      </c>
    </row>
    <row r="116" spans="1:6">
      <c r="A116" vm="798">
        <f ca="1"/>
        <v>43396</v>
      </c>
      <c r="B116" vm="500">
        <f ca="1"/>
        <v>1.87</v>
      </c>
      <c r="C116" vm="798">
        <f ca="1"/>
        <v>43396</v>
      </c>
      <c r="D116" vm="793">
        <f ca="1"/>
        <v>18.36</v>
      </c>
      <c r="E116" vm="798">
        <f ca="1"/>
        <v>43396</v>
      </c>
      <c r="F116" vm="799">
        <f ca="1"/>
        <v>275.57</v>
      </c>
    </row>
    <row r="117" spans="1:6">
      <c r="A117" vm="800">
        <f ca="1"/>
        <v>43397</v>
      </c>
      <c r="B117" vm="508">
        <f ca="1"/>
        <v>1.86</v>
      </c>
      <c r="C117" vm="800">
        <f ca="1"/>
        <v>43397</v>
      </c>
      <c r="D117" vm="801">
        <f ca="1"/>
        <v>17.61</v>
      </c>
      <c r="E117" vm="800">
        <f ca="1"/>
        <v>43397</v>
      </c>
      <c r="F117" vm="802">
        <f ca="1"/>
        <v>267.14</v>
      </c>
    </row>
    <row r="118" spans="1:6">
      <c r="A118" vm="803">
        <f ca="1"/>
        <v>43398</v>
      </c>
      <c r="B118" vm="53">
        <f ca="1"/>
        <v>1.85</v>
      </c>
      <c r="C118" vm="803">
        <f ca="1"/>
        <v>43398</v>
      </c>
      <c r="D118" vm="804">
        <f ca="1"/>
        <v>17.98</v>
      </c>
      <c r="E118" vm="803">
        <f ca="1"/>
        <v>43398</v>
      </c>
      <c r="F118" vm="805">
        <f ca="1"/>
        <v>272.02</v>
      </c>
    </row>
    <row r="119" spans="1:6">
      <c r="A119" vm="806">
        <f ca="1"/>
        <v>43399</v>
      </c>
      <c r="B119" vm="705">
        <f ca="1"/>
        <v>1.83</v>
      </c>
      <c r="C119" vm="806">
        <f ca="1"/>
        <v>43399</v>
      </c>
      <c r="D119" vm="807">
        <f ca="1"/>
        <v>17.82</v>
      </c>
      <c r="E119" vm="806">
        <f ca="1"/>
        <v>43399</v>
      </c>
      <c r="F119" vm="808">
        <f ca="1"/>
        <v>267.10000000000002</v>
      </c>
    </row>
    <row r="120" spans="1:6">
      <c r="A120" vm="809">
        <f ca="1"/>
        <v>43402</v>
      </c>
      <c r="B120" vm="810">
        <f ca="1"/>
        <v>1.8</v>
      </c>
      <c r="C120" vm="809">
        <f ca="1"/>
        <v>43402</v>
      </c>
      <c r="D120" vm="811">
        <f ca="1"/>
        <v>17.84</v>
      </c>
      <c r="E120" vm="809">
        <f ca="1"/>
        <v>43402</v>
      </c>
      <c r="F120" vm="812">
        <f ca="1"/>
        <v>265.61</v>
      </c>
    </row>
    <row r="121" spans="1:6">
      <c r="A121" vm="813">
        <f ca="1"/>
        <v>43403</v>
      </c>
      <c r="B121" vm="814">
        <f ca="1"/>
        <v>1.84</v>
      </c>
      <c r="C121" vm="813">
        <f ca="1"/>
        <v>43403</v>
      </c>
      <c r="D121" vm="815">
        <f ca="1"/>
        <v>18.420000000000002</v>
      </c>
      <c r="E121" vm="813">
        <f ca="1"/>
        <v>43403</v>
      </c>
      <c r="F121" vm="816">
        <f ca="1"/>
        <v>269.86</v>
      </c>
    </row>
    <row r="122" spans="1:6">
      <c r="A122" vm="817">
        <f ca="1"/>
        <v>43404</v>
      </c>
      <c r="B122" vm="53">
        <f ca="1"/>
        <v>1.85</v>
      </c>
      <c r="C122" vm="817">
        <f ca="1"/>
        <v>43404</v>
      </c>
      <c r="D122" vm="414">
        <f ca="1"/>
        <v>18.71</v>
      </c>
      <c r="E122" vm="817">
        <f ca="1"/>
        <v>43404</v>
      </c>
      <c r="F122" vm="46">
        <f ca="1"/>
        <v>272.76</v>
      </c>
    </row>
    <row r="123" spans="1:6">
      <c r="A123" vm="49">
        <f ca="1"/>
        <v>43405</v>
      </c>
      <c r="B123" vm="1">
        <f ca="1"/>
        <v>1.89</v>
      </c>
      <c r="C123" vm="49">
        <f ca="1"/>
        <v>43405</v>
      </c>
      <c r="D123" vm="818">
        <f ca="1"/>
        <v>19.420000000000002</v>
      </c>
      <c r="E123" vm="49">
        <f ca="1"/>
        <v>43405</v>
      </c>
      <c r="F123" vm="819">
        <f ca="1"/>
        <v>275.42</v>
      </c>
    </row>
    <row r="124" spans="1:6">
      <c r="A124" vm="820">
        <f ca="1"/>
        <v>43406</v>
      </c>
      <c r="B124" vm="733">
        <f ca="1"/>
        <v>1.9</v>
      </c>
      <c r="C124" vm="820">
        <f ca="1"/>
        <v>43406</v>
      </c>
      <c r="D124" vm="821">
        <f ca="1"/>
        <v>19.260000000000002</v>
      </c>
      <c r="E124" vm="820">
        <f ca="1"/>
        <v>43406</v>
      </c>
      <c r="F124" vm="822">
        <f ca="1"/>
        <v>273.89</v>
      </c>
    </row>
    <row r="125" spans="1:6">
      <c r="A125" vm="823">
        <f ca="1"/>
        <v>43409</v>
      </c>
      <c r="B125" vm="45">
        <f ca="1"/>
        <v>1.92</v>
      </c>
      <c r="C125" vm="823">
        <f ca="1"/>
        <v>43409</v>
      </c>
      <c r="D125" vm="824">
        <f ca="1"/>
        <v>19.25</v>
      </c>
      <c r="E125" vm="823">
        <f ca="1"/>
        <v>43409</v>
      </c>
      <c r="F125" vm="799">
        <f ca="1"/>
        <v>275.57</v>
      </c>
    </row>
    <row r="126" spans="1:6">
      <c r="A126" vm="825">
        <f ca="1"/>
        <v>43410</v>
      </c>
      <c r="B126" vm="614">
        <f ca="1"/>
        <v>1.91</v>
      </c>
      <c r="C126" vm="825">
        <f ca="1"/>
        <v>43410</v>
      </c>
      <c r="D126" vm="826">
        <f ca="1"/>
        <v>19.149999999999999</v>
      </c>
      <c r="E126" vm="825">
        <f ca="1"/>
        <v>43410</v>
      </c>
      <c r="F126" vm="827">
        <f ca="1"/>
        <v>277.16000000000003</v>
      </c>
    </row>
    <row r="127" spans="1:6">
      <c r="A127" vm="828">
        <f ca="1"/>
        <v>43411</v>
      </c>
      <c r="B127" vm="518">
        <f ca="1"/>
        <v>1.93</v>
      </c>
      <c r="C127" vm="828">
        <f ca="1"/>
        <v>43411</v>
      </c>
      <c r="D127" vm="553">
        <f ca="1"/>
        <v>19.579999999999998</v>
      </c>
      <c r="E127" vm="828">
        <f ca="1"/>
        <v>43411</v>
      </c>
      <c r="F127" vm="829">
        <f ca="1"/>
        <v>283.13</v>
      </c>
    </row>
    <row r="128" spans="1:6">
      <c r="A128" vm="830">
        <f ca="1"/>
        <v>43412</v>
      </c>
      <c r="B128" vm="552">
        <f ca="1"/>
        <v>1.94</v>
      </c>
      <c r="C128" vm="830">
        <f ca="1"/>
        <v>43412</v>
      </c>
      <c r="D128" vm="831">
        <f ca="1"/>
        <v>19.37</v>
      </c>
      <c r="E128" vm="830">
        <f ca="1"/>
        <v>43412</v>
      </c>
      <c r="F128" vm="832">
        <f ca="1"/>
        <v>282.52</v>
      </c>
    </row>
    <row r="129" spans="1:6">
      <c r="A129" vm="833">
        <f ca="1"/>
        <v>43413</v>
      </c>
      <c r="B129" vm="500">
        <f ca="1"/>
        <v>1.87</v>
      </c>
      <c r="C129" vm="833">
        <f ca="1"/>
        <v>43413</v>
      </c>
      <c r="D129" vm="824">
        <f ca="1"/>
        <v>19.25</v>
      </c>
      <c r="E129" vm="833">
        <f ca="1"/>
        <v>43413</v>
      </c>
      <c r="F129" vm="834">
        <f ca="1"/>
        <v>279.95999999999998</v>
      </c>
    </row>
    <row r="130" spans="1:6">
      <c r="A130" vm="835">
        <f ca="1"/>
        <v>43416</v>
      </c>
      <c r="B130" vm="53">
        <f ca="1"/>
        <v>1.85</v>
      </c>
      <c r="C130" vm="835">
        <f ca="1"/>
        <v>43416</v>
      </c>
      <c r="D130" vm="836">
        <f ca="1"/>
        <v>18.627800000000001</v>
      </c>
      <c r="E130" vm="835">
        <f ca="1"/>
        <v>43416</v>
      </c>
      <c r="F130" vm="837">
        <f ca="1"/>
        <v>274.51</v>
      </c>
    </row>
    <row r="131" spans="1:6">
      <c r="A131" vm="838">
        <f ca="1"/>
        <v>43417</v>
      </c>
      <c r="B131" vm="777">
        <f ca="1"/>
        <v>1.81</v>
      </c>
      <c r="C131" vm="838">
        <f ca="1"/>
        <v>43417</v>
      </c>
      <c r="D131" vm="314">
        <f ca="1"/>
        <v>18.72</v>
      </c>
      <c r="E131" vm="838">
        <f ca="1"/>
        <v>43417</v>
      </c>
      <c r="F131" vm="839">
        <f ca="1"/>
        <v>274.11</v>
      </c>
    </row>
    <row r="132" spans="1:6">
      <c r="A132" vm="840">
        <f ca="1"/>
        <v>43418</v>
      </c>
      <c r="B132" vm="810">
        <f ca="1"/>
        <v>1.8</v>
      </c>
      <c r="C132" vm="840">
        <f ca="1"/>
        <v>43418</v>
      </c>
      <c r="D132" vm="841">
        <f ca="1"/>
        <v>18.59</v>
      </c>
      <c r="E132" vm="840">
        <f ca="1"/>
        <v>43418</v>
      </c>
      <c r="F132" vm="842">
        <f ca="1"/>
        <v>272.20999999999998</v>
      </c>
    </row>
    <row r="133" spans="1:6">
      <c r="A133" vm="843">
        <f ca="1"/>
        <v>43419</v>
      </c>
      <c r="B133" vm="814">
        <f ca="1"/>
        <v>1.84</v>
      </c>
      <c r="C133" vm="843">
        <f ca="1"/>
        <v>43419</v>
      </c>
      <c r="D133" vm="844">
        <f ca="1"/>
        <v>19.059999999999999</v>
      </c>
      <c r="E133" vm="843">
        <f ca="1"/>
        <v>43419</v>
      </c>
      <c r="F133" vm="845">
        <f ca="1"/>
        <v>274.95999999999998</v>
      </c>
    </row>
    <row r="134" spans="1:6">
      <c r="A134" vm="846">
        <f ca="1"/>
        <v>43420</v>
      </c>
      <c r="B134" vm="814">
        <f ca="1"/>
        <v>1.84</v>
      </c>
      <c r="C134" vm="846">
        <f ca="1"/>
        <v>43420</v>
      </c>
      <c r="D134" vm="847">
        <f ca="1"/>
        <v>19.177399999999999</v>
      </c>
      <c r="E134" vm="846">
        <f ca="1"/>
        <v>43420</v>
      </c>
      <c r="F134" vm="848">
        <f ca="1"/>
        <v>275.74</v>
      </c>
    </row>
    <row r="135" spans="1:6">
      <c r="A135" vm="849">
        <f ca="1"/>
        <v>43423</v>
      </c>
      <c r="B135" vm="773">
        <f ca="1"/>
        <v>1.78</v>
      </c>
      <c r="C135" vm="849">
        <f ca="1"/>
        <v>43423</v>
      </c>
      <c r="D135" vm="850">
        <f ca="1"/>
        <v>18.88</v>
      </c>
      <c r="E135" vm="849">
        <f ca="1"/>
        <v>43423</v>
      </c>
      <c r="F135" vm="851">
        <f ca="1"/>
        <v>271.13</v>
      </c>
    </row>
    <row r="136" spans="1:6">
      <c r="A136" vm="852">
        <f ca="1"/>
        <v>43424</v>
      </c>
      <c r="B136" vm="61">
        <f ca="1"/>
        <v>1.75</v>
      </c>
      <c r="C136" vm="852">
        <f ca="1"/>
        <v>43424</v>
      </c>
      <c r="D136" vm="853">
        <f ca="1"/>
        <v>18.528400000000001</v>
      </c>
      <c r="E136" vm="852">
        <f ca="1"/>
        <v>43424</v>
      </c>
      <c r="F136" vm="854">
        <f ca="1"/>
        <v>266.10000000000002</v>
      </c>
    </row>
    <row r="137" spans="1:6">
      <c r="A137" vm="855">
        <f ca="1"/>
        <v>43425</v>
      </c>
      <c r="B137" vm="810">
        <f ca="1"/>
        <v>1.8</v>
      </c>
      <c r="C137" vm="855">
        <f ca="1"/>
        <v>43425</v>
      </c>
      <c r="D137" vm="856">
        <f ca="1"/>
        <v>18.755800000000001</v>
      </c>
      <c r="E137" vm="855">
        <f ca="1"/>
        <v>43425</v>
      </c>
      <c r="F137" vm="857">
        <f ca="1"/>
        <v>266.95999999999998</v>
      </c>
    </row>
    <row r="138" spans="1:6">
      <c r="A138" vm="858">
        <f ca="1"/>
        <v>43427</v>
      </c>
      <c r="B138" vm="859">
        <f ca="1"/>
        <v>1.71</v>
      </c>
      <c r="C138" vm="858">
        <f ca="1"/>
        <v>43427</v>
      </c>
      <c r="D138" vm="860">
        <f ca="1"/>
        <v>18.771000000000001</v>
      </c>
      <c r="E138" vm="858">
        <f ca="1"/>
        <v>43427</v>
      </c>
      <c r="F138" vm="861">
        <f ca="1"/>
        <v>265.31</v>
      </c>
    </row>
    <row r="139" spans="1:6">
      <c r="A139" vm="862">
        <f ca="1"/>
        <v>43430</v>
      </c>
      <c r="B139" vm="863">
        <f ca="1"/>
        <v>1.73</v>
      </c>
      <c r="C139" vm="862">
        <f ca="1"/>
        <v>43430</v>
      </c>
      <c r="D139" vm="864">
        <f ca="1"/>
        <v>19.04</v>
      </c>
      <c r="E139" vm="862">
        <f ca="1"/>
        <v>43430</v>
      </c>
      <c r="F139" vm="865">
        <f ca="1"/>
        <v>269.47000000000003</v>
      </c>
    </row>
    <row r="140" spans="1:6">
      <c r="A140" vm="866">
        <f ca="1"/>
        <v>43431</v>
      </c>
      <c r="B140" vm="709">
        <f ca="1"/>
        <v>1.76</v>
      </c>
      <c r="C140" vm="866">
        <f ca="1"/>
        <v>43431</v>
      </c>
      <c r="D140" vm="867">
        <f ca="1"/>
        <v>19.05</v>
      </c>
      <c r="E140" vm="866">
        <f ca="1"/>
        <v>43431</v>
      </c>
      <c r="F140" vm="868">
        <f ca="1"/>
        <v>270.32</v>
      </c>
    </row>
    <row r="141" spans="1:6">
      <c r="A141" vm="869">
        <f ca="1"/>
        <v>43432</v>
      </c>
      <c r="B141" vm="773">
        <f ca="1"/>
        <v>1.78</v>
      </c>
      <c r="C141" vm="869">
        <f ca="1"/>
        <v>43432</v>
      </c>
      <c r="D141" vm="870">
        <f ca="1"/>
        <v>19.52</v>
      </c>
      <c r="E141" vm="869">
        <f ca="1"/>
        <v>43432</v>
      </c>
      <c r="F141" vm="871">
        <f ca="1"/>
        <v>276.63</v>
      </c>
    </row>
    <row r="142" spans="1:6">
      <c r="A142" vm="872">
        <f ca="1"/>
        <v>43433</v>
      </c>
      <c r="B142" vm="713">
        <f ca="1"/>
        <v>1.77</v>
      </c>
      <c r="C142" vm="872">
        <f ca="1"/>
        <v>43433</v>
      </c>
      <c r="D142" vm="873">
        <f ca="1"/>
        <v>19.45</v>
      </c>
      <c r="E142" vm="872">
        <f ca="1"/>
        <v>43433</v>
      </c>
      <c r="F142" vm="874">
        <f ca="1"/>
        <v>276.07</v>
      </c>
    </row>
    <row r="143" spans="1:6">
      <c r="A143" vm="875">
        <f ca="1"/>
        <v>43434</v>
      </c>
      <c r="B143" vm="61">
        <f ca="1"/>
        <v>1.75</v>
      </c>
      <c r="C143" vm="875">
        <f ca="1"/>
        <v>43434</v>
      </c>
      <c r="D143" vm="876">
        <f ca="1"/>
        <v>19.559999999999999</v>
      </c>
      <c r="E143" vm="875">
        <f ca="1"/>
        <v>43434</v>
      </c>
      <c r="F143" vm="54">
        <f ca="1"/>
        <v>278</v>
      </c>
    </row>
    <row r="144" spans="1:6">
      <c r="A144" vm="877">
        <f ca="1"/>
        <v>43437</v>
      </c>
      <c r="B144" vm="878">
        <f ca="1"/>
        <v>1.7</v>
      </c>
      <c r="C144" vm="877">
        <f ca="1"/>
        <v>43437</v>
      </c>
      <c r="D144" vm="879">
        <f ca="1"/>
        <v>19.850000000000001</v>
      </c>
      <c r="E144" vm="877">
        <f ca="1"/>
        <v>43437</v>
      </c>
      <c r="F144" vm="880">
        <f ca="1"/>
        <v>281.37</v>
      </c>
    </row>
    <row r="145" spans="1:6">
      <c r="A145" vm="881">
        <f ca="1"/>
        <v>43438</v>
      </c>
      <c r="B145" vm="882">
        <f ca="1"/>
        <v>1.69</v>
      </c>
      <c r="C145" vm="881">
        <f ca="1"/>
        <v>43438</v>
      </c>
      <c r="D145" vm="883">
        <f ca="1"/>
        <v>19.2727</v>
      </c>
      <c r="E145" vm="881">
        <f ca="1"/>
        <v>43438</v>
      </c>
      <c r="F145" vm="884">
        <f ca="1"/>
        <v>272.52999999999997</v>
      </c>
    </row>
    <row r="146" spans="1:6">
      <c r="A146" vm="885">
        <f ca="1"/>
        <v>43440</v>
      </c>
      <c r="B146" vm="886">
        <f ca="1"/>
        <v>1.62</v>
      </c>
      <c r="C146" vm="885">
        <f ca="1"/>
        <v>43440</v>
      </c>
      <c r="D146" vm="887">
        <f ca="1"/>
        <v>19.079999999999998</v>
      </c>
      <c r="E146" vm="885">
        <f ca="1"/>
        <v>43440</v>
      </c>
      <c r="F146" vm="888">
        <f ca="1"/>
        <v>271.82</v>
      </c>
    </row>
    <row r="147" spans="1:6">
      <c r="A147" vm="889">
        <f ca="1"/>
        <v>43441</v>
      </c>
      <c r="B147" vm="890">
        <f ca="1"/>
        <v>1.57</v>
      </c>
      <c r="C147" vm="889">
        <f ca="1"/>
        <v>43441</v>
      </c>
      <c r="D147" vm="891">
        <f ca="1"/>
        <v>18.690000000000001</v>
      </c>
      <c r="E147" vm="889">
        <f ca="1"/>
        <v>43441</v>
      </c>
      <c r="F147" vm="892">
        <f ca="1"/>
        <v>265.60000000000002</v>
      </c>
    </row>
    <row r="148" spans="1:6">
      <c r="A148" vm="893">
        <f ca="1"/>
        <v>43444</v>
      </c>
      <c r="B148" vm="894">
        <f ca="1"/>
        <v>1.5</v>
      </c>
      <c r="C148" vm="893">
        <f ca="1"/>
        <v>43444</v>
      </c>
      <c r="D148" vm="895">
        <f ca="1"/>
        <v>18.814499999999999</v>
      </c>
      <c r="E148" vm="893">
        <f ca="1"/>
        <v>43444</v>
      </c>
      <c r="F148" vm="896">
        <f ca="1"/>
        <v>266</v>
      </c>
    </row>
    <row r="149" spans="1:6">
      <c r="A149" vm="897">
        <f ca="1"/>
        <v>43445</v>
      </c>
      <c r="B149" vm="894">
        <f ca="1"/>
        <v>1.5</v>
      </c>
      <c r="C149" vm="897">
        <f ca="1"/>
        <v>43445</v>
      </c>
      <c r="D149" vm="898">
        <f ca="1"/>
        <v>18.78</v>
      </c>
      <c r="E149" vm="897">
        <f ca="1"/>
        <v>43445</v>
      </c>
      <c r="F149" vm="899">
        <f ca="1"/>
        <v>266.05</v>
      </c>
    </row>
    <row r="150" spans="1:6">
      <c r="A150" vm="900">
        <f ca="1"/>
        <v>43446</v>
      </c>
      <c r="B150" vm="901">
        <f ca="1"/>
        <v>1.46</v>
      </c>
      <c r="C150" vm="900">
        <f ca="1"/>
        <v>43446</v>
      </c>
      <c r="D150" vm="850">
        <f ca="1"/>
        <v>18.88</v>
      </c>
      <c r="E150" vm="900">
        <f ca="1"/>
        <v>43446</v>
      </c>
      <c r="F150" vm="902">
        <f ca="1"/>
        <v>267.49</v>
      </c>
    </row>
    <row r="151" spans="1:6">
      <c r="A151" vm="903">
        <f ca="1"/>
        <v>43447</v>
      </c>
      <c r="B151" vm="904">
        <f ca="1"/>
        <v>1.45</v>
      </c>
      <c r="C151" vm="903">
        <f ca="1"/>
        <v>43447</v>
      </c>
      <c r="D151" vm="760">
        <f ca="1"/>
        <v>18.96</v>
      </c>
      <c r="E151" vm="903">
        <f ca="1"/>
        <v>43447</v>
      </c>
      <c r="F151" vm="905">
        <f ca="1"/>
        <v>267.24</v>
      </c>
    </row>
    <row r="152" spans="1:6">
      <c r="A152" vm="906">
        <f ca="1"/>
        <v>43448</v>
      </c>
      <c r="B152" vm="77">
        <f ca="1"/>
        <v>1.37</v>
      </c>
      <c r="C152" vm="906">
        <f ca="1"/>
        <v>43448</v>
      </c>
      <c r="D152" vm="907">
        <f ca="1"/>
        <v>18.600000000000001</v>
      </c>
      <c r="E152" vm="906">
        <f ca="1"/>
        <v>43448</v>
      </c>
      <c r="F152" vm="908">
        <f ca="1"/>
        <v>262.39999999999998</v>
      </c>
    </row>
    <row r="153" spans="1:6">
      <c r="A153" vm="909">
        <f ca="1"/>
        <v>43451</v>
      </c>
      <c r="B153" vm="910">
        <f ca="1"/>
        <v>1.31</v>
      </c>
      <c r="C153" vm="909">
        <f ca="1"/>
        <v>43451</v>
      </c>
      <c r="D153" vm="911">
        <f ca="1"/>
        <v>18.05</v>
      </c>
      <c r="E153" vm="909">
        <f ca="1"/>
        <v>43451</v>
      </c>
      <c r="F153" vm="912">
        <f ca="1"/>
        <v>255.65</v>
      </c>
    </row>
    <row r="154" spans="1:6">
      <c r="A154" vm="913">
        <f ca="1"/>
        <v>43452</v>
      </c>
      <c r="B154" vm="914">
        <f ca="1"/>
        <v>1.18</v>
      </c>
      <c r="C154" vm="913">
        <f ca="1"/>
        <v>43452</v>
      </c>
      <c r="D154" vm="915">
        <f ca="1"/>
        <v>18.079999999999998</v>
      </c>
      <c r="E154" vm="913">
        <f ca="1"/>
        <v>43452</v>
      </c>
      <c r="F154" vm="916">
        <f ca="1"/>
        <v>255.62</v>
      </c>
    </row>
    <row r="155" spans="1:6">
      <c r="A155" vm="917">
        <f ca="1"/>
        <v>43453</v>
      </c>
      <c r="B155" vm="914">
        <f ca="1"/>
        <v>1.18</v>
      </c>
      <c r="C155" vm="917">
        <f ca="1"/>
        <v>43453</v>
      </c>
      <c r="D155" vm="918">
        <f ca="1"/>
        <v>17.63</v>
      </c>
      <c r="E155" vm="917">
        <f ca="1"/>
        <v>43453</v>
      </c>
      <c r="F155" vm="919">
        <f ca="1"/>
        <v>251.74</v>
      </c>
    </row>
    <row r="156" spans="1:6">
      <c r="A156" vm="920">
        <f ca="1"/>
        <v>43454</v>
      </c>
      <c r="B156" vm="921">
        <f ca="1"/>
        <v>1.01</v>
      </c>
      <c r="C156" vm="920">
        <f ca="1"/>
        <v>43454</v>
      </c>
      <c r="D156" vm="922">
        <f ca="1"/>
        <v>17.12</v>
      </c>
      <c r="E156" vm="920">
        <f ca="1"/>
        <v>43454</v>
      </c>
      <c r="F156" vm="923">
        <f ca="1"/>
        <v>247.43</v>
      </c>
    </row>
    <row r="157" spans="1:6">
      <c r="A157" vm="924">
        <f ca="1"/>
        <v>43455</v>
      </c>
      <c r="B157" vm="925">
        <f ca="1"/>
        <v>1.02</v>
      </c>
      <c r="C157" vm="924">
        <f ca="1"/>
        <v>43455</v>
      </c>
      <c r="D157" vm="926">
        <f ca="1"/>
        <v>16.91</v>
      </c>
      <c r="E157" vm="924">
        <f ca="1"/>
        <v>43455</v>
      </c>
      <c r="F157" vm="927">
        <f ca="1"/>
        <v>242.35</v>
      </c>
    </row>
    <row r="158" spans="1:6">
      <c r="A158" vm="928">
        <f ca="1"/>
        <v>43458</v>
      </c>
      <c r="B158" vm="925">
        <f ca="1"/>
        <v>1.02</v>
      </c>
      <c r="C158" vm="928">
        <f ca="1"/>
        <v>43458</v>
      </c>
      <c r="D158" vm="929">
        <f ca="1"/>
        <v>16.309999999999999</v>
      </c>
      <c r="E158" vm="928">
        <f ca="1"/>
        <v>43458</v>
      </c>
      <c r="F158" vm="930">
        <f ca="1"/>
        <v>236.09</v>
      </c>
    </row>
    <row r="159" spans="1:6">
      <c r="A159" vm="931">
        <f ca="1"/>
        <v>43460</v>
      </c>
      <c r="B159" vm="910">
        <f ca="1"/>
        <v>1.31</v>
      </c>
      <c r="C159" vm="931">
        <f ca="1"/>
        <v>43460</v>
      </c>
      <c r="D159" vm="932">
        <f ca="1"/>
        <v>17.36</v>
      </c>
      <c r="E159" vm="931">
        <f ca="1"/>
        <v>43460</v>
      </c>
      <c r="F159" vm="933">
        <f ca="1"/>
        <v>247.67</v>
      </c>
    </row>
    <row r="160" spans="1:6">
      <c r="A160" vm="934">
        <f ca="1"/>
        <v>43461</v>
      </c>
      <c r="B160" vm="935">
        <f ca="1"/>
        <v>1.3</v>
      </c>
      <c r="C160" vm="934">
        <f ca="1"/>
        <v>43461</v>
      </c>
      <c r="D160" vm="936">
        <f ca="1"/>
        <v>17.309999999999999</v>
      </c>
      <c r="E160" vm="934">
        <f ca="1"/>
        <v>43461</v>
      </c>
      <c r="F160" vm="937">
        <f ca="1"/>
        <v>250.06</v>
      </c>
    </row>
    <row r="161" spans="1:6">
      <c r="A161" vm="938">
        <f ca="1"/>
        <v>43462</v>
      </c>
      <c r="B161" vm="939">
        <f ca="1"/>
        <v>1.32</v>
      </c>
      <c r="C161" vm="938">
        <f ca="1"/>
        <v>43462</v>
      </c>
      <c r="D161" vm="940">
        <f ca="1"/>
        <v>17.440000000000001</v>
      </c>
      <c r="E161" vm="938">
        <f ca="1"/>
        <v>43462</v>
      </c>
      <c r="F161" vm="941">
        <f ca="1"/>
        <v>249.33</v>
      </c>
    </row>
    <row r="162" spans="1:6">
      <c r="A162" vm="942">
        <f ca="1"/>
        <v>43465</v>
      </c>
      <c r="B162" vm="69">
        <f ca="1"/>
        <v>1.24</v>
      </c>
      <c r="C162" vm="942">
        <f ca="1"/>
        <v>43465</v>
      </c>
      <c r="D162" vm="943">
        <f ca="1"/>
        <v>17.62</v>
      </c>
      <c r="E162" vm="942">
        <f ca="1"/>
        <v>43465</v>
      </c>
      <c r="F162" vm="62">
        <f ca="1"/>
        <v>251.61</v>
      </c>
    </row>
    <row r="163" spans="1:6">
      <c r="A163" vm="944">
        <f ca="1"/>
        <v>43467</v>
      </c>
      <c r="B163" vm="945">
        <f ca="1"/>
        <v>1.33</v>
      </c>
      <c r="C163" vm="944">
        <f ca="1"/>
        <v>43467</v>
      </c>
      <c r="D163" vm="946">
        <f ca="1"/>
        <v>17.64</v>
      </c>
      <c r="E163" vm="944">
        <f ca="1"/>
        <v>43467</v>
      </c>
      <c r="F163" vm="947">
        <f ca="1"/>
        <v>251.72</v>
      </c>
    </row>
    <row r="164" spans="1:6">
      <c r="A164" vm="948">
        <f ca="1"/>
        <v>43468</v>
      </c>
      <c r="B164" vm="949">
        <f ca="1"/>
        <v>1.26</v>
      </c>
      <c r="C164" vm="948">
        <f ca="1"/>
        <v>43468</v>
      </c>
      <c r="D164" vm="950">
        <f ca="1"/>
        <v>17.05</v>
      </c>
      <c r="E164" vm="948">
        <f ca="1"/>
        <v>43468</v>
      </c>
      <c r="F164" vm="951">
        <f ca="1"/>
        <v>245.43</v>
      </c>
    </row>
    <row r="165" spans="1:6">
      <c r="A165" vm="952">
        <f ca="1"/>
        <v>43469</v>
      </c>
      <c r="B165" vm="953">
        <f ca="1"/>
        <v>1.34</v>
      </c>
      <c r="C165" vm="952">
        <f ca="1"/>
        <v>43469</v>
      </c>
      <c r="D165" vm="954">
        <f ca="1"/>
        <v>17.745999999999999</v>
      </c>
      <c r="E165" vm="952">
        <f ca="1"/>
        <v>43469</v>
      </c>
      <c r="F165" vm="955">
        <f ca="1"/>
        <v>254.06</v>
      </c>
    </row>
    <row r="166" spans="1:6">
      <c r="A166" vm="956">
        <f ca="1"/>
        <v>43472</v>
      </c>
      <c r="B166" vm="957">
        <f ca="1"/>
        <v>1.53</v>
      </c>
      <c r="C166" vm="956">
        <f ca="1"/>
        <v>43472</v>
      </c>
      <c r="D166" vm="958">
        <f ca="1"/>
        <v>18.009899999999998</v>
      </c>
      <c r="E166" vm="956">
        <f ca="1"/>
        <v>43472</v>
      </c>
      <c r="F166" vm="959">
        <f ca="1"/>
        <v>255.77</v>
      </c>
    </row>
    <row r="167" spans="1:6">
      <c r="A167" vm="960">
        <f ca="1"/>
        <v>43473</v>
      </c>
      <c r="B167" vm="961">
        <f ca="1"/>
        <v>1.6</v>
      </c>
      <c r="C167" vm="960">
        <f ca="1"/>
        <v>43473</v>
      </c>
      <c r="D167" vm="962">
        <f ca="1"/>
        <v>18.14</v>
      </c>
      <c r="E167" vm="960">
        <f ca="1"/>
        <v>43473</v>
      </c>
      <c r="F167" vm="963">
        <f ca="1"/>
        <v>258.29000000000002</v>
      </c>
    </row>
    <row r="168" spans="1:6">
      <c r="A168" vm="964">
        <f ca="1"/>
        <v>43474</v>
      </c>
      <c r="B168" vm="185">
        <f ca="1"/>
        <v>1.51</v>
      </c>
      <c r="C168" vm="964">
        <f ca="1"/>
        <v>43474</v>
      </c>
      <c r="D168" vm="965">
        <f ca="1"/>
        <v>18.3</v>
      </c>
      <c r="E168" vm="964">
        <f ca="1"/>
        <v>43474</v>
      </c>
      <c r="F168" vm="966">
        <f ca="1"/>
        <v>259.49</v>
      </c>
    </row>
    <row r="169" spans="1:6">
      <c r="A169" vm="967">
        <f ca="1"/>
        <v>43475</v>
      </c>
      <c r="B169" vm="904">
        <f ca="1"/>
        <v>1.45</v>
      </c>
      <c r="C169" vm="967">
        <f ca="1"/>
        <v>43475</v>
      </c>
      <c r="D169" vm="968">
        <f ca="1"/>
        <v>18.7</v>
      </c>
      <c r="E169" vm="967">
        <f ca="1"/>
        <v>43475</v>
      </c>
      <c r="F169" vm="969">
        <f ca="1"/>
        <v>260.51</v>
      </c>
    </row>
    <row r="170" spans="1:6">
      <c r="A170" vm="970">
        <f ca="1"/>
        <v>43476</v>
      </c>
      <c r="B170" vm="971">
        <f ca="1"/>
        <v>1.48</v>
      </c>
      <c r="C170" vm="970">
        <f ca="1"/>
        <v>43476</v>
      </c>
      <c r="D170" vm="972">
        <f ca="1"/>
        <v>18.82</v>
      </c>
      <c r="E170" vm="970">
        <f ca="1"/>
        <v>43476</v>
      </c>
      <c r="F170" vm="973">
        <f ca="1"/>
        <v>260.37</v>
      </c>
    </row>
    <row r="171" spans="1:6">
      <c r="A171" vm="974">
        <f ca="1"/>
        <v>43479</v>
      </c>
      <c r="B171" vm="904">
        <f ca="1"/>
        <v>1.45</v>
      </c>
      <c r="C171" vm="974">
        <f ca="1"/>
        <v>43479</v>
      </c>
      <c r="D171" vm="815">
        <f ca="1"/>
        <v>18.420000000000002</v>
      </c>
      <c r="E171" vm="974">
        <f ca="1"/>
        <v>43479</v>
      </c>
      <c r="F171" vm="975">
        <f ca="1"/>
        <v>259.11</v>
      </c>
    </row>
    <row r="172" spans="1:6">
      <c r="A172" vm="976">
        <f ca="1"/>
        <v>43480</v>
      </c>
      <c r="B172" vm="977">
        <f ca="1"/>
        <v>1.39</v>
      </c>
      <c r="C172" vm="976">
        <f ca="1"/>
        <v>43480</v>
      </c>
      <c r="D172" vm="978">
        <f ca="1"/>
        <v>18.43</v>
      </c>
      <c r="E172" vm="976">
        <f ca="1"/>
        <v>43480</v>
      </c>
      <c r="F172" vm="979">
        <f ca="1"/>
        <v>261.91000000000003</v>
      </c>
    </row>
    <row r="173" spans="1:6">
      <c r="A173" vm="980">
        <f ca="1"/>
        <v>43481</v>
      </c>
      <c r="B173" vm="977">
        <f ca="1"/>
        <v>1.39</v>
      </c>
      <c r="C173" vm="980">
        <f ca="1"/>
        <v>43481</v>
      </c>
      <c r="D173" vm="981">
        <f ca="1"/>
        <v>18.54</v>
      </c>
      <c r="E173" vm="980">
        <f ca="1"/>
        <v>43481</v>
      </c>
      <c r="F173" vm="982">
        <f ca="1"/>
        <v>262.60000000000002</v>
      </c>
    </row>
    <row r="174" spans="1:6">
      <c r="A174" vm="983">
        <f ca="1"/>
        <v>43482</v>
      </c>
      <c r="B174" vm="984">
        <f ca="1"/>
        <v>1.4</v>
      </c>
      <c r="C174" vm="983">
        <f ca="1"/>
        <v>43482</v>
      </c>
      <c r="D174" vm="985">
        <f ca="1"/>
        <v>18.8399</v>
      </c>
      <c r="E174" vm="983">
        <f ca="1"/>
        <v>43482</v>
      </c>
      <c r="F174" vm="986">
        <f ca="1"/>
        <v>264.52999999999997</v>
      </c>
    </row>
    <row r="175" spans="1:6">
      <c r="A175" vm="987">
        <f ca="1"/>
        <v>43483</v>
      </c>
      <c r="B175" vm="988">
        <f ca="1"/>
        <v>1.38</v>
      </c>
      <c r="C175" vm="987">
        <f ca="1"/>
        <v>43483</v>
      </c>
      <c r="D175" vm="989">
        <f ca="1"/>
        <v>18.7578</v>
      </c>
      <c r="E175" vm="987">
        <f ca="1"/>
        <v>43483</v>
      </c>
      <c r="F175" vm="990">
        <f ca="1"/>
        <v>268.07</v>
      </c>
    </row>
    <row r="176" spans="1:6">
      <c r="A176" vm="991">
        <f ca="1"/>
        <v>43487</v>
      </c>
      <c r="B176" vm="945">
        <f ca="1"/>
        <v>1.33</v>
      </c>
      <c r="C176" vm="991">
        <f ca="1"/>
        <v>43487</v>
      </c>
      <c r="D176" vm="992">
        <f ca="1"/>
        <v>18.27</v>
      </c>
      <c r="E176" vm="991">
        <f ca="1"/>
        <v>43487</v>
      </c>
      <c r="F176" vm="993">
        <f ca="1"/>
        <v>264.5</v>
      </c>
    </row>
    <row r="177" spans="1:6">
      <c r="A177" vm="994">
        <f ca="1"/>
        <v>43488</v>
      </c>
      <c r="B177" vm="995">
        <f ca="1"/>
        <v>1.36</v>
      </c>
      <c r="C177" vm="994">
        <f ca="1"/>
        <v>43488</v>
      </c>
      <c r="D177" vm="996">
        <f ca="1"/>
        <v>18.329999999999998</v>
      </c>
      <c r="E177" vm="994">
        <f ca="1"/>
        <v>43488</v>
      </c>
      <c r="F177" vm="997">
        <f ca="1"/>
        <v>264.88</v>
      </c>
    </row>
    <row r="178" spans="1:6">
      <c r="A178" vm="998">
        <f ca="1"/>
        <v>43489</v>
      </c>
      <c r="B178" vm="77">
        <f ca="1"/>
        <v>1.37</v>
      </c>
      <c r="C178" vm="998">
        <f ca="1"/>
        <v>43489</v>
      </c>
      <c r="D178" vm="999">
        <f ca="1"/>
        <v>18.7501</v>
      </c>
      <c r="E178" vm="998">
        <f ca="1"/>
        <v>43489</v>
      </c>
      <c r="F178" vm="1000">
        <f ca="1"/>
        <v>265.14</v>
      </c>
    </row>
    <row r="179" spans="1:6">
      <c r="A179" vm="1001">
        <f ca="1"/>
        <v>43490</v>
      </c>
      <c r="B179" vm="995">
        <f ca="1"/>
        <v>1.36</v>
      </c>
      <c r="C179" vm="1001">
        <f ca="1"/>
        <v>43490</v>
      </c>
      <c r="D179" vm="1002">
        <f ca="1"/>
        <v>19.14</v>
      </c>
      <c r="E179" vm="1001">
        <f ca="1"/>
        <v>43490</v>
      </c>
      <c r="F179" vm="1003">
        <f ca="1"/>
        <v>267.5</v>
      </c>
    </row>
    <row r="180" spans="1:6">
      <c r="A180" vm="1004">
        <f ca="1"/>
        <v>43493</v>
      </c>
      <c r="B180" vm="77">
        <f ca="1"/>
        <v>1.37</v>
      </c>
      <c r="C180" vm="1004">
        <f ca="1"/>
        <v>43493</v>
      </c>
      <c r="D180" vm="1005">
        <f ca="1"/>
        <v>19.18</v>
      </c>
      <c r="E180" vm="1004">
        <f ca="1"/>
        <v>43493</v>
      </c>
      <c r="F180" vm="1006">
        <f ca="1"/>
        <v>265.35000000000002</v>
      </c>
    </row>
    <row r="181" spans="1:6">
      <c r="A181" vm="1007">
        <f ca="1"/>
        <v>43494</v>
      </c>
      <c r="B181" vm="984">
        <f ca="1"/>
        <v>1.4</v>
      </c>
      <c r="C181" vm="1007">
        <f ca="1"/>
        <v>43494</v>
      </c>
      <c r="D181" vm="1005">
        <f ca="1"/>
        <v>19.18</v>
      </c>
      <c r="E181" vm="1007">
        <f ca="1"/>
        <v>43494</v>
      </c>
      <c r="F181" vm="1008">
        <f ca="1"/>
        <v>264.98</v>
      </c>
    </row>
    <row r="182" spans="1:6">
      <c r="A182" vm="1009">
        <f ca="1"/>
        <v>43495</v>
      </c>
      <c r="B182" vm="977">
        <f ca="1"/>
        <v>1.39</v>
      </c>
      <c r="C182" vm="1009">
        <f ca="1"/>
        <v>43495</v>
      </c>
      <c r="D182" vm="1010">
        <f ca="1"/>
        <v>19.32</v>
      </c>
      <c r="E182" vm="1009">
        <f ca="1"/>
        <v>43495</v>
      </c>
      <c r="F182" vm="1011">
        <f ca="1"/>
        <v>269.23</v>
      </c>
    </row>
    <row r="183" spans="1:6">
      <c r="A183" vm="1012">
        <f ca="1"/>
        <v>43496</v>
      </c>
      <c r="B183" vm="77">
        <f ca="1"/>
        <v>1.37</v>
      </c>
      <c r="C183" vm="1012">
        <f ca="1"/>
        <v>43496</v>
      </c>
      <c r="D183" vm="1013">
        <f ca="1"/>
        <v>19.4344</v>
      </c>
      <c r="E183" vm="1012">
        <f ca="1"/>
        <v>43496</v>
      </c>
      <c r="F183" vm="70">
        <f ca="1"/>
        <v>271.55</v>
      </c>
    </row>
    <row r="184" spans="1:6">
      <c r="A184" vm="73">
        <f ca="1"/>
        <v>43497</v>
      </c>
      <c r="B184" vm="953">
        <f ca="1"/>
        <v>1.34</v>
      </c>
      <c r="C184" vm="73">
        <f ca="1"/>
        <v>43497</v>
      </c>
      <c r="D184" vm="626">
        <f ca="1"/>
        <v>19.63</v>
      </c>
      <c r="E184" vm="73">
        <f ca="1"/>
        <v>43497</v>
      </c>
      <c r="F184" vm="1014">
        <f ca="1"/>
        <v>271.7</v>
      </c>
    </row>
    <row r="185" spans="1:6">
      <c r="A185" vm="1015">
        <f ca="1"/>
        <v>43500</v>
      </c>
      <c r="B185" vm="988">
        <f ca="1"/>
        <v>1.38</v>
      </c>
      <c r="C185" vm="1015">
        <f ca="1"/>
        <v>43500</v>
      </c>
      <c r="D185" vm="1016">
        <f ca="1"/>
        <v>19.86</v>
      </c>
      <c r="E185" vm="1015">
        <f ca="1"/>
        <v>43500</v>
      </c>
      <c r="F185" vm="1017">
        <f ca="1"/>
        <v>273.64999999999998</v>
      </c>
    </row>
    <row r="186" spans="1:6">
      <c r="A186" vm="1018">
        <f ca="1"/>
        <v>43501</v>
      </c>
      <c r="B186" vm="988">
        <f ca="1"/>
        <v>1.38</v>
      </c>
      <c r="C186" vm="1018">
        <f ca="1"/>
        <v>43501</v>
      </c>
      <c r="D186" vm="745">
        <f ca="1"/>
        <v>19.899999999999999</v>
      </c>
      <c r="E186" vm="1018">
        <f ca="1"/>
        <v>43501</v>
      </c>
      <c r="F186" vm="1019">
        <f ca="1"/>
        <v>274.82</v>
      </c>
    </row>
    <row r="187" spans="1:6">
      <c r="A187" vm="1020">
        <f ca="1"/>
        <v>43502</v>
      </c>
      <c r="B187" vm="995">
        <f ca="1"/>
        <v>1.36</v>
      </c>
      <c r="C187" vm="1020">
        <f ca="1"/>
        <v>43502</v>
      </c>
      <c r="D187" vm="592">
        <f ca="1"/>
        <v>20.100000000000001</v>
      </c>
      <c r="E187" vm="1020">
        <f ca="1"/>
        <v>43502</v>
      </c>
      <c r="F187" vm="1021">
        <f ca="1"/>
        <v>274.41000000000003</v>
      </c>
    </row>
    <row r="188" spans="1:6">
      <c r="A188" vm="1022">
        <f ca="1"/>
        <v>43503</v>
      </c>
      <c r="B188" vm="953">
        <f ca="1"/>
        <v>1.34</v>
      </c>
      <c r="C188" vm="1022">
        <f ca="1"/>
        <v>43503</v>
      </c>
      <c r="D188" vm="1023">
        <f ca="1"/>
        <v>19.6938</v>
      </c>
      <c r="E188" vm="1022">
        <f ca="1"/>
        <v>43503</v>
      </c>
      <c r="F188" vm="1024">
        <f ca="1"/>
        <v>271.83</v>
      </c>
    </row>
    <row r="189" spans="1:6">
      <c r="A189" vm="1025">
        <f ca="1"/>
        <v>43504</v>
      </c>
      <c r="B189" vm="953">
        <f ca="1"/>
        <v>1.34</v>
      </c>
      <c r="C189" vm="1025">
        <f ca="1"/>
        <v>43504</v>
      </c>
      <c r="D189" vm="1026">
        <f ca="1"/>
        <v>19.6631</v>
      </c>
      <c r="E189" vm="1025">
        <f ca="1"/>
        <v>43504</v>
      </c>
      <c r="F189" vm="1027">
        <f ca="1"/>
        <v>272.13</v>
      </c>
    </row>
    <row r="190" spans="1:6">
      <c r="A190" vm="1028">
        <f ca="1"/>
        <v>43507</v>
      </c>
      <c r="B190" vm="995">
        <f ca="1"/>
        <v>1.36</v>
      </c>
      <c r="C190" vm="1028">
        <f ca="1"/>
        <v>43507</v>
      </c>
      <c r="D190" vm="665">
        <f ca="1"/>
        <v>19.89</v>
      </c>
      <c r="E190" vm="1028">
        <f ca="1"/>
        <v>43507</v>
      </c>
      <c r="F190" vm="1029">
        <f ca="1"/>
        <v>272.27999999999997</v>
      </c>
    </row>
    <row r="191" spans="1:6">
      <c r="A191" vm="1030">
        <f ca="1"/>
        <v>43508</v>
      </c>
      <c r="B191" vm="77">
        <f ca="1"/>
        <v>1.37</v>
      </c>
      <c r="C191" vm="1030">
        <f ca="1"/>
        <v>43508</v>
      </c>
      <c r="D191" vm="1031">
        <f ca="1"/>
        <v>20.039100000000001</v>
      </c>
      <c r="E191" vm="1030">
        <f ca="1"/>
        <v>43508</v>
      </c>
      <c r="F191" vm="1032">
        <f ca="1"/>
        <v>275.82</v>
      </c>
    </row>
    <row r="192" spans="1:6">
      <c r="A192" vm="1033">
        <f ca="1"/>
        <v>43509</v>
      </c>
      <c r="B192" vm="984">
        <f ca="1"/>
        <v>1.4</v>
      </c>
      <c r="C192" vm="1033">
        <f ca="1"/>
        <v>43509</v>
      </c>
      <c r="D192" vm="589">
        <f ca="1"/>
        <v>20.11</v>
      </c>
      <c r="E192" vm="1033">
        <f ca="1"/>
        <v>43509</v>
      </c>
      <c r="F192" vm="1034">
        <f ca="1"/>
        <v>276.66000000000003</v>
      </c>
    </row>
    <row r="193" spans="1:6">
      <c r="A193" vm="1035">
        <f ca="1"/>
        <v>43510</v>
      </c>
      <c r="B193" vm="1036">
        <f ca="1"/>
        <v>1.67</v>
      </c>
      <c r="C193" vm="1035">
        <f ca="1"/>
        <v>43510</v>
      </c>
      <c r="D193" vm="724">
        <f ca="1"/>
        <v>20.12</v>
      </c>
      <c r="E193" vm="1035">
        <f ca="1"/>
        <v>43510</v>
      </c>
      <c r="F193" vm="1037">
        <f ca="1"/>
        <v>276.02999999999997</v>
      </c>
    </row>
    <row r="194" spans="1:6">
      <c r="A194" vm="1038">
        <f ca="1"/>
        <v>43511</v>
      </c>
      <c r="B194" vm="886">
        <f ca="1"/>
        <v>1.62</v>
      </c>
      <c r="C194" vm="1038">
        <f ca="1"/>
        <v>43511</v>
      </c>
      <c r="D194" vm="727">
        <f ca="1"/>
        <v>20.239999999999998</v>
      </c>
      <c r="E194" vm="1038">
        <f ca="1"/>
        <v>43511</v>
      </c>
      <c r="F194" vm="1039">
        <f ca="1"/>
        <v>279.16000000000003</v>
      </c>
    </row>
    <row r="195" spans="1:6">
      <c r="A195" vm="1040">
        <f ca="1"/>
        <v>43515</v>
      </c>
      <c r="B195" vm="882">
        <f ca="1"/>
        <v>1.69</v>
      </c>
      <c r="C195" vm="1040">
        <f ca="1"/>
        <v>43515</v>
      </c>
      <c r="D195" vm="1041">
        <f ca="1"/>
        <v>20.440000000000001</v>
      </c>
      <c r="E195" vm="1040">
        <f ca="1"/>
        <v>43515</v>
      </c>
      <c r="F195" vm="1042">
        <f ca="1"/>
        <v>279.55</v>
      </c>
    </row>
    <row r="196" spans="1:6">
      <c r="A196" vm="1043">
        <f ca="1"/>
        <v>43516</v>
      </c>
      <c r="B196" vm="773">
        <f ca="1"/>
        <v>1.78</v>
      </c>
      <c r="C196" vm="1043">
        <f ca="1"/>
        <v>43516</v>
      </c>
      <c r="D196" vm="1044">
        <f ca="1"/>
        <v>20.338799999999999</v>
      </c>
      <c r="E196" vm="1043">
        <f ca="1"/>
        <v>43516</v>
      </c>
      <c r="F196" vm="1045">
        <f ca="1"/>
        <v>280.08999999999997</v>
      </c>
    </row>
    <row r="197" spans="1:6">
      <c r="A197" vm="1046">
        <f ca="1"/>
        <v>43517</v>
      </c>
      <c r="B197" vm="773">
        <f ca="1"/>
        <v>1.78</v>
      </c>
      <c r="C197" vm="1046">
        <f ca="1"/>
        <v>43517</v>
      </c>
      <c r="D197" vm="1047">
        <f ca="1"/>
        <v>20.439900000000002</v>
      </c>
      <c r="E197" vm="1046">
        <f ca="1"/>
        <v>43517</v>
      </c>
      <c r="F197" vm="1048">
        <f ca="1"/>
        <v>279.20999999999998</v>
      </c>
    </row>
    <row r="198" spans="1:6">
      <c r="A198" vm="1049">
        <f ca="1"/>
        <v>43518</v>
      </c>
      <c r="B198" vm="810">
        <f ca="1"/>
        <v>1.8</v>
      </c>
      <c r="C198" vm="1049">
        <f ca="1"/>
        <v>43518</v>
      </c>
      <c r="D198" vm="1050">
        <f ca="1"/>
        <v>20.85</v>
      </c>
      <c r="E198" vm="1049">
        <f ca="1"/>
        <v>43518</v>
      </c>
      <c r="F198" vm="1051">
        <f ca="1"/>
        <v>280.82</v>
      </c>
    </row>
    <row r="199" spans="1:6">
      <c r="A199" vm="1052">
        <f ca="1"/>
        <v>43521</v>
      </c>
      <c r="B199" vm="61">
        <f ca="1"/>
        <v>1.75</v>
      </c>
      <c r="C199" vm="1052">
        <f ca="1"/>
        <v>43521</v>
      </c>
      <c r="D199" vm="1053">
        <f ca="1"/>
        <v>21.07</v>
      </c>
      <c r="E199" vm="1052">
        <f ca="1"/>
        <v>43521</v>
      </c>
      <c r="F199" vm="1054">
        <f ca="1"/>
        <v>281.26</v>
      </c>
    </row>
    <row r="200" spans="1:6">
      <c r="A200" vm="1055">
        <f ca="1"/>
        <v>43522</v>
      </c>
      <c r="B200" vm="713">
        <f ca="1"/>
        <v>1.77</v>
      </c>
      <c r="C200" vm="1055">
        <f ca="1"/>
        <v>43522</v>
      </c>
      <c r="D200" vm="1056">
        <f ca="1"/>
        <v>20.923100000000002</v>
      </c>
      <c r="E200" vm="1055">
        <f ca="1"/>
        <v>43522</v>
      </c>
      <c r="F200" vm="1057">
        <f ca="1"/>
        <v>281.05</v>
      </c>
    </row>
    <row r="201" spans="1:6">
      <c r="A201" vm="1058">
        <f ca="1"/>
        <v>43523</v>
      </c>
      <c r="B201" vm="85">
        <f ca="1"/>
        <v>1.79</v>
      </c>
      <c r="C201" vm="1058">
        <f ca="1"/>
        <v>43523</v>
      </c>
      <c r="D201" vm="1059">
        <f ca="1"/>
        <v>20.954499999999999</v>
      </c>
      <c r="E201" vm="1058">
        <f ca="1"/>
        <v>43523</v>
      </c>
      <c r="F201" vm="1060">
        <f ca="1"/>
        <v>280.91000000000003</v>
      </c>
    </row>
    <row r="202" spans="1:6">
      <c r="A202" vm="1061">
        <f ca="1"/>
        <v>43524</v>
      </c>
      <c r="B202" vm="85">
        <f ca="1"/>
        <v>1.79</v>
      </c>
      <c r="C202" vm="1061">
        <f ca="1"/>
        <v>43524</v>
      </c>
      <c r="D202" vm="1062">
        <f ca="1"/>
        <v>20.93</v>
      </c>
      <c r="E202" vm="1061">
        <f ca="1"/>
        <v>43524</v>
      </c>
      <c r="F202" vm="78">
        <f ca="1"/>
        <v>280.32</v>
      </c>
    </row>
    <row r="203" spans="1:6">
      <c r="A203" vm="81">
        <f ca="1"/>
        <v>43525</v>
      </c>
      <c r="B203" vm="810">
        <f ca="1"/>
        <v>1.8</v>
      </c>
      <c r="C203" vm="81">
        <f ca="1"/>
        <v>43525</v>
      </c>
      <c r="D203" vm="1063">
        <f ca="1"/>
        <v>20.71</v>
      </c>
      <c r="E203" vm="81">
        <f ca="1"/>
        <v>43525</v>
      </c>
      <c r="F203" vm="1064">
        <f ca="1"/>
        <v>282.31</v>
      </c>
    </row>
    <row r="204" spans="1:6">
      <c r="A204" vm="1065">
        <f ca="1"/>
        <v>43528</v>
      </c>
      <c r="B204" vm="508">
        <f ca="1"/>
        <v>1.86</v>
      </c>
      <c r="C204" vm="1065">
        <f ca="1"/>
        <v>43528</v>
      </c>
      <c r="D204" vm="1066">
        <f ca="1"/>
        <v>20.74</v>
      </c>
      <c r="E204" vm="1065">
        <f ca="1"/>
        <v>43528</v>
      </c>
      <c r="F204" vm="1067">
        <f ca="1"/>
        <v>281.16000000000003</v>
      </c>
    </row>
    <row r="205" spans="1:6">
      <c r="A205" vm="1068">
        <f ca="1"/>
        <v>43529</v>
      </c>
      <c r="B205" vm="500">
        <f ca="1"/>
        <v>1.87</v>
      </c>
      <c r="C205" vm="1068">
        <f ca="1"/>
        <v>43529</v>
      </c>
      <c r="D205" vm="1069">
        <f ca="1"/>
        <v>20.7</v>
      </c>
      <c r="E205" vm="1068">
        <f ca="1"/>
        <v>43529</v>
      </c>
      <c r="F205" vm="1070">
        <f ca="1"/>
        <v>280.8</v>
      </c>
    </row>
    <row r="206" spans="1:6">
      <c r="A206" vm="1071">
        <f ca="1"/>
        <v>43530</v>
      </c>
      <c r="B206" vm="777">
        <f ca="1"/>
        <v>1.81</v>
      </c>
      <c r="C206" vm="1071">
        <f ca="1"/>
        <v>43530</v>
      </c>
      <c r="D206" vm="651">
        <f ca="1"/>
        <v>20.29</v>
      </c>
      <c r="E206" vm="1071">
        <f ca="1"/>
        <v>43530</v>
      </c>
      <c r="F206" vm="1072">
        <f ca="1"/>
        <v>279.01</v>
      </c>
    </row>
    <row r="207" spans="1:6">
      <c r="A207" vm="1073">
        <f ca="1"/>
        <v>43531</v>
      </c>
      <c r="B207" vm="37">
        <f ca="1"/>
        <v>1.97</v>
      </c>
      <c r="C207" vm="1073">
        <f ca="1"/>
        <v>43531</v>
      </c>
      <c r="D207" vm="1074">
        <f ca="1"/>
        <v>20.033100000000001</v>
      </c>
      <c r="E207" vm="1073">
        <f ca="1"/>
        <v>43531</v>
      </c>
      <c r="F207" vm="1075">
        <f ca="1"/>
        <v>276.76</v>
      </c>
    </row>
    <row r="208" spans="1:6">
      <c r="A208" vm="1076">
        <f ca="1"/>
        <v>43532</v>
      </c>
      <c r="B208" vm="177">
        <f ca="1"/>
        <v>1.95</v>
      </c>
      <c r="C208" vm="1076">
        <f ca="1"/>
        <v>43532</v>
      </c>
      <c r="D208" vm="1077">
        <f ca="1"/>
        <v>20.03</v>
      </c>
      <c r="E208" vm="1076">
        <f ca="1"/>
        <v>43532</v>
      </c>
      <c r="F208" vm="1078">
        <f ca="1"/>
        <v>276.2</v>
      </c>
    </row>
    <row r="209" spans="1:6">
      <c r="A209" vm="1079">
        <f ca="1"/>
        <v>43535</v>
      </c>
      <c r="B209" vm="1080">
        <f ca="1"/>
        <v>2.11</v>
      </c>
      <c r="C209" vm="1079">
        <f ca="1"/>
        <v>43535</v>
      </c>
      <c r="D209" vm="1081">
        <f ca="1"/>
        <v>20.494800000000001</v>
      </c>
      <c r="E209" vm="1079">
        <f ca="1"/>
        <v>43535</v>
      </c>
      <c r="F209" vm="1082">
        <f ca="1"/>
        <v>280.20999999999998</v>
      </c>
    </row>
    <row r="210" spans="1:6">
      <c r="A210" vm="1083">
        <f ca="1"/>
        <v>43536</v>
      </c>
      <c r="B210" vm="1084">
        <f ca="1"/>
        <v>2.2000000000000002</v>
      </c>
      <c r="C210" vm="1083">
        <f ca="1"/>
        <v>43536</v>
      </c>
      <c r="D210" vm="1085">
        <f ca="1"/>
        <v>20.537099999999999</v>
      </c>
      <c r="E210" vm="1083">
        <f ca="1"/>
        <v>43536</v>
      </c>
      <c r="F210" vm="1086">
        <f ca="1"/>
        <v>281.2</v>
      </c>
    </row>
    <row r="211" spans="1:6">
      <c r="A211" vm="1087">
        <f ca="1"/>
        <v>43537</v>
      </c>
      <c r="B211" vm="495">
        <f ca="1"/>
        <v>2.38</v>
      </c>
      <c r="C211" vm="1087">
        <f ca="1"/>
        <v>43537</v>
      </c>
      <c r="D211" vm="1088">
        <f ca="1"/>
        <v>20.68</v>
      </c>
      <c r="E211" vm="1087">
        <f ca="1"/>
        <v>43537</v>
      </c>
      <c r="F211" vm="1089">
        <f ca="1"/>
        <v>283.14999999999998</v>
      </c>
    </row>
    <row r="212" spans="1:6">
      <c r="A212" vm="1090">
        <f ca="1"/>
        <v>43538</v>
      </c>
      <c r="B212" vm="1091">
        <f ca="1"/>
        <v>2.59</v>
      </c>
      <c r="C212" vm="1090">
        <f ca="1"/>
        <v>43538</v>
      </c>
      <c r="D212" vm="1092">
        <f ca="1"/>
        <v>20.589500000000001</v>
      </c>
      <c r="E212" vm="1090">
        <f ca="1"/>
        <v>43538</v>
      </c>
      <c r="F212" vm="1093">
        <f ca="1"/>
        <v>283.01</v>
      </c>
    </row>
    <row r="213" spans="1:6">
      <c r="A213" vm="1094">
        <f ca="1"/>
        <v>43539</v>
      </c>
      <c r="B213" vm="1084">
        <f ca="1"/>
        <v>2.2000000000000002</v>
      </c>
      <c r="C213" vm="1094">
        <f ca="1"/>
        <v>43539</v>
      </c>
      <c r="D213" vm="1095">
        <f ca="1"/>
        <v>20.55</v>
      </c>
      <c r="E213" vm="1094">
        <f ca="1"/>
        <v>43539</v>
      </c>
      <c r="F213" vm="1096">
        <f ca="1"/>
        <v>284.27999999999997</v>
      </c>
    </row>
    <row r="214" spans="1:6">
      <c r="A214" vm="1097">
        <f ca="1"/>
        <v>43542</v>
      </c>
      <c r="B214" vm="93">
        <f ca="1"/>
        <v>2.4</v>
      </c>
      <c r="C214" vm="1097">
        <f ca="1"/>
        <v>43542</v>
      </c>
      <c r="D214" vm="1069">
        <f ca="1"/>
        <v>20.7</v>
      </c>
      <c r="E214" vm="1097">
        <f ca="1"/>
        <v>43542</v>
      </c>
      <c r="F214" vm="1098">
        <f ca="1"/>
        <v>285.41000000000003</v>
      </c>
    </row>
    <row r="215" spans="1:6">
      <c r="A215" vm="1099">
        <f ca="1"/>
        <v>43543</v>
      </c>
      <c r="B215" vm="1100">
        <f ca="1"/>
        <v>2.5299999999999998</v>
      </c>
      <c r="C215" vm="1099">
        <f ca="1"/>
        <v>43543</v>
      </c>
      <c r="D215" vm="1101">
        <f ca="1"/>
        <v>20.617999999999999</v>
      </c>
      <c r="E215" vm="1099">
        <f ca="1"/>
        <v>43543</v>
      </c>
      <c r="F215" vm="1102">
        <f ca="1"/>
        <v>285.54000000000002</v>
      </c>
    </row>
    <row r="216" spans="1:6">
      <c r="A216" vm="1103">
        <f ca="1"/>
        <v>43544</v>
      </c>
      <c r="B216" vm="1104">
        <f ca="1"/>
        <v>2.62</v>
      </c>
      <c r="C216" vm="1103">
        <f ca="1"/>
        <v>43544</v>
      </c>
      <c r="D216" vm="1105">
        <f ca="1"/>
        <v>20.59</v>
      </c>
      <c r="E216" vm="1103">
        <f ca="1"/>
        <v>43544</v>
      </c>
      <c r="F216" vm="1106">
        <f ca="1"/>
        <v>283.39</v>
      </c>
    </row>
    <row r="217" spans="1:6">
      <c r="A217" vm="1107">
        <f ca="1"/>
        <v>43545</v>
      </c>
      <c r="B217" vm="1108">
        <f ca="1"/>
        <v>2.54</v>
      </c>
      <c r="C217" vm="1107">
        <f ca="1"/>
        <v>43545</v>
      </c>
      <c r="D217" vm="1063">
        <f ca="1"/>
        <v>20.71</v>
      </c>
      <c r="E217" vm="1107">
        <f ca="1"/>
        <v>43545</v>
      </c>
      <c r="F217" vm="1109">
        <f ca="1"/>
        <v>286.57</v>
      </c>
    </row>
    <row r="218" spans="1:6">
      <c r="A218" vm="1110">
        <f ca="1"/>
        <v>43546</v>
      </c>
      <c r="B218" vm="1111">
        <f ca="1"/>
        <v>2.48</v>
      </c>
      <c r="C218" vm="1110">
        <f ca="1"/>
        <v>43546</v>
      </c>
      <c r="D218" vm="1112">
        <f ca="1"/>
        <v>20.079000000000001</v>
      </c>
      <c r="E218" vm="1110">
        <f ca="1"/>
        <v>43546</v>
      </c>
      <c r="F218" vm="1067">
        <f ca="1"/>
        <v>281.16000000000003</v>
      </c>
    </row>
    <row r="219" spans="1:6">
      <c r="A219" vm="1113">
        <f ca="1"/>
        <v>43549</v>
      </c>
      <c r="B219" vm="1114">
        <f ca="1"/>
        <v>2.36</v>
      </c>
      <c r="C219" vm="1113">
        <f ca="1"/>
        <v>43549</v>
      </c>
      <c r="D219" vm="595">
        <f ca="1"/>
        <v>19.95</v>
      </c>
      <c r="E219" vm="1113">
        <f ca="1"/>
        <v>43549</v>
      </c>
      <c r="F219" vm="1060">
        <f ca="1"/>
        <v>280.91000000000003</v>
      </c>
    </row>
    <row r="220" spans="1:6">
      <c r="A220" vm="1115">
        <f ca="1"/>
        <v>43550</v>
      </c>
      <c r="B220" vm="93">
        <f ca="1"/>
        <v>2.4</v>
      </c>
      <c r="C220" vm="1115">
        <f ca="1"/>
        <v>43550</v>
      </c>
      <c r="D220" vm="1116">
        <f ca="1"/>
        <v>19.895</v>
      </c>
      <c r="E220" vm="1115">
        <f ca="1"/>
        <v>43550</v>
      </c>
      <c r="F220" vm="1117">
        <f ca="1"/>
        <v>282.95999999999998</v>
      </c>
    </row>
    <row r="221" spans="1:6">
      <c r="A221" vm="1118">
        <f ca="1"/>
        <v>43551</v>
      </c>
      <c r="B221" vm="1114">
        <f ca="1"/>
        <v>2.36</v>
      </c>
      <c r="C221" vm="1118">
        <f ca="1"/>
        <v>43551</v>
      </c>
      <c r="D221" vm="545">
        <f ca="1"/>
        <v>19.88</v>
      </c>
      <c r="E221" vm="1118">
        <f ca="1"/>
        <v>43551</v>
      </c>
      <c r="F221" vm="1119">
        <f ca="1"/>
        <v>281.58</v>
      </c>
    </row>
    <row r="222" spans="1:6">
      <c r="A222" vm="1120">
        <f ca="1"/>
        <v>43552</v>
      </c>
      <c r="B222" vm="1121">
        <f ca="1"/>
        <v>2.42</v>
      </c>
      <c r="C222" vm="1120">
        <f ca="1"/>
        <v>43552</v>
      </c>
      <c r="D222" vm="1122">
        <f ca="1"/>
        <v>19.880099999999999</v>
      </c>
      <c r="E222" vm="1120">
        <f ca="1"/>
        <v>43552</v>
      </c>
      <c r="F222" vm="1123">
        <f ca="1"/>
        <v>282.69</v>
      </c>
    </row>
    <row r="223" spans="1:6">
      <c r="A223" vm="1124">
        <f ca="1"/>
        <v>43553</v>
      </c>
      <c r="B223" vm="93">
        <f ca="1"/>
        <v>2.4</v>
      </c>
      <c r="C223" vm="1124">
        <f ca="1"/>
        <v>43553</v>
      </c>
      <c r="D223" vm="598">
        <f ca="1"/>
        <v>20.09</v>
      </c>
      <c r="E223" vm="1124">
        <f ca="1"/>
        <v>43553</v>
      </c>
      <c r="F223" vm="86">
        <f ca="1"/>
        <v>284.56</v>
      </c>
    </row>
    <row r="224" spans="1:6">
      <c r="A224" vm="89">
        <f ca="1"/>
        <v>43556</v>
      </c>
      <c r="B224" vm="1125">
        <f ca="1"/>
        <v>2.35</v>
      </c>
      <c r="C224" vm="89">
        <f ca="1"/>
        <v>43556</v>
      </c>
      <c r="D224" vm="730">
        <f ca="1"/>
        <v>20.49</v>
      </c>
      <c r="E224" vm="89">
        <f ca="1"/>
        <v>43556</v>
      </c>
      <c r="F224" vm="1126">
        <f ca="1"/>
        <v>287.85000000000002</v>
      </c>
    </row>
    <row r="225" spans="1:6">
      <c r="A225" vm="1127">
        <f ca="1"/>
        <v>43557</v>
      </c>
      <c r="B225" vm="1128">
        <f ca="1"/>
        <v>2.4500000000000002</v>
      </c>
      <c r="C225" vm="1127">
        <f ca="1"/>
        <v>43557</v>
      </c>
      <c r="D225" vm="1129">
        <f ca="1"/>
        <v>20.52</v>
      </c>
      <c r="E225" vm="1127">
        <f ca="1"/>
        <v>43557</v>
      </c>
      <c r="F225" vm="1130">
        <f ca="1"/>
        <v>287.92</v>
      </c>
    </row>
    <row r="226" spans="1:6">
      <c r="A226" vm="1131">
        <f ca="1"/>
        <v>43558</v>
      </c>
      <c r="B226" vm="1128">
        <f ca="1"/>
        <v>2.4500000000000002</v>
      </c>
      <c r="C226" vm="1131">
        <f ca="1"/>
        <v>43558</v>
      </c>
      <c r="D226" vm="1050">
        <f ca="1"/>
        <v>20.85</v>
      </c>
      <c r="E226" vm="1131">
        <f ca="1"/>
        <v>43558</v>
      </c>
      <c r="F226" vm="1132">
        <f ca="1"/>
        <v>288.44</v>
      </c>
    </row>
    <row r="227" spans="1:6">
      <c r="A227" vm="1133">
        <f ca="1"/>
        <v>43559</v>
      </c>
      <c r="B227" vm="1134">
        <f ca="1"/>
        <v>2.5499999999999998</v>
      </c>
      <c r="C227" vm="1133">
        <f ca="1"/>
        <v>43559</v>
      </c>
      <c r="D227" vm="1135">
        <f ca="1"/>
        <v>20.89</v>
      </c>
      <c r="E227" vm="1133">
        <f ca="1"/>
        <v>43559</v>
      </c>
      <c r="F227" vm="1136">
        <f ca="1"/>
        <v>289.13</v>
      </c>
    </row>
    <row r="228" spans="1:6">
      <c r="A228" vm="1137">
        <f ca="1"/>
        <v>43560</v>
      </c>
      <c r="B228" vm="140">
        <f ca="1"/>
        <v>2.63</v>
      </c>
      <c r="C228" vm="1137">
        <f ca="1"/>
        <v>43560</v>
      </c>
      <c r="D228" vm="1138">
        <f ca="1"/>
        <v>21.15</v>
      </c>
      <c r="E228" vm="1137">
        <f ca="1"/>
        <v>43560</v>
      </c>
      <c r="F228" vm="1139">
        <f ca="1"/>
        <v>290.45</v>
      </c>
    </row>
    <row r="229" spans="1:6">
      <c r="A229" vm="1140">
        <f ca="1"/>
        <v>43563</v>
      </c>
      <c r="B229" vm="1141">
        <f ca="1"/>
        <v>2.77</v>
      </c>
      <c r="C229" vm="1140">
        <f ca="1"/>
        <v>43563</v>
      </c>
      <c r="D229" vm="1142">
        <f ca="1"/>
        <v>21.1999</v>
      </c>
      <c r="E229" vm="1140">
        <f ca="1"/>
        <v>43563</v>
      </c>
      <c r="F229" vm="1143">
        <f ca="1"/>
        <v>290.77</v>
      </c>
    </row>
    <row r="230" spans="1:6">
      <c r="A230" vm="1144">
        <f ca="1"/>
        <v>43564</v>
      </c>
      <c r="B230" vm="1091">
        <f ca="1"/>
        <v>2.59</v>
      </c>
      <c r="C230" vm="1144">
        <f ca="1"/>
        <v>43564</v>
      </c>
      <c r="D230" vm="1145">
        <f ca="1"/>
        <v>20.95</v>
      </c>
      <c r="E230" vm="1144">
        <f ca="1"/>
        <v>43564</v>
      </c>
      <c r="F230" vm="1146">
        <f ca="1"/>
        <v>289.27</v>
      </c>
    </row>
    <row r="231" spans="1:6">
      <c r="A231" vm="1147">
        <f ca="1"/>
        <v>43565</v>
      </c>
      <c r="B231" vm="1148">
        <f ca="1"/>
        <v>2.67</v>
      </c>
      <c r="C231" vm="1147">
        <f ca="1"/>
        <v>43565</v>
      </c>
      <c r="D231" vm="1149">
        <f ca="1"/>
        <v>21.208300000000001</v>
      </c>
      <c r="E231" vm="1147">
        <f ca="1"/>
        <v>43565</v>
      </c>
      <c r="F231" vm="1150">
        <f ca="1"/>
        <v>290.22000000000003</v>
      </c>
    </row>
    <row r="232" spans="1:6">
      <c r="A232" vm="1151">
        <f ca="1"/>
        <v>43566</v>
      </c>
      <c r="B232" vm="1148">
        <f ca="1"/>
        <v>2.67</v>
      </c>
      <c r="C232" vm="1151">
        <f ca="1"/>
        <v>43566</v>
      </c>
      <c r="D232" vm="417">
        <f ca="1"/>
        <v>21.01</v>
      </c>
      <c r="E232" vm="1151">
        <f ca="1"/>
        <v>43566</v>
      </c>
      <c r="F232" vm="1152">
        <f ca="1"/>
        <v>290.2</v>
      </c>
    </row>
    <row r="233" spans="1:6">
      <c r="A233" vm="1153">
        <f ca="1"/>
        <v>43567</v>
      </c>
      <c r="B233" vm="1091">
        <f ca="1"/>
        <v>2.59</v>
      </c>
      <c r="C233" vm="1153">
        <f ca="1"/>
        <v>43567</v>
      </c>
      <c r="D233" vm="1154">
        <f ca="1"/>
        <v>21.112500000000001</v>
      </c>
      <c r="E233" vm="1153">
        <f ca="1"/>
        <v>43567</v>
      </c>
      <c r="F233" vm="1155">
        <f ca="1"/>
        <v>292.16000000000003</v>
      </c>
    </row>
    <row r="234" spans="1:6">
      <c r="A234" vm="1156">
        <f ca="1"/>
        <v>43570</v>
      </c>
      <c r="B234" vm="163">
        <f ca="1"/>
        <v>2.5099999999999998</v>
      </c>
      <c r="C234" vm="1156">
        <f ca="1"/>
        <v>43570</v>
      </c>
      <c r="D234" vm="1157">
        <f ca="1"/>
        <v>21.189900000000002</v>
      </c>
      <c r="E234" vm="1156">
        <f ca="1"/>
        <v>43570</v>
      </c>
      <c r="F234" vm="1158">
        <f ca="1"/>
        <v>291.92</v>
      </c>
    </row>
    <row r="235" spans="1:6">
      <c r="A235" vm="1159">
        <f ca="1"/>
        <v>43571</v>
      </c>
      <c r="B235" vm="1091">
        <f ca="1"/>
        <v>2.59</v>
      </c>
      <c r="C235" vm="1159">
        <f ca="1"/>
        <v>43571</v>
      </c>
      <c r="D235" vm="422">
        <f ca="1"/>
        <v>21.29</v>
      </c>
      <c r="E235" vm="1159">
        <f ca="1"/>
        <v>43571</v>
      </c>
      <c r="F235" vm="1160">
        <f ca="1"/>
        <v>292.14</v>
      </c>
    </row>
    <row r="236" spans="1:6">
      <c r="A236" vm="1161">
        <f ca="1"/>
        <v>43572</v>
      </c>
      <c r="B236" vm="109">
        <f ca="1"/>
        <v>2.56</v>
      </c>
      <c r="C236" vm="1161">
        <f ca="1"/>
        <v>43572</v>
      </c>
      <c r="D236" vm="1162">
        <f ca="1"/>
        <v>21.3</v>
      </c>
      <c r="E236" vm="1161">
        <f ca="1"/>
        <v>43572</v>
      </c>
      <c r="F236" vm="1163">
        <f ca="1"/>
        <v>291.37</v>
      </c>
    </row>
    <row r="237" spans="1:6">
      <c r="A237" vm="1164">
        <f ca="1"/>
        <v>43573</v>
      </c>
      <c r="B237" vm="1165">
        <f ca="1"/>
        <v>2.57</v>
      </c>
      <c r="C237" vm="1164">
        <f ca="1"/>
        <v>43573</v>
      </c>
      <c r="D237" vm="1166">
        <f ca="1"/>
        <v>21.33</v>
      </c>
      <c r="E237" vm="1164">
        <f ca="1"/>
        <v>43573</v>
      </c>
      <c r="F237" vm="1167">
        <f ca="1"/>
        <v>292</v>
      </c>
    </row>
    <row r="238" spans="1:6">
      <c r="A238" vm="1168">
        <f ca="1"/>
        <v>43577</v>
      </c>
      <c r="B238" vm="1169">
        <f ca="1"/>
        <v>2.5</v>
      </c>
      <c r="C238" vm="1168">
        <f ca="1"/>
        <v>43577</v>
      </c>
      <c r="D238" vm="1170">
        <f ca="1"/>
        <v>21.184999999999999</v>
      </c>
      <c r="E238" vm="1168">
        <f ca="1"/>
        <v>43577</v>
      </c>
      <c r="F238" vm="1171">
        <f ca="1"/>
        <v>292.3</v>
      </c>
    </row>
    <row r="239" spans="1:6">
      <c r="A239" vm="1172">
        <f ca="1"/>
        <v>43578</v>
      </c>
      <c r="B239" vm="1100">
        <f ca="1"/>
        <v>2.5299999999999998</v>
      </c>
      <c r="C239" vm="1172">
        <f ca="1"/>
        <v>43578</v>
      </c>
      <c r="D239" vm="1173">
        <f ca="1"/>
        <v>21.314499999999999</v>
      </c>
      <c r="E239" vm="1172">
        <f ca="1"/>
        <v>43578</v>
      </c>
      <c r="F239" vm="1174">
        <f ca="1"/>
        <v>294.83999999999997</v>
      </c>
    </row>
    <row r="240" spans="1:6">
      <c r="A240" vm="1175">
        <f ca="1"/>
        <v>43579</v>
      </c>
      <c r="B240" vm="1176">
        <f ca="1"/>
        <v>2.58</v>
      </c>
      <c r="C240" vm="1175">
        <f ca="1"/>
        <v>43579</v>
      </c>
      <c r="D240" vm="1177">
        <f ca="1"/>
        <v>21.3079</v>
      </c>
      <c r="E240" vm="1175">
        <f ca="1"/>
        <v>43579</v>
      </c>
      <c r="F240" vm="1178">
        <f ca="1"/>
        <v>294.22000000000003</v>
      </c>
    </row>
    <row r="241" spans="1:6">
      <c r="A241" vm="1179">
        <f ca="1"/>
        <v>43580</v>
      </c>
      <c r="B241" vm="1100">
        <f ca="1"/>
        <v>2.5299999999999998</v>
      </c>
      <c r="C241" vm="1179">
        <f ca="1"/>
        <v>43580</v>
      </c>
      <c r="D241" vm="1180">
        <f ca="1"/>
        <v>20.99</v>
      </c>
      <c r="E241" vm="1179">
        <f ca="1"/>
        <v>43580</v>
      </c>
      <c r="F241" vm="1181">
        <f ca="1"/>
        <v>294.04000000000002</v>
      </c>
    </row>
    <row r="242" spans="1:6">
      <c r="A242" vm="1182">
        <f ca="1"/>
        <v>43581</v>
      </c>
      <c r="B242" vm="1183">
        <f ca="1"/>
        <v>2.52</v>
      </c>
      <c r="C242" vm="1182">
        <f ca="1"/>
        <v>43581</v>
      </c>
      <c r="D242" vm="1184">
        <f ca="1"/>
        <v>21.0289</v>
      </c>
      <c r="E242" vm="1182">
        <f ca="1"/>
        <v>43581</v>
      </c>
      <c r="F242" vm="1185">
        <f ca="1"/>
        <v>295.47000000000003</v>
      </c>
    </row>
    <row r="243" spans="1:6">
      <c r="A243" vm="1186">
        <f ca="1"/>
        <v>43584</v>
      </c>
      <c r="B243" vm="1100">
        <f ca="1"/>
        <v>2.5299999999999998</v>
      </c>
      <c r="C243" vm="1186">
        <f ca="1"/>
        <v>43584</v>
      </c>
      <c r="D243" vm="1187">
        <f ca="1"/>
        <v>21.013400000000001</v>
      </c>
      <c r="E243" vm="1186">
        <f ca="1"/>
        <v>43584</v>
      </c>
      <c r="F243" vm="1188">
        <f ca="1"/>
        <v>295.79000000000002</v>
      </c>
    </row>
    <row r="244" spans="1:6">
      <c r="A244" vm="1189">
        <f ca="1"/>
        <v>43585</v>
      </c>
      <c r="B244" vm="101">
        <f ca="1"/>
        <v>2.4900000000000002</v>
      </c>
      <c r="C244" vm="1189">
        <f ca="1"/>
        <v>43585</v>
      </c>
      <c r="D244" vm="1190">
        <f ca="1"/>
        <v>20.962299999999999</v>
      </c>
      <c r="E244" vm="1189">
        <f ca="1"/>
        <v>43585</v>
      </c>
      <c r="F244" vm="94">
        <f ca="1"/>
        <v>295.94</v>
      </c>
    </row>
    <row r="245" spans="1:6">
      <c r="A245" vm="97">
        <f ca="1"/>
        <v>43586</v>
      </c>
      <c r="B245" vm="163">
        <f ca="1"/>
        <v>2.5099999999999998</v>
      </c>
      <c r="C245" vm="97">
        <f ca="1"/>
        <v>43586</v>
      </c>
      <c r="D245" vm="1135">
        <f ca="1"/>
        <v>20.89</v>
      </c>
      <c r="E245" vm="97">
        <f ca="1"/>
        <v>43586</v>
      </c>
      <c r="F245" vm="1191">
        <f ca="1"/>
        <v>293.8</v>
      </c>
    </row>
    <row r="246" spans="1:6">
      <c r="A246" vm="1192">
        <f ca="1"/>
        <v>43587</v>
      </c>
      <c r="B246" vm="1193">
        <f ca="1"/>
        <v>2.46</v>
      </c>
      <c r="C246" vm="1192">
        <f ca="1"/>
        <v>43587</v>
      </c>
      <c r="D246" vm="1194">
        <f ca="1"/>
        <v>20.96</v>
      </c>
      <c r="E246" vm="1192">
        <f ca="1"/>
        <v>43587</v>
      </c>
      <c r="F246" vm="1195">
        <f ca="1"/>
        <v>293.26</v>
      </c>
    </row>
    <row r="247" spans="1:6">
      <c r="A247" vm="1196">
        <f ca="1"/>
        <v>43588</v>
      </c>
      <c r="B247" vm="1165">
        <f ca="1"/>
        <v>2.57</v>
      </c>
      <c r="C247" vm="1196">
        <f ca="1"/>
        <v>43588</v>
      </c>
      <c r="D247" vm="1197">
        <f ca="1"/>
        <v>21.48</v>
      </c>
      <c r="E247" vm="1196">
        <f ca="1"/>
        <v>43588</v>
      </c>
      <c r="F247" vm="1198">
        <f ca="1"/>
        <v>296.01</v>
      </c>
    </row>
    <row r="248" spans="1:6">
      <c r="A248" vm="1199">
        <f ca="1"/>
        <v>43591</v>
      </c>
      <c r="B248" vm="163">
        <f ca="1"/>
        <v>2.5099999999999998</v>
      </c>
      <c r="C248" vm="1199">
        <f ca="1"/>
        <v>43591</v>
      </c>
      <c r="D248" vm="1200">
        <f ca="1"/>
        <v>21.210100000000001</v>
      </c>
      <c r="E248" vm="1199">
        <f ca="1"/>
        <v>43591</v>
      </c>
      <c r="F248" vm="1201">
        <f ca="1"/>
        <v>294.89999999999998</v>
      </c>
    </row>
    <row r="249" spans="1:6">
      <c r="A249" vm="1202">
        <f ca="1"/>
        <v>43592</v>
      </c>
      <c r="B249" vm="1203">
        <f ca="1"/>
        <v>2.4700000000000002</v>
      </c>
      <c r="C249" vm="1202">
        <f ca="1"/>
        <v>43592</v>
      </c>
      <c r="D249" vm="1204">
        <f ca="1"/>
        <v>21.12</v>
      </c>
      <c r="E249" vm="1202">
        <f ca="1"/>
        <v>43592</v>
      </c>
      <c r="F249" vm="1205">
        <f ca="1"/>
        <v>289.91000000000003</v>
      </c>
    </row>
    <row r="250" spans="1:6">
      <c r="A250" vm="1206">
        <f ca="1"/>
        <v>43593</v>
      </c>
      <c r="B250" vm="1121">
        <f ca="1"/>
        <v>2.42</v>
      </c>
      <c r="C250" vm="1206">
        <f ca="1"/>
        <v>43593</v>
      </c>
      <c r="D250" vm="1207">
        <f ca="1"/>
        <v>20.88</v>
      </c>
      <c r="E250" vm="1206">
        <f ca="1"/>
        <v>43593</v>
      </c>
      <c r="F250" vm="681">
        <f ca="1"/>
        <v>289.52</v>
      </c>
    </row>
    <row r="251" spans="1:6">
      <c r="A251" vm="1208">
        <f ca="1"/>
        <v>43594</v>
      </c>
      <c r="B251" vm="1209">
        <f ca="1"/>
        <v>2.31</v>
      </c>
      <c r="C251" vm="1208">
        <f ca="1"/>
        <v>43594</v>
      </c>
      <c r="D251" vm="1210">
        <f ca="1"/>
        <v>20.63</v>
      </c>
      <c r="E251" vm="1208">
        <f ca="1"/>
        <v>43594</v>
      </c>
      <c r="F251" vm="1211">
        <f ca="1"/>
        <v>288.72000000000003</v>
      </c>
    </row>
    <row r="252" spans="1:6">
      <c r="A252" vm="1212">
        <f ca="1"/>
        <v>43595</v>
      </c>
      <c r="B252" vm="1125">
        <f ca="1"/>
        <v>2.35</v>
      </c>
      <c r="C252" vm="1212">
        <f ca="1"/>
        <v>43595</v>
      </c>
      <c r="D252" vm="1213">
        <f ca="1"/>
        <v>20.5596</v>
      </c>
      <c r="E252" vm="1212">
        <f ca="1"/>
        <v>43595</v>
      </c>
      <c r="F252" vm="1214">
        <f ca="1"/>
        <v>290</v>
      </c>
    </row>
    <row r="253" spans="1:6">
      <c r="A253" vm="1215">
        <f ca="1"/>
        <v>43598</v>
      </c>
      <c r="B253" vm="215">
        <f ca="1"/>
        <v>2.23</v>
      </c>
      <c r="C253" vm="1215">
        <f ca="1"/>
        <v>43598</v>
      </c>
      <c r="D253" vm="1216">
        <f ca="1"/>
        <v>19.75</v>
      </c>
      <c r="E253" vm="1215">
        <f ca="1"/>
        <v>43598</v>
      </c>
      <c r="F253" vm="1217">
        <f ca="1"/>
        <v>282.8</v>
      </c>
    </row>
    <row r="254" spans="1:6">
      <c r="A254" vm="1218">
        <f ca="1"/>
        <v>43599</v>
      </c>
      <c r="B254" vm="1219">
        <f ca="1"/>
        <v>2.2799999999999998</v>
      </c>
      <c r="C254" vm="1218">
        <f ca="1"/>
        <v>43599</v>
      </c>
      <c r="D254" vm="1220">
        <f ca="1"/>
        <v>20.170000000000002</v>
      </c>
      <c r="E254" vm="1218">
        <f ca="1"/>
        <v>43599</v>
      </c>
      <c r="F254" vm="1221">
        <f ca="1"/>
        <v>285.32</v>
      </c>
    </row>
    <row r="255" spans="1:6">
      <c r="A255" vm="1222">
        <f ca="1"/>
        <v>43600</v>
      </c>
      <c r="B255" vm="485">
        <f ca="1"/>
        <v>2.33</v>
      </c>
      <c r="C255" vm="1222">
        <f ca="1"/>
        <v>43600</v>
      </c>
      <c r="D255" vm="536">
        <f ca="1"/>
        <v>20.329999999999998</v>
      </c>
      <c r="E255" vm="1222">
        <f ca="1"/>
        <v>43600</v>
      </c>
      <c r="F255" vm="1223">
        <f ca="1"/>
        <v>287.02999999999997</v>
      </c>
    </row>
    <row r="256" spans="1:6">
      <c r="A256" vm="1224">
        <f ca="1"/>
        <v>43601</v>
      </c>
      <c r="B256" vm="1121">
        <f ca="1"/>
        <v>2.42</v>
      </c>
      <c r="C256" vm="1224">
        <f ca="1"/>
        <v>43601</v>
      </c>
      <c r="D256" vm="1225">
        <f ca="1"/>
        <v>20.288900000000002</v>
      </c>
      <c r="E256" vm="1224">
        <f ca="1"/>
        <v>43601</v>
      </c>
      <c r="F256" vm="1226">
        <f ca="1"/>
        <v>289.56</v>
      </c>
    </row>
    <row r="257" spans="1:6">
      <c r="A257" vm="1227">
        <f ca="1"/>
        <v>43602</v>
      </c>
      <c r="B257" vm="1134">
        <f ca="1"/>
        <v>2.5499999999999998</v>
      </c>
      <c r="C257" vm="1227">
        <f ca="1"/>
        <v>43602</v>
      </c>
      <c r="D257" vm="1016">
        <f ca="1"/>
        <v>19.86</v>
      </c>
      <c r="E257" vm="1227">
        <f ca="1"/>
        <v>43602</v>
      </c>
      <c r="F257" vm="1228">
        <f ca="1"/>
        <v>287.89999999999998</v>
      </c>
    </row>
    <row r="258" spans="1:6">
      <c r="A258" vm="1229">
        <f ca="1"/>
        <v>43605</v>
      </c>
      <c r="B258" vm="1165">
        <f ca="1"/>
        <v>2.57</v>
      </c>
      <c r="C258" vm="1229">
        <f ca="1"/>
        <v>43605</v>
      </c>
      <c r="D258" vm="1230">
        <f ca="1"/>
        <v>19.48</v>
      </c>
      <c r="E258" vm="1229">
        <f ca="1"/>
        <v>43605</v>
      </c>
      <c r="F258" vm="1231">
        <f ca="1"/>
        <v>285.98</v>
      </c>
    </row>
    <row r="259" spans="1:6">
      <c r="A259" vm="1232">
        <f ca="1"/>
        <v>43606</v>
      </c>
      <c r="B259" vm="163">
        <f ca="1"/>
        <v>2.5099999999999998</v>
      </c>
      <c r="C259" vm="1232">
        <f ca="1"/>
        <v>43606</v>
      </c>
      <c r="D259" vm="515">
        <f ca="1"/>
        <v>19.97</v>
      </c>
      <c r="E259" vm="1232">
        <f ca="1"/>
        <v>43606</v>
      </c>
      <c r="F259" vm="1233">
        <f ca="1"/>
        <v>288.48</v>
      </c>
    </row>
    <row r="260" spans="1:6">
      <c r="A260" vm="1234">
        <f ca="1"/>
        <v>43607</v>
      </c>
      <c r="B260" vm="1100">
        <f ca="1"/>
        <v>2.5299999999999998</v>
      </c>
      <c r="C260" vm="1234">
        <f ca="1"/>
        <v>43607</v>
      </c>
      <c r="D260" vm="1235">
        <f ca="1"/>
        <v>19.7959</v>
      </c>
      <c r="E260" vm="1234">
        <f ca="1"/>
        <v>43607</v>
      </c>
      <c r="F260" vm="1236">
        <f ca="1"/>
        <v>287.64999999999998</v>
      </c>
    </row>
    <row r="261" spans="1:6">
      <c r="A261" vm="1237">
        <f ca="1"/>
        <v>43608</v>
      </c>
      <c r="B261" vm="1169">
        <f ca="1"/>
        <v>2.5</v>
      </c>
      <c r="C261" vm="1237">
        <f ca="1"/>
        <v>43608</v>
      </c>
      <c r="D261" vm="1238">
        <f ca="1"/>
        <v>19.3201</v>
      </c>
      <c r="E261" vm="1237">
        <f ca="1"/>
        <v>43608</v>
      </c>
      <c r="F261" vm="1239">
        <f ca="1"/>
        <v>284.06</v>
      </c>
    </row>
    <row r="262" spans="1:6">
      <c r="A262" vm="1240">
        <f ca="1"/>
        <v>43609</v>
      </c>
      <c r="B262" vm="1169">
        <f ca="1"/>
        <v>2.5</v>
      </c>
      <c r="C262" vm="1240">
        <f ca="1"/>
        <v>43609</v>
      </c>
      <c r="D262" vm="563">
        <f ca="1"/>
        <v>19.440000000000001</v>
      </c>
      <c r="E262" vm="1240">
        <f ca="1"/>
        <v>43609</v>
      </c>
      <c r="F262" vm="1241">
        <f ca="1"/>
        <v>284.76</v>
      </c>
    </row>
    <row r="263" spans="1:6">
      <c r="A263" vm="1242">
        <f ca="1"/>
        <v>43613</v>
      </c>
      <c r="B263" vm="1148">
        <f ca="1"/>
        <v>2.67</v>
      </c>
      <c r="C263" vm="1242">
        <f ca="1"/>
        <v>43613</v>
      </c>
      <c r="D263" vm="1243">
        <f ca="1"/>
        <v>19.456299999999999</v>
      </c>
      <c r="E263" vm="1242">
        <f ca="1"/>
        <v>43613</v>
      </c>
      <c r="F263" vm="1244">
        <f ca="1"/>
        <v>282.08</v>
      </c>
    </row>
    <row r="264" spans="1:6">
      <c r="A264" vm="1245">
        <f ca="1"/>
        <v>43614</v>
      </c>
      <c r="B264" vm="1091">
        <f ca="1"/>
        <v>2.59</v>
      </c>
      <c r="C264" vm="1245">
        <f ca="1"/>
        <v>43614</v>
      </c>
      <c r="D264" vm="1246">
        <f ca="1"/>
        <v>19.163900000000002</v>
      </c>
      <c r="E264" vm="1245">
        <f ca="1"/>
        <v>43614</v>
      </c>
      <c r="F264" vm="1247">
        <f ca="1"/>
        <v>280.24</v>
      </c>
    </row>
    <row r="265" spans="1:6">
      <c r="A265" vm="1248">
        <f ca="1"/>
        <v>43615</v>
      </c>
      <c r="B265" vm="1104">
        <f ca="1"/>
        <v>2.62</v>
      </c>
      <c r="C265" vm="1248">
        <f ca="1"/>
        <v>43615</v>
      </c>
      <c r="D265" vm="1249">
        <f ca="1"/>
        <v>19.2</v>
      </c>
      <c r="E265" vm="1248">
        <f ca="1"/>
        <v>43615</v>
      </c>
      <c r="F265" vm="1250">
        <f ca="1"/>
        <v>280.87</v>
      </c>
    </row>
    <row r="266" spans="1:6">
      <c r="A266" vm="1251">
        <f ca="1"/>
        <v>43616</v>
      </c>
      <c r="B266" vm="109">
        <f ca="1"/>
        <v>2.56</v>
      </c>
      <c r="C266" vm="1251">
        <f ca="1"/>
        <v>43616</v>
      </c>
      <c r="D266" vm="1252">
        <f ca="1"/>
        <v>18.809999999999999</v>
      </c>
      <c r="E266" vm="1251">
        <f ca="1"/>
        <v>43616</v>
      </c>
      <c r="F266" vm="102">
        <f ca="1"/>
        <v>277.3</v>
      </c>
    </row>
    <row r="267" spans="1:6">
      <c r="A267" vm="1253">
        <f ca="1"/>
        <v>43619</v>
      </c>
      <c r="B267" vm="1091">
        <f ca="1"/>
        <v>2.59</v>
      </c>
      <c r="C267" vm="1253">
        <f ca="1"/>
        <v>43619</v>
      </c>
      <c r="D267" vm="1254">
        <f ca="1"/>
        <v>19.036799999999999</v>
      </c>
      <c r="E267" vm="1253">
        <f ca="1"/>
        <v>43619</v>
      </c>
      <c r="F267" vm="1255">
        <f ca="1"/>
        <v>276.38</v>
      </c>
    </row>
    <row r="268" spans="1:6">
      <c r="A268" vm="1256">
        <f ca="1"/>
        <v>43620</v>
      </c>
      <c r="B268" vm="1176">
        <f ca="1"/>
        <v>2.58</v>
      </c>
      <c r="C268" vm="1256">
        <f ca="1"/>
        <v>43620</v>
      </c>
      <c r="D268" vm="1257">
        <f ca="1"/>
        <v>19.670000000000002</v>
      </c>
      <c r="E268" vm="1256">
        <f ca="1"/>
        <v>43620</v>
      </c>
      <c r="F268" vm="1258">
        <f ca="1"/>
        <v>282.44</v>
      </c>
    </row>
    <row r="269" spans="1:6">
      <c r="A269" vm="1259">
        <f ca="1"/>
        <v>43621</v>
      </c>
      <c r="B269" vm="1108">
        <f ca="1"/>
        <v>2.54</v>
      </c>
      <c r="C269" vm="1259">
        <f ca="1"/>
        <v>43621</v>
      </c>
      <c r="D269" vm="1260">
        <f ca="1"/>
        <v>19.62</v>
      </c>
      <c r="E269" vm="1259">
        <f ca="1"/>
        <v>43621</v>
      </c>
      <c r="F269" vm="1261">
        <f ca="1"/>
        <v>284.86</v>
      </c>
    </row>
    <row r="270" spans="1:6">
      <c r="A270" vm="1262">
        <f ca="1"/>
        <v>43622</v>
      </c>
      <c r="B270" vm="109">
        <f ca="1"/>
        <v>2.56</v>
      </c>
      <c r="C270" vm="1262">
        <f ca="1"/>
        <v>43622</v>
      </c>
      <c r="D270" vm="1263">
        <f ca="1"/>
        <v>19.84</v>
      </c>
      <c r="E270" vm="1262">
        <f ca="1"/>
        <v>43622</v>
      </c>
      <c r="F270" vm="1264">
        <f ca="1"/>
        <v>286.76</v>
      </c>
    </row>
    <row r="271" spans="1:6">
      <c r="A271" vm="1265">
        <f ca="1"/>
        <v>43623</v>
      </c>
      <c r="B271" vm="1134">
        <f ca="1"/>
        <v>2.5499999999999998</v>
      </c>
      <c r="C271" vm="1265">
        <f ca="1"/>
        <v>43623</v>
      </c>
      <c r="D271" vm="1266">
        <f ca="1"/>
        <v>20.02</v>
      </c>
      <c r="E271" vm="1265">
        <f ca="1"/>
        <v>43623</v>
      </c>
      <c r="F271" vm="1267">
        <f ca="1"/>
        <v>289.67</v>
      </c>
    </row>
    <row r="272" spans="1:6">
      <c r="A272" vm="1268">
        <f ca="1"/>
        <v>43626</v>
      </c>
      <c r="B272" vm="1269">
        <f ca="1"/>
        <v>2.66</v>
      </c>
      <c r="C272" vm="1268">
        <f ca="1"/>
        <v>43626</v>
      </c>
      <c r="D272" vm="1270">
        <f ca="1"/>
        <v>20.36</v>
      </c>
      <c r="E272" vm="1268">
        <f ca="1"/>
        <v>43626</v>
      </c>
      <c r="F272" vm="1271">
        <f ca="1"/>
        <v>291</v>
      </c>
    </row>
    <row r="273" spans="1:6">
      <c r="A273" vm="1272">
        <f ca="1"/>
        <v>43627</v>
      </c>
      <c r="B273" vm="1104">
        <f ca="1"/>
        <v>2.62</v>
      </c>
      <c r="C273" vm="1272">
        <f ca="1"/>
        <v>43627</v>
      </c>
      <c r="D273" vm="1273">
        <f ca="1"/>
        <v>20.4649</v>
      </c>
      <c r="E273" vm="1272">
        <f ca="1"/>
        <v>43627</v>
      </c>
      <c r="F273" vm="1274">
        <f ca="1"/>
        <v>290.95</v>
      </c>
    </row>
    <row r="274" spans="1:6">
      <c r="A274" vm="1275">
        <f ca="1"/>
        <v>43628</v>
      </c>
      <c r="B274" vm="1276">
        <f ca="1"/>
        <v>2.6</v>
      </c>
      <c r="C274" vm="1275">
        <f ca="1"/>
        <v>43628</v>
      </c>
      <c r="D274" vm="1277">
        <f ca="1"/>
        <v>20.2408</v>
      </c>
      <c r="E274" vm="1275">
        <f ca="1"/>
        <v>43628</v>
      </c>
      <c r="F274" vm="1278">
        <f ca="1"/>
        <v>290.29000000000002</v>
      </c>
    </row>
    <row r="275" spans="1:6">
      <c r="A275" vm="1279">
        <f ca="1"/>
        <v>43629</v>
      </c>
      <c r="B275" vm="148">
        <f ca="1"/>
        <v>2.65</v>
      </c>
      <c r="C275" vm="1279">
        <f ca="1"/>
        <v>43629</v>
      </c>
      <c r="D275" vm="1280">
        <f ca="1"/>
        <v>20.54</v>
      </c>
      <c r="E275" vm="1279">
        <f ca="1"/>
        <v>43629</v>
      </c>
      <c r="F275" vm="1281">
        <f ca="1"/>
        <v>291.62</v>
      </c>
    </row>
    <row r="276" spans="1:6">
      <c r="A276" vm="1282">
        <f ca="1"/>
        <v>43630</v>
      </c>
      <c r="B276" vm="1134">
        <f ca="1"/>
        <v>2.5499999999999998</v>
      </c>
      <c r="C276" vm="1282">
        <f ca="1"/>
        <v>43630</v>
      </c>
      <c r="D276" vm="589">
        <f ca="1"/>
        <v>20.11</v>
      </c>
      <c r="E276" vm="1282">
        <f ca="1"/>
        <v>43630</v>
      </c>
      <c r="F276" vm="1283">
        <f ca="1"/>
        <v>291.25</v>
      </c>
    </row>
    <row r="277" spans="1:6">
      <c r="A277" vm="1284">
        <f ca="1"/>
        <v>43633</v>
      </c>
      <c r="B277" vm="93">
        <f ca="1"/>
        <v>2.4</v>
      </c>
      <c r="C277" vm="1284">
        <f ca="1"/>
        <v>43633</v>
      </c>
      <c r="D277" vm="1285">
        <f ca="1"/>
        <v>20.2</v>
      </c>
      <c r="E277" vm="1284">
        <f ca="1"/>
        <v>43633</v>
      </c>
      <c r="F277" vm="1286">
        <f ca="1"/>
        <v>289.74</v>
      </c>
    </row>
    <row r="278" spans="1:6">
      <c r="A278" vm="1287">
        <f ca="1"/>
        <v>43634</v>
      </c>
      <c r="B278" vm="1209">
        <f ca="1"/>
        <v>2.31</v>
      </c>
      <c r="C278" vm="1287">
        <f ca="1"/>
        <v>43634</v>
      </c>
      <c r="D278" vm="642">
        <f ca="1"/>
        <v>20.72</v>
      </c>
      <c r="E278" vm="1287">
        <f ca="1"/>
        <v>43634</v>
      </c>
      <c r="F278" vm="1288">
        <f ca="1"/>
        <v>292.45</v>
      </c>
    </row>
    <row r="279" spans="1:6">
      <c r="A279" vm="1289">
        <f ca="1"/>
        <v>43635</v>
      </c>
      <c r="B279" vm="1290">
        <f ca="1"/>
        <v>2.29</v>
      </c>
      <c r="C279" vm="1289">
        <f ca="1"/>
        <v>43635</v>
      </c>
      <c r="D279" vm="1291">
        <f ca="1"/>
        <v>20.78</v>
      </c>
      <c r="E279" vm="1289">
        <f ca="1"/>
        <v>43635</v>
      </c>
      <c r="F279" vm="1292">
        <f ca="1"/>
        <v>293.24</v>
      </c>
    </row>
    <row r="280" spans="1:6">
      <c r="A280" vm="1293">
        <f ca="1"/>
        <v>43636</v>
      </c>
      <c r="B280" vm="1209">
        <f ca="1"/>
        <v>2.31</v>
      </c>
      <c r="C280" vm="1293">
        <f ca="1"/>
        <v>43636</v>
      </c>
      <c r="D280" vm="1294">
        <f ca="1"/>
        <v>20.945</v>
      </c>
      <c r="E280" vm="1293">
        <f ca="1"/>
        <v>43636</v>
      </c>
      <c r="F280" vm="1295">
        <f ca="1"/>
        <v>296.02</v>
      </c>
    </row>
    <row r="281" spans="1:6">
      <c r="A281" vm="1296">
        <f ca="1"/>
        <v>43637</v>
      </c>
      <c r="B281" vm="1297">
        <f ca="1"/>
        <v>2.2999999999999998</v>
      </c>
      <c r="C281" vm="1296">
        <f ca="1"/>
        <v>43637</v>
      </c>
      <c r="D281" vm="1298">
        <f ca="1"/>
        <v>20.8</v>
      </c>
      <c r="E281" vm="1296">
        <f ca="1"/>
        <v>43637</v>
      </c>
      <c r="F281" vm="1299">
        <f ca="1"/>
        <v>295.57</v>
      </c>
    </row>
    <row r="282" spans="1:6">
      <c r="A282" vm="1300">
        <f ca="1"/>
        <v>43640</v>
      </c>
      <c r="B282" vm="1301">
        <f ca="1"/>
        <v>2.09</v>
      </c>
      <c r="C282" vm="1300">
        <f ca="1"/>
        <v>43640</v>
      </c>
      <c r="D282" vm="1302">
        <f ca="1"/>
        <v>20.800899999999999</v>
      </c>
      <c r="E282" vm="1300">
        <f ca="1"/>
        <v>43640</v>
      </c>
      <c r="F282" vm="1303">
        <f ca="1"/>
        <v>295.27</v>
      </c>
    </row>
    <row r="283" spans="1:6">
      <c r="A283" vm="1304">
        <f ca="1"/>
        <v>43641</v>
      </c>
      <c r="B283" vm="573">
        <f ca="1"/>
        <v>2.0499999999999998</v>
      </c>
      <c r="C283" vm="1304">
        <f ca="1"/>
        <v>43641</v>
      </c>
      <c r="D283" vm="686">
        <f ca="1"/>
        <v>20.41</v>
      </c>
      <c r="E283" vm="1304">
        <f ca="1"/>
        <v>43641</v>
      </c>
      <c r="F283" vm="1305">
        <f ca="1"/>
        <v>292.41000000000003</v>
      </c>
    </row>
    <row r="284" spans="1:6">
      <c r="A284" vm="1306">
        <f ca="1"/>
        <v>43642</v>
      </c>
      <c r="B284" vm="231">
        <f ca="1"/>
        <v>2.14</v>
      </c>
      <c r="C284" vm="1306">
        <f ca="1"/>
        <v>43642</v>
      </c>
      <c r="D284" vm="1210">
        <f ca="1"/>
        <v>20.63</v>
      </c>
      <c r="E284" vm="1306">
        <f ca="1"/>
        <v>43642</v>
      </c>
      <c r="F284" vm="1307">
        <f ca="1"/>
        <v>292.08</v>
      </c>
    </row>
    <row r="285" spans="1:6">
      <c r="A285" vm="1308">
        <f ca="1"/>
        <v>43643</v>
      </c>
      <c r="B285" vm="1309">
        <f ca="1"/>
        <v>2.2200000000000002</v>
      </c>
      <c r="C285" vm="1308">
        <f ca="1"/>
        <v>43643</v>
      </c>
      <c r="D285" vm="1310">
        <f ca="1"/>
        <v>20.995699999999999</v>
      </c>
      <c r="E285" vm="1308">
        <f ca="1"/>
        <v>43643</v>
      </c>
      <c r="F285" vm="728">
        <f ca="1"/>
        <v>293.27999999999997</v>
      </c>
    </row>
    <row r="286" spans="1:6">
      <c r="A286" vm="1311">
        <f ca="1"/>
        <v>43644</v>
      </c>
      <c r="B286" vm="117">
        <f ca="1"/>
        <v>2.25</v>
      </c>
      <c r="C286" vm="1311">
        <f ca="1"/>
        <v>43644</v>
      </c>
      <c r="D286" vm="1312">
        <f ca="1"/>
        <v>21.11</v>
      </c>
      <c r="E286" vm="1311">
        <f ca="1"/>
        <v>43644</v>
      </c>
      <c r="F286" vm="110">
        <f ca="1"/>
        <v>294.75</v>
      </c>
    </row>
    <row r="287" spans="1:6">
      <c r="A287" vm="113">
        <f ca="1"/>
        <v>43647</v>
      </c>
      <c r="B287" vm="1313">
        <f ca="1"/>
        <v>2.2400000000000002</v>
      </c>
      <c r="C287" vm="113">
        <f ca="1"/>
        <v>43647</v>
      </c>
      <c r="D287" vm="1197">
        <f ca="1"/>
        <v>21.48</v>
      </c>
      <c r="E287" vm="113">
        <f ca="1"/>
        <v>43647</v>
      </c>
      <c r="F287" vm="1314">
        <f ca="1"/>
        <v>297.32</v>
      </c>
    </row>
    <row r="288" spans="1:6">
      <c r="A288" vm="1315">
        <f ca="1"/>
        <v>43648</v>
      </c>
      <c r="B288" vm="1297">
        <f ca="1"/>
        <v>2.2999999999999998</v>
      </c>
      <c r="C288" vm="1315">
        <f ca="1"/>
        <v>43648</v>
      </c>
      <c r="D288" vm="1316">
        <f ca="1"/>
        <v>21.27</v>
      </c>
      <c r="E288" vm="1315">
        <f ca="1"/>
        <v>43648</v>
      </c>
      <c r="F288" vm="1317">
        <f ca="1"/>
        <v>298.23</v>
      </c>
    </row>
    <row r="289" spans="1:6">
      <c r="A289" vm="1318">
        <f ca="1"/>
        <v>43649</v>
      </c>
      <c r="B289" vm="1219">
        <f ca="1"/>
        <v>2.2799999999999998</v>
      </c>
      <c r="C289" vm="1318">
        <f ca="1"/>
        <v>43649</v>
      </c>
      <c r="D289" vm="1319">
        <f ca="1"/>
        <v>21.557600000000001</v>
      </c>
      <c r="E289" vm="1318">
        <f ca="1"/>
        <v>43649</v>
      </c>
      <c r="F289" vm="1320">
        <f ca="1"/>
        <v>300.48</v>
      </c>
    </row>
    <row r="290" spans="1:6">
      <c r="A290" vm="1321">
        <f ca="1"/>
        <v>43651</v>
      </c>
      <c r="B290" vm="1125">
        <f ca="1"/>
        <v>2.35</v>
      </c>
      <c r="C290" vm="1321">
        <f ca="1"/>
        <v>43651</v>
      </c>
      <c r="D290" vm="1322">
        <f ca="1"/>
        <v>21.59</v>
      </c>
      <c r="E290" vm="1321">
        <f ca="1"/>
        <v>43651</v>
      </c>
      <c r="F290" vm="1323">
        <f ca="1"/>
        <v>300.10000000000002</v>
      </c>
    </row>
    <row r="291" spans="1:6">
      <c r="A291" vm="1324">
        <f ca="1"/>
        <v>43654</v>
      </c>
      <c r="B291" vm="1325">
        <f ca="1"/>
        <v>2.3199999999999998</v>
      </c>
      <c r="C291" vm="1324">
        <f ca="1"/>
        <v>43654</v>
      </c>
      <c r="D291" vm="1326">
        <f ca="1"/>
        <v>21.3705</v>
      </c>
      <c r="E291" vm="1324">
        <f ca="1"/>
        <v>43654</v>
      </c>
      <c r="F291" vm="1327">
        <f ca="1"/>
        <v>298.55</v>
      </c>
    </row>
    <row r="292" spans="1:6">
      <c r="A292" vm="1328">
        <f ca="1"/>
        <v>43655</v>
      </c>
      <c r="B292" vm="1297">
        <f ca="1"/>
        <v>2.2999999999999998</v>
      </c>
      <c r="C292" vm="1328">
        <f ca="1"/>
        <v>43655</v>
      </c>
      <c r="D292" vm="1329">
        <f ca="1"/>
        <v>21.51</v>
      </c>
      <c r="E292" vm="1328">
        <f ca="1"/>
        <v>43655</v>
      </c>
      <c r="F292" vm="1330">
        <f ca="1"/>
        <v>299.02999999999997</v>
      </c>
    </row>
    <row r="293" spans="1:6">
      <c r="A293" vm="1331">
        <f ca="1"/>
        <v>43656</v>
      </c>
      <c r="B293" vm="1297">
        <f ca="1"/>
        <v>2.2999999999999998</v>
      </c>
      <c r="C293" vm="1331">
        <f ca="1"/>
        <v>43656</v>
      </c>
      <c r="D293" vm="1332">
        <f ca="1"/>
        <v>21.56</v>
      </c>
      <c r="E293" vm="1331">
        <f ca="1"/>
        <v>43656</v>
      </c>
      <c r="F293" vm="1333">
        <f ca="1"/>
        <v>300.39999999999998</v>
      </c>
    </row>
    <row r="294" spans="1:6">
      <c r="A294" vm="1334">
        <f ca="1"/>
        <v>43657</v>
      </c>
      <c r="B294" vm="1290">
        <f ca="1"/>
        <v>2.29</v>
      </c>
      <c r="C294" vm="1334">
        <f ca="1"/>
        <v>43657</v>
      </c>
      <c r="D294" vm="1335">
        <f ca="1"/>
        <v>21.282</v>
      </c>
      <c r="E294" vm="1334">
        <f ca="1"/>
        <v>43657</v>
      </c>
      <c r="F294" vm="1336">
        <f ca="1"/>
        <v>300.93</v>
      </c>
    </row>
    <row r="295" spans="1:6">
      <c r="A295" vm="1337">
        <f ca="1"/>
        <v>43658</v>
      </c>
      <c r="B295" vm="1290">
        <f ca="1"/>
        <v>2.29</v>
      </c>
      <c r="C295" vm="1337">
        <f ca="1"/>
        <v>43658</v>
      </c>
      <c r="D295" vm="1338">
        <f ca="1"/>
        <v>21.645</v>
      </c>
      <c r="E295" vm="1337">
        <f ca="1"/>
        <v>43658</v>
      </c>
      <c r="F295" vm="1339">
        <f ca="1"/>
        <v>302.49</v>
      </c>
    </row>
    <row r="296" spans="1:6">
      <c r="A296" vm="1340">
        <f ca="1"/>
        <v>43661</v>
      </c>
      <c r="B296" vm="485">
        <f ca="1"/>
        <v>2.33</v>
      </c>
      <c r="C296" vm="1340">
        <f ca="1"/>
        <v>43661</v>
      </c>
      <c r="D296" vm="1341">
        <f ca="1"/>
        <v>21.67</v>
      </c>
      <c r="E296" vm="1340">
        <f ca="1"/>
        <v>43661</v>
      </c>
      <c r="F296" vm="1342">
        <f ca="1"/>
        <v>302.45999999999998</v>
      </c>
    </row>
    <row r="297" spans="1:6">
      <c r="A297" vm="1343">
        <f ca="1"/>
        <v>43662</v>
      </c>
      <c r="B297" vm="1209">
        <f ca="1"/>
        <v>2.31</v>
      </c>
      <c r="C297" vm="1343">
        <f ca="1"/>
        <v>43662</v>
      </c>
      <c r="D297" vm="1344">
        <f ca="1"/>
        <v>21.728000000000002</v>
      </c>
      <c r="E297" vm="1343">
        <f ca="1"/>
        <v>43662</v>
      </c>
      <c r="F297" vm="1345">
        <f ca="1"/>
        <v>301.44</v>
      </c>
    </row>
    <row r="298" spans="1:6">
      <c r="A298" vm="1346">
        <f ca="1"/>
        <v>43663</v>
      </c>
      <c r="B298" vm="485">
        <f ca="1"/>
        <v>2.33</v>
      </c>
      <c r="C298" vm="1346">
        <f ca="1"/>
        <v>43663</v>
      </c>
      <c r="D298" vm="1347">
        <f ca="1"/>
        <v>21.7315</v>
      </c>
      <c r="E298" vm="1346">
        <f ca="1"/>
        <v>43663</v>
      </c>
      <c r="F298" vm="1348">
        <f ca="1"/>
        <v>299.48</v>
      </c>
    </row>
    <row r="299" spans="1:6">
      <c r="A299" vm="1349">
        <f ca="1"/>
        <v>43664</v>
      </c>
      <c r="B299" vm="1209">
        <f ca="1"/>
        <v>2.31</v>
      </c>
      <c r="C299" vm="1349">
        <f ca="1"/>
        <v>43664</v>
      </c>
      <c r="D299" vm="1350">
        <f ca="1"/>
        <v>21.8002</v>
      </c>
      <c r="E299" vm="1349">
        <f ca="1"/>
        <v>43664</v>
      </c>
      <c r="F299" vm="1351">
        <f ca="1"/>
        <v>300.64999999999998</v>
      </c>
    </row>
    <row r="300" spans="1:6">
      <c r="A300" vm="1352">
        <f ca="1"/>
        <v>43665</v>
      </c>
      <c r="B300" vm="1209">
        <f ca="1"/>
        <v>2.31</v>
      </c>
      <c r="C300" vm="1352">
        <f ca="1"/>
        <v>43665</v>
      </c>
      <c r="D300" vm="1353">
        <f ca="1"/>
        <v>21.959800000000001</v>
      </c>
      <c r="E300" vm="1352">
        <f ca="1"/>
        <v>43665</v>
      </c>
      <c r="F300" vm="1354">
        <f ca="1"/>
        <v>298.89999999999998</v>
      </c>
    </row>
    <row r="301" spans="1:6">
      <c r="A301" vm="1355">
        <f ca="1"/>
        <v>43668</v>
      </c>
      <c r="B301" vm="1219">
        <f ca="1"/>
        <v>2.2799999999999998</v>
      </c>
      <c r="C301" vm="1355">
        <f ca="1"/>
        <v>43668</v>
      </c>
      <c r="D301" vm="1356">
        <f ca="1"/>
        <v>21.944600000000001</v>
      </c>
      <c r="E301" vm="1355">
        <f ca="1"/>
        <v>43668</v>
      </c>
      <c r="F301" vm="1357">
        <f ca="1"/>
        <v>299.58</v>
      </c>
    </row>
    <row r="302" spans="1:6">
      <c r="A302" vm="1358">
        <f ca="1"/>
        <v>43669</v>
      </c>
      <c r="B302" vm="117">
        <f ca="1"/>
        <v>2.25</v>
      </c>
      <c r="C302" vm="1358">
        <f ca="1"/>
        <v>43669</v>
      </c>
      <c r="D302" vm="1359">
        <f ca="1"/>
        <v>22.15</v>
      </c>
      <c r="E302" vm="1358">
        <f ca="1"/>
        <v>43669</v>
      </c>
      <c r="F302" vm="1360">
        <f ca="1"/>
        <v>301.72000000000003</v>
      </c>
    </row>
    <row r="303" spans="1:6">
      <c r="A303" vm="1361">
        <f ca="1"/>
        <v>43670</v>
      </c>
      <c r="B303" vm="1290">
        <f ca="1"/>
        <v>2.29</v>
      </c>
      <c r="C303" vm="1361">
        <f ca="1"/>
        <v>43670</v>
      </c>
      <c r="D303" vm="1362">
        <f ca="1"/>
        <v>22.53</v>
      </c>
      <c r="E303" vm="1361">
        <f ca="1"/>
        <v>43670</v>
      </c>
      <c r="F303" vm="1363">
        <f ca="1"/>
        <v>303.17</v>
      </c>
    </row>
    <row r="304" spans="1:6">
      <c r="A304" vm="1364">
        <f ca="1"/>
        <v>43671</v>
      </c>
      <c r="B304" vm="1365">
        <f ca="1"/>
        <v>2.27</v>
      </c>
      <c r="C304" vm="1364">
        <f ca="1"/>
        <v>43671</v>
      </c>
      <c r="D304" vm="1366">
        <f ca="1"/>
        <v>21.99</v>
      </c>
      <c r="E304" vm="1364">
        <f ca="1"/>
        <v>43671</v>
      </c>
      <c r="F304" vm="1367">
        <f ca="1"/>
        <v>301.70999999999998</v>
      </c>
    </row>
    <row r="305" spans="1:6">
      <c r="A305" vm="1368">
        <f ca="1"/>
        <v>43672</v>
      </c>
      <c r="B305" vm="117">
        <f ca="1"/>
        <v>2.25</v>
      </c>
      <c r="C305" vm="1368">
        <f ca="1"/>
        <v>43672</v>
      </c>
      <c r="D305" vm="1369">
        <f ca="1"/>
        <v>22.12</v>
      </c>
      <c r="E305" vm="1368">
        <f ca="1"/>
        <v>43672</v>
      </c>
      <c r="F305" vm="1370">
        <f ca="1"/>
        <v>303.77</v>
      </c>
    </row>
    <row r="306" spans="1:6">
      <c r="A306" vm="1371">
        <f ca="1"/>
        <v>43675</v>
      </c>
      <c r="B306" vm="117">
        <f ca="1"/>
        <v>2.25</v>
      </c>
      <c r="C306" vm="1371">
        <f ca="1"/>
        <v>43675</v>
      </c>
      <c r="D306" vm="1372">
        <f ca="1"/>
        <v>22.1142</v>
      </c>
      <c r="E306" vm="1371">
        <f ca="1"/>
        <v>43675</v>
      </c>
      <c r="F306" vm="1373">
        <f ca="1"/>
        <v>303.22000000000003</v>
      </c>
    </row>
    <row r="307" spans="1:6">
      <c r="A307" vm="1374">
        <f ca="1"/>
        <v>43676</v>
      </c>
      <c r="B307" vm="1313">
        <f ca="1"/>
        <v>2.2400000000000002</v>
      </c>
      <c r="C307" vm="1374">
        <f ca="1"/>
        <v>43676</v>
      </c>
      <c r="D307" vm="1375">
        <f ca="1"/>
        <v>22.265000000000001</v>
      </c>
      <c r="E307" vm="1374">
        <f ca="1"/>
        <v>43676</v>
      </c>
      <c r="F307" vm="1376">
        <f ca="1"/>
        <v>302.48</v>
      </c>
    </row>
    <row r="308" spans="1:6">
      <c r="A308" vm="1377">
        <f ca="1"/>
        <v>43677</v>
      </c>
      <c r="B308" vm="125">
        <f ca="1"/>
        <v>2.21</v>
      </c>
      <c r="C308" vm="1377">
        <f ca="1"/>
        <v>43677</v>
      </c>
      <c r="D308" vm="135">
        <f ca="1"/>
        <v>22.23</v>
      </c>
      <c r="E308" vm="1377">
        <f ca="1"/>
        <v>43677</v>
      </c>
      <c r="F308" vm="118">
        <f ca="1"/>
        <v>299.23</v>
      </c>
    </row>
    <row r="309" spans="1:6">
      <c r="A309" vm="121">
        <f ca="1"/>
        <v>43678</v>
      </c>
      <c r="B309" vm="1378">
        <f ca="1"/>
        <v>2.15</v>
      </c>
      <c r="C309" vm="121">
        <f ca="1"/>
        <v>43678</v>
      </c>
      <c r="D309" vm="1379">
        <f ca="1"/>
        <v>21.97</v>
      </c>
      <c r="E309" vm="121">
        <f ca="1"/>
        <v>43678</v>
      </c>
      <c r="F309" vm="1380">
        <f ca="1"/>
        <v>296.52</v>
      </c>
    </row>
    <row r="310" spans="1:6">
      <c r="A310" vm="1381">
        <f ca="1"/>
        <v>43679</v>
      </c>
      <c r="B310" vm="1378">
        <f ca="1"/>
        <v>2.15</v>
      </c>
      <c r="C310" vm="1381">
        <f ca="1"/>
        <v>43679</v>
      </c>
      <c r="D310" vm="1382">
        <f ca="1"/>
        <v>21.79</v>
      </c>
      <c r="E310" vm="1381">
        <f ca="1"/>
        <v>43679</v>
      </c>
      <c r="F310" vm="1383">
        <f ca="1"/>
        <v>294.42</v>
      </c>
    </row>
    <row r="311" spans="1:6">
      <c r="A311" vm="1384">
        <f ca="1"/>
        <v>43682</v>
      </c>
      <c r="B311" vm="199">
        <f ca="1"/>
        <v>2.13</v>
      </c>
      <c r="C311" vm="1384">
        <f ca="1"/>
        <v>43682</v>
      </c>
      <c r="D311" vm="1385">
        <f ca="1"/>
        <v>20.86</v>
      </c>
      <c r="E311" vm="1384">
        <f ca="1"/>
        <v>43682</v>
      </c>
      <c r="F311" vm="1386">
        <f ca="1"/>
        <v>285.57</v>
      </c>
    </row>
    <row r="312" spans="1:6">
      <c r="A312" vm="1387">
        <f ca="1"/>
        <v>43683</v>
      </c>
      <c r="B312" vm="1378">
        <f ca="1"/>
        <v>2.15</v>
      </c>
      <c r="C312" vm="1387">
        <f ca="1"/>
        <v>43683</v>
      </c>
      <c r="D312" vm="1388">
        <f ca="1"/>
        <v>21.21</v>
      </c>
      <c r="E312" vm="1387">
        <f ca="1"/>
        <v>43683</v>
      </c>
      <c r="F312" vm="1389">
        <f ca="1"/>
        <v>289.38</v>
      </c>
    </row>
    <row r="313" spans="1:6">
      <c r="A313" vm="1390">
        <f ca="1"/>
        <v>43684</v>
      </c>
      <c r="B313" vm="1391">
        <f ca="1"/>
        <v>2.1</v>
      </c>
      <c r="C313" vm="1390">
        <f ca="1"/>
        <v>43684</v>
      </c>
      <c r="D313" vm="1392">
        <f ca="1"/>
        <v>21.66</v>
      </c>
      <c r="E313" vm="1390">
        <f ca="1"/>
        <v>43684</v>
      </c>
      <c r="F313" vm="1393">
        <f ca="1"/>
        <v>289.66000000000003</v>
      </c>
    </row>
    <row r="314" spans="1:6">
      <c r="A314" vm="1394">
        <f ca="1"/>
        <v>43685</v>
      </c>
      <c r="B314" vm="1391">
        <f ca="1"/>
        <v>2.1</v>
      </c>
      <c r="C314" vm="1394">
        <f ca="1"/>
        <v>43685</v>
      </c>
      <c r="D314" vm="1395">
        <f ca="1"/>
        <v>22.08</v>
      </c>
      <c r="E314" vm="1394">
        <f ca="1"/>
        <v>43685</v>
      </c>
      <c r="F314" vm="1396">
        <f ca="1"/>
        <v>295.27999999999997</v>
      </c>
    </row>
    <row r="315" spans="1:6">
      <c r="A315" vm="1397">
        <f ca="1"/>
        <v>43686</v>
      </c>
      <c r="B315" vm="1301">
        <f ca="1"/>
        <v>2.09</v>
      </c>
      <c r="C315" vm="1397">
        <f ca="1"/>
        <v>43686</v>
      </c>
      <c r="D315" vm="1398">
        <f ca="1"/>
        <v>21.7651</v>
      </c>
      <c r="E315" vm="1397">
        <f ca="1"/>
        <v>43686</v>
      </c>
      <c r="F315" vm="1399">
        <f ca="1"/>
        <v>293.36</v>
      </c>
    </row>
    <row r="316" spans="1:6">
      <c r="A316" vm="1400">
        <f ca="1"/>
        <v>43689</v>
      </c>
      <c r="B316" vm="573">
        <f ca="1"/>
        <v>2.0499999999999998</v>
      </c>
      <c r="C316" vm="1400">
        <f ca="1"/>
        <v>43689</v>
      </c>
      <c r="D316" vm="1401">
        <f ca="1"/>
        <v>21.3569</v>
      </c>
      <c r="E316" vm="1400">
        <f ca="1"/>
        <v>43689</v>
      </c>
      <c r="F316" vm="1402">
        <f ca="1"/>
        <v>289.81</v>
      </c>
    </row>
    <row r="317" spans="1:6">
      <c r="A317" vm="1403">
        <f ca="1"/>
        <v>43690</v>
      </c>
      <c r="B317" vm="1080">
        <f ca="1"/>
        <v>2.11</v>
      </c>
      <c r="C317" vm="1403">
        <f ca="1"/>
        <v>43690</v>
      </c>
      <c r="D317" vm="1404">
        <f ca="1"/>
        <v>21.77</v>
      </c>
      <c r="E317" vm="1403">
        <f ca="1"/>
        <v>43690</v>
      </c>
      <c r="F317" vm="1405">
        <f ca="1"/>
        <v>294.27999999999997</v>
      </c>
    </row>
    <row r="318" spans="1:6">
      <c r="A318" vm="1406">
        <f ca="1"/>
        <v>43691</v>
      </c>
      <c r="B318" vm="522">
        <f ca="1"/>
        <v>2.0099999999999998</v>
      </c>
      <c r="C318" vm="1406">
        <f ca="1"/>
        <v>43691</v>
      </c>
      <c r="D318" vm="1407">
        <f ca="1"/>
        <v>20.945699999999999</v>
      </c>
      <c r="E318" vm="1406">
        <f ca="1"/>
        <v>43691</v>
      </c>
      <c r="F318" vm="1408">
        <f ca="1"/>
        <v>285.60000000000002</v>
      </c>
    </row>
    <row r="319" spans="1:6">
      <c r="A319" vm="1409">
        <f ca="1"/>
        <v>43692</v>
      </c>
      <c r="B319" vm="522">
        <f ca="1"/>
        <v>2.0099999999999998</v>
      </c>
      <c r="C319" vm="1409">
        <f ca="1"/>
        <v>43692</v>
      </c>
      <c r="D319" vm="1050">
        <f ca="1"/>
        <v>20.85</v>
      </c>
      <c r="E319" vm="1409">
        <f ca="1"/>
        <v>43692</v>
      </c>
      <c r="F319" vm="1410">
        <f ca="1"/>
        <v>286.33999999999997</v>
      </c>
    </row>
    <row r="320" spans="1:6">
      <c r="A320" vm="1411">
        <f ca="1"/>
        <v>43693</v>
      </c>
      <c r="B320" vm="1301">
        <f ca="1"/>
        <v>2.09</v>
      </c>
      <c r="C320" vm="1411">
        <f ca="1"/>
        <v>43693</v>
      </c>
      <c r="D320" vm="401">
        <f ca="1"/>
        <v>21.34</v>
      </c>
      <c r="E320" vm="1411">
        <f ca="1"/>
        <v>43693</v>
      </c>
      <c r="F320" vm="1412">
        <f ca="1"/>
        <v>290.58</v>
      </c>
    </row>
    <row r="321" spans="1:6">
      <c r="A321" vm="1413">
        <f ca="1"/>
        <v>43696</v>
      </c>
      <c r="B321" vm="215">
        <f ca="1"/>
        <v>2.23</v>
      </c>
      <c r="C321" vm="1413">
        <f ca="1"/>
        <v>43696</v>
      </c>
      <c r="D321" vm="1414">
        <f ca="1"/>
        <v>21.72</v>
      </c>
      <c r="E321" vm="1413">
        <f ca="1"/>
        <v>43696</v>
      </c>
      <c r="F321" vm="1415">
        <f ca="1"/>
        <v>294.07</v>
      </c>
    </row>
    <row r="322" spans="1:6">
      <c r="A322" vm="1416">
        <f ca="1"/>
        <v>43697</v>
      </c>
      <c r="B322" vm="125">
        <f ca="1"/>
        <v>2.21</v>
      </c>
      <c r="C322" vm="1416">
        <f ca="1"/>
        <v>43697</v>
      </c>
      <c r="D322" vm="1417">
        <f ca="1"/>
        <v>21.633900000000001</v>
      </c>
      <c r="E322" vm="1416">
        <f ca="1"/>
        <v>43697</v>
      </c>
      <c r="F322" vm="1418">
        <f ca="1"/>
        <v>291.79000000000002</v>
      </c>
    </row>
    <row r="323" spans="1:6">
      <c r="A323" vm="1419">
        <f ca="1"/>
        <v>43698</v>
      </c>
      <c r="B323" vm="1084">
        <f ca="1"/>
        <v>2.2000000000000002</v>
      </c>
      <c r="C323" vm="1419">
        <f ca="1"/>
        <v>43698</v>
      </c>
      <c r="D323" vm="1420">
        <f ca="1"/>
        <v>21.61</v>
      </c>
      <c r="E323" vm="1419">
        <f ca="1"/>
        <v>43698</v>
      </c>
      <c r="F323" vm="1421">
        <f ca="1"/>
        <v>294.18</v>
      </c>
    </row>
    <row r="324" spans="1:6">
      <c r="A324" vm="1422">
        <f ca="1"/>
        <v>43699</v>
      </c>
      <c r="B324" vm="588">
        <f ca="1"/>
        <v>2.1800000000000002</v>
      </c>
      <c r="C324" vm="1422">
        <f ca="1"/>
        <v>43699</v>
      </c>
      <c r="D324" vm="1197">
        <f ca="1"/>
        <v>21.48</v>
      </c>
      <c r="E324" vm="1422">
        <f ca="1"/>
        <v>43699</v>
      </c>
      <c r="F324" vm="1415">
        <f ca="1"/>
        <v>294.07</v>
      </c>
    </row>
    <row r="325" spans="1:6">
      <c r="A325" vm="1423">
        <f ca="1"/>
        <v>43700</v>
      </c>
      <c r="B325" vm="1080">
        <f ca="1"/>
        <v>2.11</v>
      </c>
      <c r="C325" vm="1423">
        <f ca="1"/>
        <v>43700</v>
      </c>
      <c r="D325" vm="1424">
        <f ca="1"/>
        <v>20.81</v>
      </c>
      <c r="E325" vm="1423">
        <f ca="1"/>
        <v>43700</v>
      </c>
      <c r="F325" vm="1425">
        <f ca="1"/>
        <v>286.47000000000003</v>
      </c>
    </row>
    <row r="326" spans="1:6">
      <c r="A326" vm="1426">
        <f ca="1"/>
        <v>43703</v>
      </c>
      <c r="B326" vm="1378">
        <f ca="1"/>
        <v>2.15</v>
      </c>
      <c r="C326" vm="1426">
        <f ca="1"/>
        <v>43703</v>
      </c>
      <c r="D326" vm="1062">
        <f ca="1"/>
        <v>20.93</v>
      </c>
      <c r="E326" vm="1426">
        <f ca="1"/>
        <v>43703</v>
      </c>
      <c r="F326" vm="1393">
        <f ca="1"/>
        <v>289.66000000000003</v>
      </c>
    </row>
    <row r="327" spans="1:6">
      <c r="A327" vm="1427">
        <f ca="1"/>
        <v>43704</v>
      </c>
      <c r="B327" vm="199">
        <f ca="1"/>
        <v>2.13</v>
      </c>
      <c r="C327" vm="1427">
        <f ca="1"/>
        <v>43704</v>
      </c>
      <c r="D327" vm="1428">
        <f ca="1"/>
        <v>20.759</v>
      </c>
      <c r="E327" vm="1427">
        <f ca="1"/>
        <v>43704</v>
      </c>
      <c r="F327" vm="1429">
        <f ca="1"/>
        <v>288.55</v>
      </c>
    </row>
    <row r="328" spans="1:6">
      <c r="A328" vm="1430">
        <f ca="1"/>
        <v>43705</v>
      </c>
      <c r="B328" vm="231">
        <f ca="1"/>
        <v>2.14</v>
      </c>
      <c r="C328" vm="1430">
        <f ca="1"/>
        <v>43705</v>
      </c>
      <c r="D328" vm="1431">
        <f ca="1"/>
        <v>20.930800000000001</v>
      </c>
      <c r="E328" vm="1430">
        <f ca="1"/>
        <v>43705</v>
      </c>
      <c r="F328" vm="1432">
        <f ca="1"/>
        <v>290.5</v>
      </c>
    </row>
    <row r="329" spans="1:6">
      <c r="A329" vm="1433">
        <f ca="1"/>
        <v>43706</v>
      </c>
      <c r="B329" vm="133">
        <f ca="1"/>
        <v>2.17</v>
      </c>
      <c r="C329" vm="1433">
        <f ca="1"/>
        <v>43706</v>
      </c>
      <c r="D329" vm="1434">
        <f ca="1"/>
        <v>21.190100000000001</v>
      </c>
      <c r="E329" vm="1433">
        <f ca="1"/>
        <v>43706</v>
      </c>
      <c r="F329" vm="1405">
        <f ca="1"/>
        <v>294.27999999999997</v>
      </c>
    </row>
    <row r="330" spans="1:6">
      <c r="A330" vm="1435">
        <f ca="1"/>
        <v>43707</v>
      </c>
      <c r="B330" vm="133">
        <f ca="1"/>
        <v>2.17</v>
      </c>
      <c r="C330" vm="1435">
        <f ca="1"/>
        <v>43707</v>
      </c>
      <c r="D330" vm="1436">
        <f ca="1"/>
        <v>21.25</v>
      </c>
      <c r="E330" vm="1435">
        <f ca="1"/>
        <v>43707</v>
      </c>
      <c r="F330" vm="126">
        <f ca="1"/>
        <v>294.27</v>
      </c>
    </row>
    <row r="331" spans="1:6">
      <c r="A331" vm="1437">
        <f ca="1"/>
        <v>43711</v>
      </c>
      <c r="B331" vm="231">
        <f ca="1"/>
        <v>2.14</v>
      </c>
      <c r="C331" vm="1437">
        <f ca="1"/>
        <v>43711</v>
      </c>
      <c r="D331" vm="1438">
        <f ca="1"/>
        <v>20.861499999999999</v>
      </c>
      <c r="E331" vm="1437">
        <f ca="1"/>
        <v>43711</v>
      </c>
      <c r="F331" vm="1305">
        <f ca="1"/>
        <v>292.41000000000003</v>
      </c>
    </row>
    <row r="332" spans="1:6">
      <c r="A332" vm="1439">
        <f ca="1"/>
        <v>43712</v>
      </c>
      <c r="B332" vm="1378">
        <f ca="1"/>
        <v>2.15</v>
      </c>
      <c r="C332" vm="1439">
        <f ca="1"/>
        <v>43712</v>
      </c>
      <c r="D332" vm="1440">
        <f ca="1"/>
        <v>21.227499999999999</v>
      </c>
      <c r="E332" vm="1439">
        <f ca="1"/>
        <v>43712</v>
      </c>
      <c r="F332" vm="731">
        <f ca="1"/>
        <v>295.76</v>
      </c>
    </row>
    <row r="333" spans="1:6">
      <c r="A333" vm="1441">
        <f ca="1"/>
        <v>43713</v>
      </c>
      <c r="B333" vm="133">
        <f ca="1"/>
        <v>2.17</v>
      </c>
      <c r="C333" vm="1441">
        <f ca="1"/>
        <v>43713</v>
      </c>
      <c r="D333" vm="1442">
        <f ca="1"/>
        <v>21.6</v>
      </c>
      <c r="E333" vm="1441">
        <f ca="1"/>
        <v>43713</v>
      </c>
      <c r="F333" vm="1443">
        <f ca="1"/>
        <v>299.63</v>
      </c>
    </row>
    <row r="334" spans="1:6">
      <c r="A334" vm="1444">
        <f ca="1"/>
        <v>43714</v>
      </c>
      <c r="B334" vm="207">
        <f ca="1"/>
        <v>2.2599999999999998</v>
      </c>
      <c r="C334" vm="1444">
        <f ca="1"/>
        <v>43714</v>
      </c>
      <c r="D334" vm="1322">
        <f ca="1"/>
        <v>21.59</v>
      </c>
      <c r="E334" vm="1444">
        <f ca="1"/>
        <v>43714</v>
      </c>
      <c r="F334" vm="1445">
        <f ca="1"/>
        <v>299.83</v>
      </c>
    </row>
    <row r="335" spans="1:6">
      <c r="A335" vm="1446">
        <f ca="1"/>
        <v>43717</v>
      </c>
      <c r="B335" vm="485">
        <f ca="1"/>
        <v>2.33</v>
      </c>
      <c r="C335" vm="1446">
        <f ca="1"/>
        <v>43717</v>
      </c>
      <c r="D335" vm="1332">
        <f ca="1"/>
        <v>21.56</v>
      </c>
      <c r="E335" vm="1446">
        <f ca="1"/>
        <v>43717</v>
      </c>
      <c r="F335" vm="1447">
        <f ca="1"/>
        <v>299.97000000000003</v>
      </c>
    </row>
    <row r="336" spans="1:6">
      <c r="A336" vm="1448">
        <f ca="1"/>
        <v>43718</v>
      </c>
      <c r="B336" vm="1128">
        <f ca="1"/>
        <v>2.4500000000000002</v>
      </c>
      <c r="C336" vm="1448">
        <f ca="1"/>
        <v>43718</v>
      </c>
      <c r="D336" vm="1449">
        <f ca="1"/>
        <v>21.65</v>
      </c>
      <c r="E336" vm="1448">
        <f ca="1"/>
        <v>43718</v>
      </c>
      <c r="F336" vm="1450">
        <f ca="1"/>
        <v>299.95</v>
      </c>
    </row>
    <row r="337" spans="1:6">
      <c r="A337" vm="1451">
        <f ca="1"/>
        <v>43719</v>
      </c>
      <c r="B337" vm="1169">
        <f ca="1"/>
        <v>2.5</v>
      </c>
      <c r="C337" vm="1451">
        <f ca="1"/>
        <v>43719</v>
      </c>
      <c r="D337" vm="1452">
        <f ca="1"/>
        <v>22.05</v>
      </c>
      <c r="E337" vm="1451">
        <f ca="1"/>
        <v>43719</v>
      </c>
      <c r="F337" vm="1453">
        <f ca="1"/>
        <v>302.12</v>
      </c>
    </row>
    <row r="338" spans="1:6">
      <c r="A338" vm="1454">
        <f ca="1"/>
        <v>43720</v>
      </c>
      <c r="B338" vm="1134">
        <f ca="1"/>
        <v>2.5499999999999998</v>
      </c>
      <c r="C338" vm="1454">
        <f ca="1"/>
        <v>43720</v>
      </c>
      <c r="D338" vm="1455">
        <f ca="1"/>
        <v>21.908100000000001</v>
      </c>
      <c r="E338" vm="1454">
        <f ca="1"/>
        <v>43720</v>
      </c>
      <c r="F338" vm="1456">
        <f ca="1"/>
        <v>303.08</v>
      </c>
    </row>
    <row r="339" spans="1:6">
      <c r="A339" vm="1457">
        <f ca="1"/>
        <v>43721</v>
      </c>
      <c r="B339" vm="148">
        <f ca="1"/>
        <v>2.65</v>
      </c>
      <c r="C339" vm="1457">
        <f ca="1"/>
        <v>43721</v>
      </c>
      <c r="D339" vm="1458">
        <f ca="1"/>
        <v>22.04</v>
      </c>
      <c r="E339" vm="1457">
        <f ca="1"/>
        <v>43721</v>
      </c>
      <c r="F339" vm="1459">
        <f ca="1"/>
        <v>302.87</v>
      </c>
    </row>
    <row r="340" spans="1:6">
      <c r="A340" vm="1460">
        <f ca="1"/>
        <v>43724</v>
      </c>
      <c r="B340" vm="1461">
        <f ca="1"/>
        <v>2.76</v>
      </c>
      <c r="C340" vm="1460">
        <f ca="1"/>
        <v>43724</v>
      </c>
      <c r="D340" vm="1462">
        <f ca="1"/>
        <v>22.013999999999999</v>
      </c>
      <c r="E340" vm="1460">
        <f ca="1"/>
        <v>43724</v>
      </c>
      <c r="F340" vm="1463">
        <f ca="1"/>
        <v>301.98</v>
      </c>
    </row>
    <row r="341" spans="1:6">
      <c r="A341" vm="1464">
        <f ca="1"/>
        <v>43725</v>
      </c>
      <c r="B341" vm="1465">
        <f ca="1"/>
        <v>2.72</v>
      </c>
      <c r="C341" vm="1464">
        <f ca="1"/>
        <v>43725</v>
      </c>
      <c r="D341" vm="1466">
        <f ca="1"/>
        <v>22.232900000000001</v>
      </c>
      <c r="E341" vm="1464">
        <f ca="1"/>
        <v>43725</v>
      </c>
      <c r="F341" vm="1467">
        <f ca="1"/>
        <v>302.70999999999998</v>
      </c>
    </row>
    <row r="342" spans="1:6">
      <c r="A342" vm="1468">
        <f ca="1"/>
        <v>43726</v>
      </c>
      <c r="B342" vm="1469">
        <f ca="1"/>
        <v>2.82</v>
      </c>
      <c r="C342" vm="1468">
        <f ca="1"/>
        <v>43726</v>
      </c>
      <c r="D342" vm="1470">
        <f ca="1"/>
        <v>22.22</v>
      </c>
      <c r="E342" vm="1468">
        <f ca="1"/>
        <v>43726</v>
      </c>
      <c r="F342" vm="1471">
        <f ca="1"/>
        <v>302.93</v>
      </c>
    </row>
    <row r="343" spans="1:6">
      <c r="A343" vm="1472">
        <f ca="1"/>
        <v>43727</v>
      </c>
      <c r="B343" vm="1473">
        <f ca="1"/>
        <v>2.81</v>
      </c>
      <c r="C343" vm="1472">
        <f ca="1"/>
        <v>43727</v>
      </c>
      <c r="D343" vm="1474">
        <f ca="1"/>
        <v>22.44</v>
      </c>
      <c r="E343" vm="1472">
        <f ca="1"/>
        <v>43727</v>
      </c>
      <c r="F343" vm="1475">
        <f ca="1"/>
        <v>302.89</v>
      </c>
    </row>
    <row r="344" spans="1:6">
      <c r="A344" vm="1476">
        <f ca="1"/>
        <v>43728</v>
      </c>
      <c r="B344" vm="1477">
        <f ca="1"/>
        <v>2.8</v>
      </c>
      <c r="C344" vm="1476">
        <f ca="1"/>
        <v>43728</v>
      </c>
      <c r="D344" vm="1478">
        <f ca="1"/>
        <v>22.28</v>
      </c>
      <c r="E344" vm="1476">
        <f ca="1"/>
        <v>43728</v>
      </c>
      <c r="F344" vm="1479">
        <f ca="1"/>
        <v>301.22000000000003</v>
      </c>
    </row>
    <row r="345" spans="1:6">
      <c r="A345" vm="1480">
        <f ca="1"/>
        <v>43731</v>
      </c>
      <c r="B345" vm="1477">
        <f ca="1"/>
        <v>2.8</v>
      </c>
      <c r="C345" vm="1480">
        <f ca="1"/>
        <v>43731</v>
      </c>
      <c r="D345" vm="1481">
        <f ca="1"/>
        <v>22.47</v>
      </c>
      <c r="E345" vm="1480">
        <f ca="1"/>
        <v>43731</v>
      </c>
      <c r="F345" vm="1482">
        <f ca="1"/>
        <v>301.38</v>
      </c>
    </row>
    <row r="346" spans="1:6">
      <c r="A346" vm="1483">
        <f ca="1"/>
        <v>43732</v>
      </c>
      <c r="B346" vm="1465">
        <f ca="1"/>
        <v>2.72</v>
      </c>
      <c r="C346" vm="1483">
        <f ca="1"/>
        <v>43732</v>
      </c>
      <c r="D346" vm="1484">
        <f ca="1"/>
        <v>21.770499999999998</v>
      </c>
      <c r="E346" vm="1483">
        <f ca="1"/>
        <v>43732</v>
      </c>
      <c r="F346" vm="1485">
        <f ca="1"/>
        <v>297.51</v>
      </c>
    </row>
    <row r="347" spans="1:6">
      <c r="A347" vm="1486">
        <f ca="1"/>
        <v>43733</v>
      </c>
      <c r="B347" vm="1487">
        <f ca="1"/>
        <v>2.7</v>
      </c>
      <c r="C347" vm="1486">
        <f ca="1"/>
        <v>43733</v>
      </c>
      <c r="D347" vm="1488">
        <f ca="1"/>
        <v>21.831</v>
      </c>
      <c r="E347" vm="1486">
        <f ca="1"/>
        <v>43733</v>
      </c>
      <c r="F347" vm="1489">
        <f ca="1"/>
        <v>299.19</v>
      </c>
    </row>
    <row r="348" spans="1:6">
      <c r="A348" vm="1490">
        <f ca="1"/>
        <v>43734</v>
      </c>
      <c r="B348" vm="148">
        <f ca="1"/>
        <v>2.65</v>
      </c>
      <c r="C348" vm="1490">
        <f ca="1"/>
        <v>43734</v>
      </c>
      <c r="D348" vm="1491">
        <f ca="1"/>
        <v>21.639299999999999</v>
      </c>
      <c r="E348" vm="1490">
        <f ca="1"/>
        <v>43734</v>
      </c>
      <c r="F348" vm="1492">
        <f ca="1"/>
        <v>298.58999999999997</v>
      </c>
    </row>
    <row r="349" spans="1:6">
      <c r="A349" vm="1493">
        <f ca="1"/>
        <v>43735</v>
      </c>
      <c r="B349" vm="1091">
        <f ca="1"/>
        <v>2.59</v>
      </c>
      <c r="C349" vm="1493">
        <f ca="1"/>
        <v>43735</v>
      </c>
      <c r="D349" vm="1494">
        <f ca="1"/>
        <v>21.2502</v>
      </c>
      <c r="E349" vm="1493">
        <f ca="1"/>
        <v>43735</v>
      </c>
      <c r="F349" vm="1495">
        <f ca="1"/>
        <v>297</v>
      </c>
    </row>
    <row r="350" spans="1:6">
      <c r="A350" vm="1496">
        <f ca="1"/>
        <v>43738</v>
      </c>
      <c r="B350" vm="140">
        <f ca="1"/>
        <v>2.63</v>
      </c>
      <c r="C350" vm="1496">
        <f ca="1"/>
        <v>43738</v>
      </c>
      <c r="D350" vm="1497">
        <f ca="1"/>
        <v>21.41</v>
      </c>
      <c r="E350" vm="1496">
        <f ca="1"/>
        <v>43738</v>
      </c>
      <c r="F350" vm="134">
        <f ca="1"/>
        <v>298.52</v>
      </c>
    </row>
    <row r="351" spans="1:6">
      <c r="A351" vm="137">
        <f ca="1"/>
        <v>43739</v>
      </c>
      <c r="B351" vm="163">
        <f ca="1"/>
        <v>2.5099999999999998</v>
      </c>
      <c r="C351" vm="137">
        <f ca="1"/>
        <v>43739</v>
      </c>
      <c r="D351" vm="1498">
        <f ca="1"/>
        <v>21.04</v>
      </c>
      <c r="E351" vm="137">
        <f ca="1"/>
        <v>43739</v>
      </c>
      <c r="F351" vm="1499">
        <f ca="1"/>
        <v>294.91000000000003</v>
      </c>
    </row>
    <row r="352" spans="1:6">
      <c r="A352" vm="1500">
        <f ca="1"/>
        <v>43740</v>
      </c>
      <c r="B352" vm="1501">
        <f ca="1"/>
        <v>2.41</v>
      </c>
      <c r="C352" vm="1500">
        <f ca="1"/>
        <v>43740</v>
      </c>
      <c r="D352" vm="1502">
        <f ca="1"/>
        <v>20.64</v>
      </c>
      <c r="E352" vm="1500">
        <f ca="1"/>
        <v>43740</v>
      </c>
      <c r="F352" vm="1503">
        <f ca="1"/>
        <v>289.63</v>
      </c>
    </row>
    <row r="353" spans="1:6">
      <c r="A353" vm="1504">
        <f ca="1"/>
        <v>43741</v>
      </c>
      <c r="B353" vm="495">
        <f ca="1"/>
        <v>2.38</v>
      </c>
      <c r="C353" vm="1504">
        <f ca="1"/>
        <v>43741</v>
      </c>
      <c r="D353" vm="1505">
        <f ca="1"/>
        <v>20.733699999999999</v>
      </c>
      <c r="E353" vm="1504">
        <f ca="1"/>
        <v>43741</v>
      </c>
      <c r="F353" vm="1506">
        <f ca="1"/>
        <v>292.04000000000002</v>
      </c>
    </row>
    <row r="354" spans="1:6">
      <c r="A354" vm="1507">
        <f ca="1"/>
        <v>43742</v>
      </c>
      <c r="B354" vm="1128">
        <f ca="1"/>
        <v>2.4500000000000002</v>
      </c>
      <c r="C354" vm="1507">
        <f ca="1"/>
        <v>43742</v>
      </c>
      <c r="D354" vm="378">
        <f ca="1"/>
        <v>21.02</v>
      </c>
      <c r="E354" vm="1507">
        <f ca="1"/>
        <v>43742</v>
      </c>
      <c r="F354" vm="1295">
        <f ca="1"/>
        <v>296.02</v>
      </c>
    </row>
    <row r="355" spans="1:6">
      <c r="A355" vm="1508">
        <f ca="1"/>
        <v>43745</v>
      </c>
      <c r="B355" vm="1108">
        <f ca="1"/>
        <v>2.54</v>
      </c>
      <c r="C355" vm="1508">
        <f ca="1"/>
        <v>43745</v>
      </c>
      <c r="D355" vm="1509">
        <f ca="1"/>
        <v>21.000900000000001</v>
      </c>
      <c r="E355" vm="1508">
        <f ca="1"/>
        <v>43745</v>
      </c>
      <c r="F355" vm="1510">
        <f ca="1"/>
        <v>294.69</v>
      </c>
    </row>
    <row r="356" spans="1:6">
      <c r="A356" vm="1511">
        <f ca="1"/>
        <v>43746</v>
      </c>
      <c r="B356" vm="140">
        <f ca="1"/>
        <v>2.63</v>
      </c>
      <c r="C356" vm="1511">
        <f ca="1"/>
        <v>43746</v>
      </c>
      <c r="D356" vm="1512">
        <f ca="1"/>
        <v>20.753900000000002</v>
      </c>
      <c r="E356" vm="1511">
        <f ca="1"/>
        <v>43746</v>
      </c>
      <c r="F356" vm="1513">
        <f ca="1"/>
        <v>290.13</v>
      </c>
    </row>
    <row r="357" spans="1:6">
      <c r="A357" vm="1514">
        <f ca="1"/>
        <v>43747</v>
      </c>
      <c r="B357" vm="1269">
        <f ca="1"/>
        <v>2.66</v>
      </c>
      <c r="C357" vm="1514">
        <f ca="1"/>
        <v>43747</v>
      </c>
      <c r="D357" vm="1515">
        <f ca="1"/>
        <v>20.854800000000001</v>
      </c>
      <c r="E357" vm="1514">
        <f ca="1"/>
        <v>43747</v>
      </c>
      <c r="F357" vm="1516">
        <f ca="1"/>
        <v>292.88</v>
      </c>
    </row>
    <row r="358" spans="1:6">
      <c r="A358" vm="1517">
        <f ca="1"/>
        <v>43748</v>
      </c>
      <c r="B358" vm="1518">
        <f ca="1"/>
        <v>2.69</v>
      </c>
      <c r="C358" vm="1517">
        <f ca="1"/>
        <v>43748</v>
      </c>
      <c r="D358" vm="1519">
        <f ca="1"/>
        <v>21.03</v>
      </c>
      <c r="E358" vm="1517">
        <f ca="1"/>
        <v>43748</v>
      </c>
      <c r="F358" vm="1520">
        <f ca="1"/>
        <v>294.95</v>
      </c>
    </row>
    <row r="359" spans="1:6">
      <c r="A359" vm="1521">
        <f ca="1"/>
        <v>43749</v>
      </c>
      <c r="B359" vm="1522">
        <f ca="1"/>
        <v>2.6749999999999998</v>
      </c>
      <c r="C359" vm="1521">
        <f ca="1"/>
        <v>43749</v>
      </c>
      <c r="D359" vm="1523">
        <f ca="1"/>
        <v>21.2774</v>
      </c>
      <c r="E359" vm="1521">
        <f ca="1"/>
        <v>43749</v>
      </c>
      <c r="F359" vm="1524">
        <f ca="1"/>
        <v>297.89</v>
      </c>
    </row>
    <row r="360" spans="1:6">
      <c r="A360" vm="1525">
        <f ca="1"/>
        <v>43752</v>
      </c>
      <c r="B360" vm="1526">
        <f ca="1"/>
        <v>2.75</v>
      </c>
      <c r="C360" vm="1525">
        <f ca="1"/>
        <v>43752</v>
      </c>
      <c r="D360" vm="1527">
        <f ca="1"/>
        <v>21.2379</v>
      </c>
      <c r="E360" vm="1525">
        <f ca="1"/>
        <v>43752</v>
      </c>
      <c r="F360" vm="1528">
        <f ca="1"/>
        <v>297.69</v>
      </c>
    </row>
    <row r="361" spans="1:6">
      <c r="A361" vm="1529">
        <f ca="1"/>
        <v>43753</v>
      </c>
      <c r="B361" vm="440">
        <f ca="1"/>
        <v>2.78</v>
      </c>
      <c r="C361" vm="1529">
        <f ca="1"/>
        <v>43753</v>
      </c>
      <c r="D361" vm="1530">
        <f ca="1"/>
        <v>21.392900000000001</v>
      </c>
      <c r="E361" vm="1529">
        <f ca="1"/>
        <v>43753</v>
      </c>
      <c r="F361" vm="1531">
        <f ca="1"/>
        <v>300.62</v>
      </c>
    </row>
    <row r="362" spans="1:6">
      <c r="A362" vm="1532">
        <f ca="1"/>
        <v>43754</v>
      </c>
      <c r="B362" vm="1477">
        <f ca="1"/>
        <v>2.8</v>
      </c>
      <c r="C362" vm="1532">
        <f ca="1"/>
        <v>43754</v>
      </c>
      <c r="D362" vm="1533">
        <f ca="1"/>
        <v>21.2712</v>
      </c>
      <c r="E362" vm="1532">
        <f ca="1"/>
        <v>43754</v>
      </c>
      <c r="F362" vm="1534">
        <f ca="1"/>
        <v>300.07</v>
      </c>
    </row>
    <row r="363" spans="1:6">
      <c r="A363" vm="1535">
        <f ca="1"/>
        <v>43755</v>
      </c>
      <c r="B363" vm="1536">
        <f ca="1"/>
        <v>2.94</v>
      </c>
      <c r="C363" vm="1535">
        <f ca="1"/>
        <v>43755</v>
      </c>
      <c r="D363" vm="1537">
        <f ca="1"/>
        <v>21.43</v>
      </c>
      <c r="E363" vm="1535">
        <f ca="1"/>
        <v>43755</v>
      </c>
      <c r="F363" vm="1538">
        <f ca="1"/>
        <v>300.91000000000003</v>
      </c>
    </row>
    <row r="364" spans="1:6">
      <c r="A364" vm="1539">
        <f ca="1"/>
        <v>43756</v>
      </c>
      <c r="B364" vm="1540">
        <f ca="1"/>
        <v>3.04</v>
      </c>
      <c r="C364" vm="1539">
        <f ca="1"/>
        <v>43756</v>
      </c>
      <c r="D364" vm="1537">
        <f ca="1"/>
        <v>21.43</v>
      </c>
      <c r="E364" vm="1539">
        <f ca="1"/>
        <v>43756</v>
      </c>
      <c r="F364" vm="1541">
        <f ca="1"/>
        <v>299.60000000000002</v>
      </c>
    </row>
    <row r="365" spans="1:6">
      <c r="A365" vm="1542">
        <f ca="1"/>
        <v>43759</v>
      </c>
      <c r="B365" vm="1543">
        <f ca="1"/>
        <v>2.92</v>
      </c>
      <c r="C365" vm="1542">
        <f ca="1"/>
        <v>43759</v>
      </c>
      <c r="D365" vm="1442">
        <f ca="1"/>
        <v>21.6</v>
      </c>
      <c r="E365" vm="1542">
        <f ca="1"/>
        <v>43759</v>
      </c>
      <c r="F365" vm="1544">
        <f ca="1"/>
        <v>301.75</v>
      </c>
    </row>
    <row r="366" spans="1:6">
      <c r="A366" vm="1545">
        <f ca="1"/>
        <v>43760</v>
      </c>
      <c r="B366" vm="1546">
        <f ca="1"/>
        <v>2.9</v>
      </c>
      <c r="C366" vm="1545">
        <f ca="1"/>
        <v>43760</v>
      </c>
      <c r="D366" vm="1547">
        <f ca="1"/>
        <v>21.44</v>
      </c>
      <c r="E366" vm="1545">
        <f ca="1"/>
        <v>43760</v>
      </c>
      <c r="F366" vm="1548">
        <f ca="1"/>
        <v>300.7</v>
      </c>
    </row>
    <row r="367" spans="1:6">
      <c r="A367" vm="1549">
        <f ca="1"/>
        <v>43761</v>
      </c>
      <c r="B367" vm="1550">
        <f ca="1"/>
        <v>2.97</v>
      </c>
      <c r="C367" vm="1549">
        <f ca="1"/>
        <v>43761</v>
      </c>
      <c r="D367" vm="1551">
        <f ca="1"/>
        <v>21.335100000000001</v>
      </c>
      <c r="E367" vm="1549">
        <f ca="1"/>
        <v>43761</v>
      </c>
      <c r="F367" vm="1552">
        <f ca="1"/>
        <v>301.57</v>
      </c>
    </row>
    <row r="368" spans="1:6">
      <c r="A368" vm="1553">
        <f ca="1"/>
        <v>43762</v>
      </c>
      <c r="B368" vm="27">
        <f ca="1"/>
        <v>3.05</v>
      </c>
      <c r="C368" vm="1553">
        <f ca="1"/>
        <v>43762</v>
      </c>
      <c r="D368" vm="1554">
        <f ca="1"/>
        <v>21.86</v>
      </c>
      <c r="E368" vm="1553">
        <f ca="1"/>
        <v>43762</v>
      </c>
      <c r="F368" vm="1555">
        <f ca="1"/>
        <v>302.11</v>
      </c>
    </row>
    <row r="369" spans="1:6">
      <c r="A369" vm="1556">
        <f ca="1"/>
        <v>43763</v>
      </c>
      <c r="B369" vm="59">
        <f ca="1"/>
        <v>2.98</v>
      </c>
      <c r="C369" vm="1556">
        <f ca="1"/>
        <v>43763</v>
      </c>
      <c r="D369" vm="1557">
        <f ca="1"/>
        <v>22</v>
      </c>
      <c r="E369" vm="1556">
        <f ca="1"/>
        <v>43763</v>
      </c>
      <c r="F369" vm="1558">
        <f ca="1"/>
        <v>303.31</v>
      </c>
    </row>
    <row r="370" spans="1:6">
      <c r="A370" vm="1559">
        <f ca="1"/>
        <v>43766</v>
      </c>
      <c r="B370" vm="1543">
        <f ca="1"/>
        <v>2.92</v>
      </c>
      <c r="C370" vm="1559">
        <f ca="1"/>
        <v>43766</v>
      </c>
      <c r="D370" vm="135">
        <f ca="1"/>
        <v>22.23</v>
      </c>
      <c r="E370" vm="1559">
        <f ca="1"/>
        <v>43766</v>
      </c>
      <c r="F370" vm="1560">
        <f ca="1"/>
        <v>305.01</v>
      </c>
    </row>
    <row r="371" spans="1:6">
      <c r="A371" vm="1561">
        <f ca="1"/>
        <v>43767</v>
      </c>
      <c r="B371" vm="1526">
        <f ca="1"/>
        <v>2.75</v>
      </c>
      <c r="C371" vm="1561">
        <f ca="1"/>
        <v>43767</v>
      </c>
      <c r="D371" vm="1562">
        <f ca="1"/>
        <v>22.1</v>
      </c>
      <c r="E371" vm="1561">
        <f ca="1"/>
        <v>43767</v>
      </c>
      <c r="F371" vm="1563">
        <f ca="1"/>
        <v>304.91000000000003</v>
      </c>
    </row>
    <row r="372" spans="1:6">
      <c r="A372" vm="1564">
        <f ca="1"/>
        <v>43768</v>
      </c>
      <c r="B372" vm="1565">
        <f ca="1"/>
        <v>2.64</v>
      </c>
      <c r="C372" vm="1564">
        <f ca="1"/>
        <v>43768</v>
      </c>
      <c r="D372" vm="1566">
        <f ca="1"/>
        <v>21.75</v>
      </c>
      <c r="E372" vm="1564">
        <f ca="1"/>
        <v>43768</v>
      </c>
      <c r="F372" vm="1567">
        <f ca="1"/>
        <v>305.87</v>
      </c>
    </row>
    <row r="373" spans="1:6">
      <c r="A373" vm="1568">
        <f ca="1"/>
        <v>43769</v>
      </c>
      <c r="B373" vm="148">
        <f ca="1"/>
        <v>2.65</v>
      </c>
      <c r="C373" vm="1568">
        <f ca="1"/>
        <v>43769</v>
      </c>
      <c r="D373" vm="1569">
        <f ca="1"/>
        <v>21.875499999999999</v>
      </c>
      <c r="E373" vm="1568">
        <f ca="1"/>
        <v>43769</v>
      </c>
      <c r="F373" vm="141">
        <f ca="1"/>
        <v>304.97000000000003</v>
      </c>
    </row>
    <row r="374" spans="1:6">
      <c r="A374" vm="144">
        <f ca="1"/>
        <v>43770</v>
      </c>
      <c r="B374" vm="440">
        <f ca="1"/>
        <v>2.78</v>
      </c>
      <c r="C374" vm="144">
        <f ca="1"/>
        <v>43770</v>
      </c>
      <c r="D374" vm="1570">
        <f ca="1"/>
        <v>22.09</v>
      </c>
      <c r="E374" vm="144">
        <f ca="1"/>
        <v>43770</v>
      </c>
      <c r="F374" vm="1571">
        <f ca="1"/>
        <v>307.95</v>
      </c>
    </row>
    <row r="375" spans="1:6">
      <c r="A375" vm="1572">
        <f ca="1"/>
        <v>43773</v>
      </c>
      <c r="B375" vm="1573">
        <f ca="1"/>
        <v>2.79</v>
      </c>
      <c r="C375" vm="1572">
        <f ca="1"/>
        <v>43773</v>
      </c>
      <c r="D375" vm="1574">
        <f ca="1"/>
        <v>22.4</v>
      </c>
      <c r="E375" vm="1572">
        <f ca="1"/>
        <v>43773</v>
      </c>
      <c r="F375" vm="1575">
        <f ca="1"/>
        <v>309.11</v>
      </c>
    </row>
    <row r="376" spans="1:6">
      <c r="A376" vm="1576">
        <f ca="1"/>
        <v>43774</v>
      </c>
      <c r="B376" vm="1141">
        <f ca="1"/>
        <v>2.77</v>
      </c>
      <c r="C376" vm="1576">
        <f ca="1"/>
        <v>43774</v>
      </c>
      <c r="D376" vm="1577">
        <f ca="1"/>
        <v>22.66</v>
      </c>
      <c r="E376" vm="1576">
        <f ca="1"/>
        <v>43774</v>
      </c>
      <c r="F376" vm="1578">
        <f ca="1"/>
        <v>308.74</v>
      </c>
    </row>
    <row r="377" spans="1:6">
      <c r="A377" vm="1579">
        <f ca="1"/>
        <v>43775</v>
      </c>
      <c r="B377" vm="19">
        <f ca="1"/>
        <v>2.85</v>
      </c>
      <c r="C377" vm="1579">
        <f ca="1"/>
        <v>43775</v>
      </c>
      <c r="D377" vm="1580">
        <f ca="1"/>
        <v>22.524999999999999</v>
      </c>
      <c r="E377" vm="1579">
        <f ca="1"/>
        <v>43775</v>
      </c>
      <c r="F377" vm="1581">
        <f ca="1"/>
        <v>308.88</v>
      </c>
    </row>
    <row r="378" spans="1:6">
      <c r="A378" vm="1582">
        <f ca="1"/>
        <v>43776</v>
      </c>
      <c r="B378" vm="1269">
        <f ca="1"/>
        <v>2.66</v>
      </c>
      <c r="C378" vm="1582">
        <f ca="1"/>
        <v>43776</v>
      </c>
      <c r="D378" vm="1583">
        <f ca="1"/>
        <v>22.494499999999999</v>
      </c>
      <c r="E378" vm="1582">
        <f ca="1"/>
        <v>43776</v>
      </c>
      <c r="F378" vm="1584">
        <f ca="1"/>
        <v>309.98</v>
      </c>
    </row>
    <row r="379" spans="1:6">
      <c r="A379" vm="1585">
        <f ca="1"/>
        <v>43777</v>
      </c>
      <c r="B379" vm="1586">
        <f ca="1"/>
        <v>2.73</v>
      </c>
      <c r="C379" vm="1585">
        <f ca="1"/>
        <v>43777</v>
      </c>
      <c r="D379" vm="1362">
        <f ca="1"/>
        <v>22.53</v>
      </c>
      <c r="E379" vm="1585">
        <f ca="1"/>
        <v>43777</v>
      </c>
      <c r="F379" vm="1587">
        <f ca="1"/>
        <v>310.67</v>
      </c>
    </row>
    <row r="380" spans="1:6">
      <c r="A380" vm="1588">
        <f ca="1"/>
        <v>43780</v>
      </c>
      <c r="B380" vm="1536">
        <f ca="1"/>
        <v>2.94</v>
      </c>
      <c r="C380" vm="1588">
        <f ca="1"/>
        <v>43780</v>
      </c>
      <c r="D380" vm="1589">
        <f ca="1"/>
        <v>22.57</v>
      </c>
      <c r="E380" vm="1588">
        <f ca="1"/>
        <v>43780</v>
      </c>
      <c r="F380" vm="1590">
        <f ca="1"/>
        <v>310.16000000000003</v>
      </c>
    </row>
    <row r="381" spans="1:6">
      <c r="A381" vm="1591">
        <f ca="1"/>
        <v>43781</v>
      </c>
      <c r="B381" vm="1592">
        <f ca="1"/>
        <v>3.07</v>
      </c>
      <c r="C381" vm="1591">
        <f ca="1"/>
        <v>43781</v>
      </c>
      <c r="D381" vm="1593">
        <f ca="1"/>
        <v>22.65</v>
      </c>
      <c r="E381" vm="1591">
        <f ca="1"/>
        <v>43781</v>
      </c>
      <c r="F381" vm="1594">
        <f ca="1"/>
        <v>310.69</v>
      </c>
    </row>
    <row r="382" spans="1:6">
      <c r="A382" vm="1595">
        <f ca="1"/>
        <v>43782</v>
      </c>
      <c r="B382" vm="1596">
        <f ca="1"/>
        <v>3.38</v>
      </c>
      <c r="C382" vm="1595">
        <f ca="1"/>
        <v>43782</v>
      </c>
      <c r="D382" vm="1597">
        <f ca="1"/>
        <v>22.3887</v>
      </c>
      <c r="E382" vm="1595">
        <f ca="1"/>
        <v>43782</v>
      </c>
      <c r="F382" vm="1598">
        <f ca="1"/>
        <v>310.86</v>
      </c>
    </row>
    <row r="383" spans="1:6">
      <c r="A383" vm="1599">
        <f ca="1"/>
        <v>43783</v>
      </c>
      <c r="B383" vm="1600">
        <f ca="1"/>
        <v>3.42</v>
      </c>
      <c r="C383" vm="1599">
        <f ca="1"/>
        <v>43783</v>
      </c>
      <c r="D383" vm="1601">
        <f ca="1"/>
        <v>22.485199999999999</v>
      </c>
      <c r="E383" vm="1599">
        <f ca="1"/>
        <v>43783</v>
      </c>
      <c r="F383" vm="1602">
        <f ca="1"/>
        <v>311.3</v>
      </c>
    </row>
    <row r="384" spans="1:6">
      <c r="A384" vm="1603">
        <f ca="1"/>
        <v>43784</v>
      </c>
      <c r="B384" vm="75">
        <f ca="1"/>
        <v>3.49</v>
      </c>
      <c r="C384" vm="1603">
        <f ca="1"/>
        <v>43784</v>
      </c>
      <c r="D384" vm="1604">
        <f ca="1"/>
        <v>22.72</v>
      </c>
      <c r="E384" vm="1603">
        <f ca="1"/>
        <v>43784</v>
      </c>
      <c r="F384" vm="1605">
        <f ca="1"/>
        <v>313.61</v>
      </c>
    </row>
    <row r="385" spans="1:6">
      <c r="A385" vm="1606">
        <f ca="1"/>
        <v>43787</v>
      </c>
      <c r="B385" vm="393">
        <f ca="1"/>
        <v>3.75</v>
      </c>
      <c r="C385" vm="1606">
        <f ca="1"/>
        <v>43787</v>
      </c>
      <c r="D385" vm="1607">
        <f ca="1"/>
        <v>22.62</v>
      </c>
      <c r="E385" vm="1606">
        <f ca="1"/>
        <v>43787</v>
      </c>
      <c r="F385" vm="1608">
        <f ca="1"/>
        <v>313.75</v>
      </c>
    </row>
    <row r="386" spans="1:6">
      <c r="A386" vm="1609">
        <f ca="1"/>
        <v>43788</v>
      </c>
      <c r="B386" vm="1610">
        <f ca="1"/>
        <v>3.39</v>
      </c>
      <c r="C386" vm="1609">
        <f ca="1"/>
        <v>43788</v>
      </c>
      <c r="D386" vm="1604">
        <f ca="1"/>
        <v>22.72</v>
      </c>
      <c r="E386" vm="1609">
        <f ca="1"/>
        <v>43788</v>
      </c>
      <c r="F386" vm="1611">
        <f ca="1"/>
        <v>313.68</v>
      </c>
    </row>
    <row r="387" spans="1:6">
      <c r="A387" vm="1612">
        <f ca="1"/>
        <v>43789</v>
      </c>
      <c r="B387" vm="1613">
        <f ca="1"/>
        <v>3.48</v>
      </c>
      <c r="C387" vm="1612">
        <f ca="1"/>
        <v>43789</v>
      </c>
      <c r="D387" vm="1614">
        <f ca="1"/>
        <v>22.450099999999999</v>
      </c>
      <c r="E387" vm="1612">
        <f ca="1"/>
        <v>43789</v>
      </c>
      <c r="F387" vm="1615">
        <f ca="1"/>
        <v>312.52</v>
      </c>
    </row>
    <row r="388" spans="1:6">
      <c r="A388" vm="1616">
        <f ca="1"/>
        <v>43790</v>
      </c>
      <c r="B388" vm="1617">
        <f ca="1"/>
        <v>3.37</v>
      </c>
      <c r="C388" vm="1616">
        <f ca="1"/>
        <v>43790</v>
      </c>
      <c r="D388" vm="1618">
        <f ca="1"/>
        <v>22.3965</v>
      </c>
      <c r="E388" vm="1616">
        <f ca="1"/>
        <v>43790</v>
      </c>
      <c r="F388" vm="1619">
        <f ca="1"/>
        <v>312.07</v>
      </c>
    </row>
    <row r="389" spans="1:6">
      <c r="A389" vm="1620">
        <f ca="1"/>
        <v>43791</v>
      </c>
      <c r="B389" vm="1596">
        <f ca="1"/>
        <v>3.38</v>
      </c>
      <c r="C389" vm="1620">
        <f ca="1"/>
        <v>43791</v>
      </c>
      <c r="D389" vm="1621">
        <f ca="1"/>
        <v>22.297999999999998</v>
      </c>
      <c r="E389" vm="1620">
        <f ca="1"/>
        <v>43791</v>
      </c>
      <c r="F389" vm="1622">
        <f ca="1"/>
        <v>312.74</v>
      </c>
    </row>
    <row r="390" spans="1:6">
      <c r="A390" vm="1623">
        <f ca="1"/>
        <v>43794</v>
      </c>
      <c r="B390" vm="1624">
        <f ca="1"/>
        <v>3.7</v>
      </c>
      <c r="C390" vm="1623">
        <f ca="1"/>
        <v>43794</v>
      </c>
      <c r="D390" vm="1625">
        <f ca="1"/>
        <v>22.716000000000001</v>
      </c>
      <c r="E390" vm="1623">
        <f ca="1"/>
        <v>43794</v>
      </c>
      <c r="F390" vm="1626">
        <f ca="1"/>
        <v>315.10000000000002</v>
      </c>
    </row>
    <row r="391" spans="1:6">
      <c r="A391" vm="1627">
        <f ca="1"/>
        <v>43795</v>
      </c>
      <c r="B391" vm="156">
        <f ca="1"/>
        <v>3.9</v>
      </c>
      <c r="C391" vm="1627">
        <f ca="1"/>
        <v>43795</v>
      </c>
      <c r="D391" vm="1628">
        <f ca="1"/>
        <v>22.7</v>
      </c>
      <c r="E391" vm="1627">
        <f ca="1"/>
        <v>43795</v>
      </c>
      <c r="F391" vm="1629">
        <f ca="1"/>
        <v>315.73</v>
      </c>
    </row>
    <row r="392" spans="1:6">
      <c r="A392" vm="1630">
        <f ca="1"/>
        <v>43796</v>
      </c>
      <c r="B392" vm="1631">
        <f ca="1"/>
        <v>4</v>
      </c>
      <c r="C392" vm="1630">
        <f ca="1"/>
        <v>43796</v>
      </c>
      <c r="D392" vm="1632">
        <f ca="1"/>
        <v>23.18</v>
      </c>
      <c r="E392" vm="1630">
        <f ca="1"/>
        <v>43796</v>
      </c>
      <c r="F392" vm="1633">
        <f ca="1"/>
        <v>317.25</v>
      </c>
    </row>
    <row r="393" spans="1:6">
      <c r="A393" vm="1634">
        <f ca="1"/>
        <v>43798</v>
      </c>
      <c r="B393" vm="156">
        <f ca="1"/>
        <v>3.9</v>
      </c>
      <c r="C393" vm="1634">
        <f ca="1"/>
        <v>43798</v>
      </c>
      <c r="D393" vm="1635">
        <f ca="1"/>
        <v>22.94</v>
      </c>
      <c r="E393" vm="1634">
        <f ca="1"/>
        <v>43798</v>
      </c>
      <c r="F393" vm="149">
        <f ca="1"/>
        <v>316.06</v>
      </c>
    </row>
    <row r="394" spans="1:6">
      <c r="A394" vm="1636">
        <f ca="1"/>
        <v>43801</v>
      </c>
      <c r="B394" vm="1637">
        <f ca="1"/>
        <v>3.8</v>
      </c>
      <c r="C394" vm="1636">
        <f ca="1"/>
        <v>43801</v>
      </c>
      <c r="D394" vm="1638">
        <f ca="1"/>
        <v>22.84</v>
      </c>
      <c r="E394" vm="1636">
        <f ca="1"/>
        <v>43801</v>
      </c>
      <c r="F394" vm="1639">
        <f ca="1"/>
        <v>313.41000000000003</v>
      </c>
    </row>
    <row r="395" spans="1:6">
      <c r="A395" vm="1640">
        <f ca="1"/>
        <v>43802</v>
      </c>
      <c r="B395" vm="1596">
        <f ca="1"/>
        <v>3.38</v>
      </c>
      <c r="C395" vm="1640">
        <f ca="1"/>
        <v>43802</v>
      </c>
      <c r="D395" vm="1641">
        <f ca="1"/>
        <v>22.805</v>
      </c>
      <c r="E395" vm="1640">
        <f ca="1"/>
        <v>43802</v>
      </c>
      <c r="F395" vm="1642">
        <f ca="1"/>
        <v>311.25</v>
      </c>
    </row>
    <row r="396" spans="1:6">
      <c r="A396" vm="1643">
        <f ca="1"/>
        <v>43803</v>
      </c>
      <c r="B396" vm="1644">
        <f ca="1"/>
        <v>3.3</v>
      </c>
      <c r="C396" vm="1643">
        <f ca="1"/>
        <v>43803</v>
      </c>
      <c r="D396" vm="1645">
        <f ca="1"/>
        <v>22.97</v>
      </c>
      <c r="E396" vm="1643">
        <f ca="1"/>
        <v>43803</v>
      </c>
      <c r="F396" vm="1646">
        <f ca="1"/>
        <v>313.18</v>
      </c>
    </row>
    <row r="397" spans="1:6">
      <c r="A397" vm="1647">
        <f ca="1"/>
        <v>43804</v>
      </c>
      <c r="B397" vm="1648">
        <f ca="1"/>
        <v>3.09</v>
      </c>
      <c r="C397" vm="1647">
        <f ca="1"/>
        <v>43804</v>
      </c>
      <c r="D397" vm="1649">
        <f ca="1"/>
        <v>22.8691</v>
      </c>
      <c r="E397" vm="1647">
        <f ca="1"/>
        <v>43804</v>
      </c>
      <c r="F397" vm="1650">
        <f ca="1"/>
        <v>313.83999999999997</v>
      </c>
    </row>
    <row r="398" spans="1:6">
      <c r="A398" vm="1651">
        <f ca="1"/>
        <v>43805</v>
      </c>
      <c r="B398" vm="1652">
        <f ca="1"/>
        <v>3.15</v>
      </c>
      <c r="C398" vm="1651">
        <f ca="1"/>
        <v>43805</v>
      </c>
      <c r="D398" vm="1653">
        <f ca="1"/>
        <v>23.110099999999999</v>
      </c>
      <c r="E398" vm="1651">
        <f ca="1"/>
        <v>43805</v>
      </c>
      <c r="F398" vm="1654">
        <f ca="1"/>
        <v>316.64</v>
      </c>
    </row>
    <row r="399" spans="1:6">
      <c r="A399" vm="1655">
        <f ca="1"/>
        <v>43808</v>
      </c>
      <c r="B399" vm="1656">
        <f ca="1"/>
        <v>3</v>
      </c>
      <c r="C399" vm="1655">
        <f ca="1"/>
        <v>43808</v>
      </c>
      <c r="D399" vm="1657">
        <f ca="1"/>
        <v>23.02</v>
      </c>
      <c r="E399" vm="1655">
        <f ca="1"/>
        <v>43808</v>
      </c>
      <c r="F399" vm="1658">
        <f ca="1"/>
        <v>315.7</v>
      </c>
    </row>
    <row r="400" spans="1:6">
      <c r="A400" vm="1659">
        <f ca="1"/>
        <v>43809</v>
      </c>
      <c r="B400" vm="1592">
        <f ca="1"/>
        <v>3.07</v>
      </c>
      <c r="C400" vm="1659">
        <f ca="1"/>
        <v>43809</v>
      </c>
      <c r="D400" vm="18">
        <f ca="1"/>
        <v>23.05</v>
      </c>
      <c r="E400" vm="1659">
        <f ca="1"/>
        <v>43809</v>
      </c>
      <c r="F400" vm="1660">
        <f ca="1"/>
        <v>315.37</v>
      </c>
    </row>
    <row r="401" spans="1:6">
      <c r="A401" vm="1661">
        <f ca="1"/>
        <v>43810</v>
      </c>
      <c r="B401" vm="1662">
        <f ca="1"/>
        <v>3.22</v>
      </c>
      <c r="C401" vm="1661">
        <f ca="1"/>
        <v>43810</v>
      </c>
      <c r="D401" vm="1663">
        <f ca="1"/>
        <v>23.34</v>
      </c>
      <c r="E401" vm="1661">
        <f ca="1"/>
        <v>43810</v>
      </c>
      <c r="F401" vm="1664">
        <f ca="1"/>
        <v>316.17</v>
      </c>
    </row>
    <row r="402" spans="1:6">
      <c r="A402" vm="1665">
        <f ca="1"/>
        <v>43811</v>
      </c>
      <c r="B402" vm="1666">
        <f ca="1"/>
        <v>3.14</v>
      </c>
      <c r="C402" vm="1665">
        <f ca="1"/>
        <v>43811</v>
      </c>
      <c r="D402" vm="1667">
        <f ca="1"/>
        <v>23.626799999999999</v>
      </c>
      <c r="E402" vm="1665">
        <f ca="1"/>
        <v>43811</v>
      </c>
      <c r="F402" vm="1668">
        <f ca="1"/>
        <v>318.97000000000003</v>
      </c>
    </row>
    <row r="403" spans="1:6">
      <c r="A403" vm="1669">
        <f ca="1"/>
        <v>43812</v>
      </c>
      <c r="B403" vm="1648">
        <f ca="1"/>
        <v>3.09</v>
      </c>
      <c r="C403" vm="1669">
        <f ca="1"/>
        <v>43812</v>
      </c>
      <c r="D403" vm="1670">
        <f ca="1"/>
        <v>23.63</v>
      </c>
      <c r="E403" vm="1669">
        <f ca="1"/>
        <v>43812</v>
      </c>
      <c r="F403" vm="1671">
        <f ca="1"/>
        <v>319.08</v>
      </c>
    </row>
    <row r="404" spans="1:6">
      <c r="A404" vm="1672">
        <f ca="1"/>
        <v>43815</v>
      </c>
      <c r="B404" vm="1673">
        <f ca="1"/>
        <v>3.17</v>
      </c>
      <c r="C404" vm="1672">
        <f ca="1"/>
        <v>43815</v>
      </c>
      <c r="D404" vm="1674">
        <f ca="1"/>
        <v>24</v>
      </c>
      <c r="E404" vm="1672">
        <f ca="1"/>
        <v>43815</v>
      </c>
      <c r="F404" vm="1675">
        <f ca="1"/>
        <v>319.32</v>
      </c>
    </row>
    <row r="405" spans="1:6">
      <c r="A405" vm="1676">
        <f ca="1"/>
        <v>43816</v>
      </c>
      <c r="B405" vm="1592">
        <f ca="1"/>
        <v>3.07</v>
      </c>
      <c r="C405" vm="1676">
        <f ca="1"/>
        <v>43816</v>
      </c>
      <c r="D405" vm="1677">
        <f ca="1"/>
        <v>24.125</v>
      </c>
      <c r="E405" vm="1676">
        <f ca="1"/>
        <v>43816</v>
      </c>
      <c r="F405" vm="1678">
        <f ca="1"/>
        <v>319.35000000000002</v>
      </c>
    </row>
    <row r="406" spans="1:6">
      <c r="A406" vm="1679">
        <f ca="1"/>
        <v>43817</v>
      </c>
      <c r="B406" vm="1546">
        <f ca="1"/>
        <v>2.9</v>
      </c>
      <c r="C406" vm="1679">
        <f ca="1"/>
        <v>43817</v>
      </c>
      <c r="D406" vm="1680">
        <f ca="1"/>
        <v>24.295000000000002</v>
      </c>
      <c r="E406" vm="1679">
        <f ca="1"/>
        <v>43817</v>
      </c>
      <c r="F406" vm="1681">
        <f ca="1"/>
        <v>319.37</v>
      </c>
    </row>
    <row r="407" spans="1:6">
      <c r="A407" vm="1682">
        <f ca="1"/>
        <v>43818</v>
      </c>
      <c r="B407" vm="1683">
        <f ca="1"/>
        <v>2.93</v>
      </c>
      <c r="C407" vm="1682">
        <f ca="1"/>
        <v>43818</v>
      </c>
      <c r="D407" vm="1684">
        <f ca="1"/>
        <v>24.37</v>
      </c>
      <c r="E407" vm="1682">
        <f ca="1"/>
        <v>43818</v>
      </c>
      <c r="F407" vm="1685">
        <f ca="1"/>
        <v>320.74</v>
      </c>
    </row>
    <row r="408" spans="1:6">
      <c r="A408" vm="1686">
        <f ca="1"/>
        <v>43819</v>
      </c>
      <c r="B408" vm="1536">
        <f ca="1"/>
        <v>2.94</v>
      </c>
      <c r="C408" vm="1686">
        <f ca="1"/>
        <v>43819</v>
      </c>
      <c r="D408" vm="1687">
        <f ca="1"/>
        <v>24.524999999999999</v>
      </c>
      <c r="E408" vm="1686">
        <f ca="1"/>
        <v>43819</v>
      </c>
      <c r="F408" vm="1688">
        <f ca="1"/>
        <v>322.38</v>
      </c>
    </row>
    <row r="409" spans="1:6">
      <c r="A409" vm="1689">
        <f ca="1"/>
        <v>43822</v>
      </c>
      <c r="B409" vm="1690">
        <f ca="1"/>
        <v>2.96</v>
      </c>
      <c r="C409" vm="1689">
        <f ca="1"/>
        <v>43822</v>
      </c>
      <c r="D409" vm="1691">
        <f ca="1"/>
        <v>24.725000000000001</v>
      </c>
      <c r="E409" vm="1689">
        <f ca="1"/>
        <v>43822</v>
      </c>
      <c r="F409" vm="1692">
        <f ca="1"/>
        <v>322.61</v>
      </c>
    </row>
    <row r="410" spans="1:6">
      <c r="A410" vm="1693">
        <f ca="1"/>
        <v>43823</v>
      </c>
      <c r="B410" vm="1694">
        <f ca="1"/>
        <v>3.11</v>
      </c>
      <c r="C410" vm="1693">
        <f ca="1"/>
        <v>43823</v>
      </c>
      <c r="D410" vm="1695">
        <f ca="1"/>
        <v>24.750399999999999</v>
      </c>
      <c r="E410" vm="1693">
        <f ca="1"/>
        <v>43823</v>
      </c>
      <c r="F410" vm="1696">
        <f ca="1"/>
        <v>322.64999999999998</v>
      </c>
    </row>
    <row r="411" spans="1:6">
      <c r="A411" vm="1697">
        <f ca="1"/>
        <v>43825</v>
      </c>
      <c r="B411" vm="1652">
        <f ca="1"/>
        <v>3.15</v>
      </c>
      <c r="C411" vm="1697">
        <f ca="1"/>
        <v>43825</v>
      </c>
      <c r="D411" vm="1698">
        <f ca="1"/>
        <v>24.9605</v>
      </c>
      <c r="E411" vm="1697">
        <f ca="1"/>
        <v>43825</v>
      </c>
      <c r="F411" vm="1699">
        <f ca="1"/>
        <v>324.32</v>
      </c>
    </row>
    <row r="412" spans="1:6">
      <c r="A412" vm="1700">
        <f ca="1"/>
        <v>43826</v>
      </c>
      <c r="B412" vm="1701">
        <f ca="1"/>
        <v>3.08</v>
      </c>
      <c r="C412" vm="1700">
        <f ca="1"/>
        <v>43826</v>
      </c>
      <c r="D412" vm="1702">
        <f ca="1"/>
        <v>24.7989</v>
      </c>
      <c r="E412" vm="1700">
        <f ca="1"/>
        <v>43826</v>
      </c>
      <c r="F412" vm="1703">
        <f ca="1"/>
        <v>324.26</v>
      </c>
    </row>
    <row r="413" spans="1:6">
      <c r="A413" vm="1704">
        <f ca="1"/>
        <v>43829</v>
      </c>
      <c r="B413" vm="1701">
        <f ca="1"/>
        <v>3.08</v>
      </c>
      <c r="C413" vm="1704">
        <f ca="1"/>
        <v>43829</v>
      </c>
      <c r="D413" vm="1705">
        <f ca="1"/>
        <v>24.85</v>
      </c>
      <c r="E413" vm="1704">
        <f ca="1"/>
        <v>43829</v>
      </c>
      <c r="F413" vm="1706">
        <f ca="1"/>
        <v>322.51</v>
      </c>
    </row>
    <row r="414" spans="1:6">
      <c r="A414" vm="1707">
        <f ca="1"/>
        <v>43830</v>
      </c>
      <c r="B414" vm="164">
        <f ca="1"/>
        <v>3.16</v>
      </c>
      <c r="C414" vm="1707">
        <f ca="1"/>
        <v>43830</v>
      </c>
      <c r="D414" vm="1708">
        <f ca="1"/>
        <v>24.89</v>
      </c>
      <c r="E414" vm="1707">
        <f ca="1"/>
        <v>43830</v>
      </c>
      <c r="F414" vm="157">
        <f ca="1"/>
        <v>323.24</v>
      </c>
    </row>
    <row r="415" spans="1:6">
      <c r="A415" vm="1709">
        <f ca="1"/>
        <v>43832</v>
      </c>
      <c r="B415" vm="1710">
        <f ca="1"/>
        <v>3.24</v>
      </c>
      <c r="C415" vm="1709">
        <f ca="1"/>
        <v>43832</v>
      </c>
      <c r="D415" vm="1711">
        <f ca="1"/>
        <v>25.285399999999999</v>
      </c>
      <c r="E415" vm="1709">
        <f ca="1"/>
        <v>43832</v>
      </c>
      <c r="F415" vm="1712">
        <f ca="1"/>
        <v>326.32</v>
      </c>
    </row>
    <row r="416" spans="1:6">
      <c r="A416" vm="1713">
        <f ca="1"/>
        <v>43833</v>
      </c>
      <c r="B416" vm="1714">
        <f ca="1"/>
        <v>3.23</v>
      </c>
      <c r="C416" vm="1713">
        <f ca="1"/>
        <v>43833</v>
      </c>
      <c r="D416" vm="1715">
        <f ca="1"/>
        <v>25.34</v>
      </c>
      <c r="E416" vm="1713">
        <f ca="1"/>
        <v>43833</v>
      </c>
      <c r="F416" vm="1716">
        <f ca="1"/>
        <v>323.81</v>
      </c>
    </row>
    <row r="417" spans="1:6">
      <c r="A417" vm="1717">
        <f ca="1"/>
        <v>43836</v>
      </c>
      <c r="B417" vm="1718">
        <f ca="1"/>
        <v>3.82</v>
      </c>
      <c r="C417" vm="1717">
        <f ca="1"/>
        <v>43836</v>
      </c>
      <c r="D417" vm="1719">
        <f ca="1"/>
        <v>25.289000000000001</v>
      </c>
      <c r="E417" vm="1717">
        <f ca="1"/>
        <v>43836</v>
      </c>
      <c r="F417" vm="1720">
        <f ca="1"/>
        <v>325.08999999999997</v>
      </c>
    </row>
    <row r="418" spans="1:6">
      <c r="A418" vm="1721">
        <f ca="1"/>
        <v>43837</v>
      </c>
      <c r="B418" vm="1722">
        <f ca="1"/>
        <v>3.81</v>
      </c>
      <c r="C418" vm="1721">
        <f ca="1"/>
        <v>43837</v>
      </c>
      <c r="D418" vm="1723">
        <f ca="1"/>
        <v>25.553000000000001</v>
      </c>
      <c r="E418" vm="1721">
        <f ca="1"/>
        <v>43837</v>
      </c>
      <c r="F418" vm="1724">
        <f ca="1"/>
        <v>324.2</v>
      </c>
    </row>
    <row r="419" spans="1:6">
      <c r="A419" vm="1725">
        <f ca="1"/>
        <v>43838</v>
      </c>
      <c r="B419" vm="115">
        <f ca="1"/>
        <v>4.08</v>
      </c>
      <c r="C419" vm="1725">
        <f ca="1"/>
        <v>43838</v>
      </c>
      <c r="D419" vm="1726">
        <f ca="1"/>
        <v>25.83</v>
      </c>
      <c r="E419" vm="1725">
        <f ca="1"/>
        <v>43838</v>
      </c>
      <c r="F419" vm="1727">
        <f ca="1"/>
        <v>325.85000000000002</v>
      </c>
    </row>
    <row r="420" spans="1:6">
      <c r="A420" vm="1728">
        <f ca="1"/>
        <v>43839</v>
      </c>
      <c r="B420" vm="123">
        <f ca="1"/>
        <v>4.05</v>
      </c>
      <c r="C420" vm="1728">
        <f ca="1"/>
        <v>43839</v>
      </c>
      <c r="D420" vm="1729">
        <f ca="1"/>
        <v>25.757899999999999</v>
      </c>
      <c r="E420" vm="1728">
        <f ca="1"/>
        <v>43839</v>
      </c>
      <c r="F420" vm="1730">
        <f ca="1"/>
        <v>328.05</v>
      </c>
    </row>
    <row r="421" spans="1:6">
      <c r="A421" vm="1731">
        <f ca="1"/>
        <v>43840</v>
      </c>
      <c r="B421" vm="1732">
        <f ca="1"/>
        <v>4.1399999999999997</v>
      </c>
      <c r="C421" vm="1731">
        <f ca="1"/>
        <v>43840</v>
      </c>
      <c r="D421" vm="1733">
        <f ca="1"/>
        <v>25.68</v>
      </c>
      <c r="E421" vm="1731">
        <f ca="1"/>
        <v>43840</v>
      </c>
      <c r="F421" vm="1734">
        <f ca="1"/>
        <v>327.14</v>
      </c>
    </row>
    <row r="422" spans="1:6">
      <c r="A422" vm="1735">
        <f ca="1"/>
        <v>43843</v>
      </c>
      <c r="B422" vm="385">
        <f ca="1"/>
        <v>4.0999999999999996</v>
      </c>
      <c r="C422" vm="1735">
        <f ca="1"/>
        <v>43843</v>
      </c>
      <c r="D422" vm="1736">
        <f ca="1"/>
        <v>26.48</v>
      </c>
      <c r="E422" vm="1735">
        <f ca="1"/>
        <v>43843</v>
      </c>
      <c r="F422" vm="1737">
        <f ca="1"/>
        <v>329.43</v>
      </c>
    </row>
    <row r="423" spans="1:6">
      <c r="A423" vm="1738">
        <f ca="1"/>
        <v>43844</v>
      </c>
      <c r="B423" vm="1739">
        <f ca="1"/>
        <v>4.04</v>
      </c>
      <c r="C423" vm="1738">
        <f ca="1"/>
        <v>43844</v>
      </c>
      <c r="D423" vm="1740">
        <f ca="1"/>
        <v>26.69</v>
      </c>
      <c r="E423" vm="1738">
        <f ca="1"/>
        <v>43844</v>
      </c>
      <c r="F423" vm="1741">
        <f ca="1"/>
        <v>328.92</v>
      </c>
    </row>
    <row r="424" spans="1:6">
      <c r="A424" vm="1742">
        <f ca="1"/>
        <v>43845</v>
      </c>
      <c r="B424" vm="1743">
        <f ca="1"/>
        <v>4.2</v>
      </c>
      <c r="C424" vm="1742">
        <f ca="1"/>
        <v>43845</v>
      </c>
      <c r="D424" vm="1744">
        <f ca="1"/>
        <v>26.59</v>
      </c>
      <c r="E424" vm="1742">
        <f ca="1"/>
        <v>43845</v>
      </c>
      <c r="F424" vm="1745">
        <f ca="1"/>
        <v>329.66</v>
      </c>
    </row>
    <row r="425" spans="1:6">
      <c r="A425" vm="1746">
        <f ca="1"/>
        <v>43846</v>
      </c>
      <c r="B425" vm="408">
        <f ca="1"/>
        <v>4.1900000000000004</v>
      </c>
      <c r="C425" vm="1746">
        <f ca="1"/>
        <v>43846</v>
      </c>
      <c r="D425" vm="1747">
        <f ca="1"/>
        <v>26.74</v>
      </c>
      <c r="E425" vm="1746">
        <f ca="1"/>
        <v>43846</v>
      </c>
      <c r="F425" vm="1748">
        <f ca="1"/>
        <v>332.4</v>
      </c>
    </row>
    <row r="426" spans="1:6">
      <c r="A426" vm="1749">
        <f ca="1"/>
        <v>43847</v>
      </c>
      <c r="B426" vm="1750">
        <f ca="1"/>
        <v>4.17</v>
      </c>
      <c r="C426" vm="1749">
        <f ca="1"/>
        <v>43847</v>
      </c>
      <c r="D426" vm="1751">
        <f ca="1"/>
        <v>26.91</v>
      </c>
      <c r="E426" vm="1749">
        <f ca="1"/>
        <v>43847</v>
      </c>
      <c r="F426" vm="1752">
        <f ca="1"/>
        <v>333.5</v>
      </c>
    </row>
    <row r="427" spans="1:6">
      <c r="A427" vm="1753">
        <f ca="1"/>
        <v>43851</v>
      </c>
      <c r="B427" vm="1754">
        <f ca="1"/>
        <v>4.32</v>
      </c>
      <c r="C427" vm="1753">
        <f ca="1"/>
        <v>43851</v>
      </c>
      <c r="D427" vm="1755">
        <f ca="1"/>
        <v>27.13</v>
      </c>
      <c r="E427" vm="1753">
        <f ca="1"/>
        <v>43851</v>
      </c>
      <c r="F427" vm="1756">
        <f ca="1"/>
        <v>332.78</v>
      </c>
    </row>
    <row r="428" spans="1:6">
      <c r="A428" vm="1757">
        <f ca="1"/>
        <v>43852</v>
      </c>
      <c r="B428" vm="123">
        <f ca="1"/>
        <v>4.05</v>
      </c>
      <c r="C428" vm="1757">
        <f ca="1"/>
        <v>43852</v>
      </c>
      <c r="D428" vm="1758">
        <f ca="1"/>
        <v>27.042200000000001</v>
      </c>
      <c r="E428" vm="1757">
        <f ca="1"/>
        <v>43852</v>
      </c>
      <c r="F428" vm="1759">
        <f ca="1"/>
        <v>332.85</v>
      </c>
    </row>
    <row r="429" spans="1:6">
      <c r="A429" vm="1760">
        <f ca="1"/>
        <v>43853</v>
      </c>
      <c r="B429" vm="1761">
        <f ca="1"/>
        <v>3.93</v>
      </c>
      <c r="C429" vm="1760">
        <f ca="1"/>
        <v>43853</v>
      </c>
      <c r="D429" vm="1762">
        <f ca="1"/>
        <v>27.19</v>
      </c>
      <c r="E429" vm="1760">
        <f ca="1"/>
        <v>43853</v>
      </c>
      <c r="F429" vm="1763">
        <f ca="1"/>
        <v>333.26</v>
      </c>
    </row>
    <row r="430" spans="1:6">
      <c r="A430" vm="1764">
        <f ca="1"/>
        <v>43854</v>
      </c>
      <c r="B430" vm="156">
        <f ca="1"/>
        <v>3.9</v>
      </c>
      <c r="C430" vm="1764">
        <f ca="1"/>
        <v>43854</v>
      </c>
      <c r="D430" vm="1765">
        <f ca="1"/>
        <v>26.89</v>
      </c>
      <c r="E430" vm="1764">
        <f ca="1"/>
        <v>43854</v>
      </c>
      <c r="F430" vm="1766">
        <f ca="1"/>
        <v>330.23</v>
      </c>
    </row>
    <row r="431" spans="1:6">
      <c r="A431" vm="1767">
        <f ca="1"/>
        <v>43857</v>
      </c>
      <c r="B431" vm="1722">
        <f ca="1"/>
        <v>3.81</v>
      </c>
      <c r="C431" vm="1767">
        <f ca="1"/>
        <v>43857</v>
      </c>
      <c r="D431" vm="1768">
        <f ca="1"/>
        <v>26.085000000000001</v>
      </c>
      <c r="E431" vm="1767">
        <f ca="1"/>
        <v>43857</v>
      </c>
      <c r="F431" vm="1769">
        <f ca="1"/>
        <v>324.87</v>
      </c>
    </row>
    <row r="432" spans="1:6">
      <c r="A432" vm="1770">
        <f ca="1"/>
        <v>43858</v>
      </c>
      <c r="B432" vm="115">
        <f ca="1"/>
        <v>4.08</v>
      </c>
      <c r="C432" vm="1770">
        <f ca="1"/>
        <v>43858</v>
      </c>
      <c r="D432" vm="1771">
        <f ca="1"/>
        <v>26.66</v>
      </c>
      <c r="E432" vm="1770">
        <f ca="1"/>
        <v>43858</v>
      </c>
      <c r="F432" vm="1772">
        <f ca="1"/>
        <v>328.33</v>
      </c>
    </row>
    <row r="433" spans="1:6">
      <c r="A433" vm="1773">
        <f ca="1"/>
        <v>43859</v>
      </c>
      <c r="B433" vm="1739">
        <f ca="1"/>
        <v>4.04</v>
      </c>
      <c r="C433" vm="1773">
        <f ca="1"/>
        <v>43859</v>
      </c>
      <c r="D433" vm="1774">
        <f ca="1"/>
        <v>26.6</v>
      </c>
      <c r="E433" vm="1773">
        <f ca="1"/>
        <v>43859</v>
      </c>
      <c r="F433" vm="1775">
        <f ca="1"/>
        <v>328.1</v>
      </c>
    </row>
    <row r="434" spans="1:6">
      <c r="A434" vm="1776">
        <f ca="1"/>
        <v>43860</v>
      </c>
      <c r="B434" vm="1777">
        <f ca="1"/>
        <v>3.99</v>
      </c>
      <c r="C434" vm="1776">
        <f ca="1"/>
        <v>43860</v>
      </c>
      <c r="D434" vm="1778">
        <f ca="1"/>
        <v>26.88</v>
      </c>
      <c r="E434" vm="1776">
        <f ca="1"/>
        <v>43860</v>
      </c>
      <c r="F434" vm="1779">
        <f ca="1"/>
        <v>329.09</v>
      </c>
    </row>
    <row r="435" spans="1:6">
      <c r="A435" vm="1780">
        <f ca="1"/>
        <v>43861</v>
      </c>
      <c r="B435" vm="170">
        <f ca="1"/>
        <v>3.8650000000000002</v>
      </c>
      <c r="C435" vm="1780">
        <f ca="1"/>
        <v>43861</v>
      </c>
      <c r="D435" vm="1781">
        <f ca="1"/>
        <v>26.364999999999998</v>
      </c>
      <c r="E435" vm="1780">
        <f ca="1"/>
        <v>43861</v>
      </c>
      <c r="F435" vm="157">
        <f ca="1"/>
        <v>323.24</v>
      </c>
    </row>
    <row r="436" spans="1:6">
      <c r="A436" vm="1782">
        <f ca="1"/>
        <v>43864</v>
      </c>
      <c r="B436" vm="1783">
        <f ca="1"/>
        <v>3.85</v>
      </c>
      <c r="C436" vm="1782">
        <f ca="1"/>
        <v>43864</v>
      </c>
      <c r="D436" vm="1784">
        <f ca="1"/>
        <v>27.195</v>
      </c>
      <c r="E436" vm="1782">
        <f ca="1"/>
        <v>43864</v>
      </c>
      <c r="F436" vm="1785">
        <f ca="1"/>
        <v>325.56</v>
      </c>
    </row>
    <row r="437" spans="1:6">
      <c r="A437" vm="1786">
        <f ca="1"/>
        <v>43865</v>
      </c>
      <c r="B437" vm="1787">
        <f ca="1"/>
        <v>4.09</v>
      </c>
      <c r="C437" vm="1786">
        <f ca="1"/>
        <v>43865</v>
      </c>
      <c r="D437" vm="1788">
        <f ca="1"/>
        <v>28.72</v>
      </c>
      <c r="E437" vm="1786">
        <f ca="1"/>
        <v>43865</v>
      </c>
      <c r="F437" vm="1789">
        <f ca="1"/>
        <v>330.61</v>
      </c>
    </row>
    <row r="438" spans="1:6">
      <c r="A438" vm="1790">
        <f ca="1"/>
        <v>43866</v>
      </c>
      <c r="B438" vm="1791">
        <f ca="1"/>
        <v>4.13</v>
      </c>
      <c r="C438" vm="1790">
        <f ca="1"/>
        <v>43866</v>
      </c>
      <c r="D438" vm="1792">
        <f ca="1"/>
        <v>28.06</v>
      </c>
      <c r="E438" vm="1790">
        <f ca="1"/>
        <v>43866</v>
      </c>
      <c r="F438" vm="1793">
        <f ca="1"/>
        <v>334.29</v>
      </c>
    </row>
    <row r="439" spans="1:6">
      <c r="A439" vm="1794">
        <f ca="1"/>
        <v>43867</v>
      </c>
      <c r="B439" vm="1795">
        <f ca="1"/>
        <v>4.25</v>
      </c>
      <c r="C439" vm="1794">
        <f ca="1"/>
        <v>43867</v>
      </c>
      <c r="D439" vm="1796">
        <f ca="1"/>
        <v>28.17</v>
      </c>
      <c r="E439" vm="1794">
        <f ca="1"/>
        <v>43867</v>
      </c>
      <c r="F439" vm="1797">
        <f ca="1"/>
        <v>335.57</v>
      </c>
    </row>
    <row r="440" spans="1:6">
      <c r="A440" vm="1798">
        <f ca="1"/>
        <v>43868</v>
      </c>
      <c r="B440" vm="1795">
        <f ca="1"/>
        <v>4.25</v>
      </c>
      <c r="C440" vm="1798">
        <f ca="1"/>
        <v>43868</v>
      </c>
      <c r="D440" vm="1799">
        <f ca="1"/>
        <v>27.71</v>
      </c>
      <c r="E440" vm="1798">
        <f ca="1"/>
        <v>43868</v>
      </c>
      <c r="F440" vm="1800">
        <f ca="1"/>
        <v>333.75</v>
      </c>
    </row>
    <row r="441" spans="1:6">
      <c r="A441" vm="1801">
        <f ca="1"/>
        <v>43871</v>
      </c>
      <c r="B441" vm="1802">
        <f ca="1"/>
        <v>4.38</v>
      </c>
      <c r="C441" vm="1801">
        <f ca="1"/>
        <v>43871</v>
      </c>
      <c r="D441" vm="409">
        <f ca="1"/>
        <v>28.04</v>
      </c>
      <c r="E441" vm="1801">
        <f ca="1"/>
        <v>43871</v>
      </c>
      <c r="F441" vm="1803">
        <f ca="1"/>
        <v>336.22</v>
      </c>
    </row>
    <row r="442" spans="1:6">
      <c r="A442" vm="1804">
        <f ca="1"/>
        <v>43872</v>
      </c>
      <c r="B442" vm="1805">
        <f ca="1"/>
        <v>4.41</v>
      </c>
      <c r="C442" vm="1804">
        <f ca="1"/>
        <v>43872</v>
      </c>
      <c r="D442" vm="1806">
        <f ca="1"/>
        <v>28.6</v>
      </c>
      <c r="E442" vm="1804">
        <f ca="1"/>
        <v>43872</v>
      </c>
      <c r="F442" vm="1807">
        <f ca="1"/>
        <v>336.84</v>
      </c>
    </row>
    <row r="443" spans="1:6">
      <c r="A443" vm="1808">
        <f ca="1"/>
        <v>43873</v>
      </c>
      <c r="B443" vm="122">
        <f ca="1"/>
        <v>4.4800000000000004</v>
      </c>
      <c r="C443" vm="1808">
        <f ca="1"/>
        <v>43873</v>
      </c>
      <c r="D443" vm="1809">
        <f ca="1"/>
        <v>29.05</v>
      </c>
      <c r="E443" vm="1808">
        <f ca="1"/>
        <v>43873</v>
      </c>
      <c r="F443" vm="1810">
        <f ca="1"/>
        <v>339</v>
      </c>
    </row>
    <row r="444" spans="1:6">
      <c r="A444" vm="1811">
        <f ca="1"/>
        <v>43874</v>
      </c>
      <c r="B444" vm="1812">
        <f ca="1"/>
        <v>4.46</v>
      </c>
      <c r="C444" vm="1811">
        <f ca="1"/>
        <v>43874</v>
      </c>
      <c r="D444" vm="1813">
        <f ca="1"/>
        <v>29.2</v>
      </c>
      <c r="E444" vm="1811">
        <f ca="1"/>
        <v>43874</v>
      </c>
      <c r="F444" vm="1814">
        <f ca="1"/>
        <v>338.58</v>
      </c>
    </row>
    <row r="445" spans="1:6">
      <c r="A445" vm="1815">
        <f ca="1"/>
        <v>43875</v>
      </c>
      <c r="B445" vm="470">
        <f ca="1"/>
        <v>4.42</v>
      </c>
      <c r="C445" vm="1815">
        <f ca="1"/>
        <v>43875</v>
      </c>
      <c r="D445" vm="1816">
        <f ca="1"/>
        <v>29.07</v>
      </c>
      <c r="E445" vm="1815">
        <f ca="1"/>
        <v>43875</v>
      </c>
      <c r="F445" vm="1817">
        <f ca="1"/>
        <v>339.07</v>
      </c>
    </row>
    <row r="446" spans="1:6">
      <c r="A446" vm="1818">
        <f ca="1"/>
        <v>43879</v>
      </c>
      <c r="B446" vm="39">
        <f ca="1"/>
        <v>4.8499999999999996</v>
      </c>
      <c r="C446" vm="1818">
        <f ca="1"/>
        <v>43879</v>
      </c>
      <c r="D446" vm="1819">
        <f ca="1"/>
        <v>29.51</v>
      </c>
      <c r="E446" vm="1818">
        <f ca="1"/>
        <v>43879</v>
      </c>
      <c r="F446" vm="1820">
        <f ca="1"/>
        <v>338.26</v>
      </c>
    </row>
    <row r="447" spans="1:6">
      <c r="A447" vm="1821">
        <f ca="1"/>
        <v>43880</v>
      </c>
      <c r="B447" vm="1822">
        <f ca="1"/>
        <v>5.72</v>
      </c>
      <c r="C447" vm="1821">
        <f ca="1"/>
        <v>43880</v>
      </c>
      <c r="D447" vm="1823">
        <f ca="1"/>
        <v>30.820900000000002</v>
      </c>
      <c r="E447" vm="1821">
        <f ca="1"/>
        <v>43880</v>
      </c>
      <c r="F447" vm="1824">
        <f ca="1"/>
        <v>339.88</v>
      </c>
    </row>
    <row r="448" spans="1:6">
      <c r="A448" vm="1825">
        <f ca="1"/>
        <v>43881</v>
      </c>
      <c r="B448" vm="1826">
        <f ca="1"/>
        <v>5.51</v>
      </c>
      <c r="C448" vm="1825">
        <f ca="1"/>
        <v>43881</v>
      </c>
      <c r="D448" vm="1827">
        <f ca="1"/>
        <v>31.11</v>
      </c>
      <c r="E448" vm="1825">
        <f ca="1"/>
        <v>43881</v>
      </c>
      <c r="F448" vm="1828">
        <f ca="1"/>
        <v>338.49</v>
      </c>
    </row>
    <row r="449" spans="1:6">
      <c r="A449" vm="1829">
        <f ca="1"/>
        <v>43882</v>
      </c>
      <c r="B449" vm="463">
        <f ca="1"/>
        <v>5.57</v>
      </c>
      <c r="C449" vm="1829">
        <f ca="1"/>
        <v>43882</v>
      </c>
      <c r="D449" vm="1830">
        <f ca="1"/>
        <v>30.480599999999999</v>
      </c>
      <c r="E449" vm="1829">
        <f ca="1"/>
        <v>43882</v>
      </c>
      <c r="F449" vm="1831">
        <f ca="1"/>
        <v>335.01</v>
      </c>
    </row>
    <row r="450" spans="1:6">
      <c r="A450" vm="1832">
        <f ca="1"/>
        <v>43885</v>
      </c>
      <c r="B450" vm="347">
        <f ca="1"/>
        <v>5.2</v>
      </c>
      <c r="C450" vm="1832">
        <f ca="1"/>
        <v>43885</v>
      </c>
      <c r="D450" vm="1813">
        <f ca="1"/>
        <v>29.2</v>
      </c>
      <c r="E450" vm="1832">
        <f ca="1"/>
        <v>43885</v>
      </c>
      <c r="F450" vm="1833">
        <f ca="1"/>
        <v>323.83</v>
      </c>
    </row>
    <row r="451" spans="1:6">
      <c r="A451" vm="1834">
        <f ca="1"/>
        <v>43886</v>
      </c>
      <c r="B451" vm="1835">
        <f ca="1"/>
        <v>4.83</v>
      </c>
      <c r="C451" vm="1834">
        <f ca="1"/>
        <v>43886</v>
      </c>
      <c r="D451" vm="119">
        <f ca="1"/>
        <v>28.15</v>
      </c>
      <c r="E451" vm="1834">
        <f ca="1"/>
        <v>43886</v>
      </c>
      <c r="F451" vm="1836">
        <f ca="1"/>
        <v>314.12</v>
      </c>
    </row>
    <row r="452" spans="1:6">
      <c r="A452" vm="1837">
        <f ca="1"/>
        <v>43887</v>
      </c>
      <c r="B452" vm="1838">
        <f ca="1"/>
        <v>4.75</v>
      </c>
      <c r="C452" vm="1837">
        <f ca="1"/>
        <v>43887</v>
      </c>
      <c r="D452" vm="1839">
        <f ca="1"/>
        <v>27.834599999999998</v>
      </c>
      <c r="E452" vm="1837">
        <f ca="1"/>
        <v>43887</v>
      </c>
      <c r="F452" vm="1840">
        <f ca="1"/>
        <v>312.91000000000003</v>
      </c>
    </row>
    <row r="453" spans="1:6">
      <c r="A453" vm="1841">
        <f ca="1"/>
        <v>43888</v>
      </c>
      <c r="B453" vm="1739">
        <f ca="1"/>
        <v>4.04</v>
      </c>
      <c r="C453" vm="1841">
        <f ca="1"/>
        <v>43888</v>
      </c>
      <c r="D453" vm="1842">
        <f ca="1"/>
        <v>26.22</v>
      </c>
      <c r="E453" vm="1841">
        <f ca="1"/>
        <v>43888</v>
      </c>
      <c r="F453" vm="1843">
        <f ca="1"/>
        <v>298.70999999999998</v>
      </c>
    </row>
    <row r="454" spans="1:6">
      <c r="A454" vm="1844">
        <f ca="1"/>
        <v>43889</v>
      </c>
      <c r="B454" vm="178">
        <f ca="1"/>
        <v>4.34</v>
      </c>
      <c r="C454" vm="1844">
        <f ca="1"/>
        <v>43889</v>
      </c>
      <c r="D454" vm="1845">
        <f ca="1"/>
        <v>26.2</v>
      </c>
      <c r="E454" vm="1844">
        <f ca="1"/>
        <v>43889</v>
      </c>
      <c r="F454" vm="171">
        <f ca="1"/>
        <v>295.91000000000003</v>
      </c>
    </row>
    <row r="455" spans="1:6">
      <c r="A455" vm="1846">
        <f ca="1"/>
        <v>43892</v>
      </c>
      <c r="B455" vm="1847">
        <f ca="1"/>
        <v>4.3600000000000003</v>
      </c>
      <c r="C455" vm="1846">
        <f ca="1"/>
        <v>43892</v>
      </c>
      <c r="D455" vm="1848">
        <f ca="1"/>
        <v>27.32</v>
      </c>
      <c r="E455" vm="1846">
        <f ca="1"/>
        <v>43892</v>
      </c>
      <c r="F455" vm="1849">
        <f ca="1"/>
        <v>310.39999999999998</v>
      </c>
    </row>
    <row r="456" spans="1:6">
      <c r="A456" vm="1850">
        <f ca="1"/>
        <v>43893</v>
      </c>
      <c r="B456" vm="1851">
        <f ca="1"/>
        <v>4.51</v>
      </c>
      <c r="C456" vm="1850">
        <f ca="1"/>
        <v>43893</v>
      </c>
      <c r="D456" vm="1852">
        <f ca="1"/>
        <v>27.25</v>
      </c>
      <c r="E456" vm="1850">
        <f ca="1"/>
        <v>43893</v>
      </c>
      <c r="F456" vm="1853">
        <f ca="1"/>
        <v>301.5</v>
      </c>
    </row>
    <row r="457" spans="1:6">
      <c r="A457" vm="1854">
        <f ca="1"/>
        <v>43894</v>
      </c>
      <c r="B457" vm="1855">
        <f ca="1"/>
        <v>4.76</v>
      </c>
      <c r="C457" vm="1854">
        <f ca="1"/>
        <v>43894</v>
      </c>
      <c r="D457" vm="1856">
        <f ca="1"/>
        <v>27.864999999999998</v>
      </c>
      <c r="E457" vm="1854">
        <f ca="1"/>
        <v>43894</v>
      </c>
      <c r="F457" vm="1857">
        <f ca="1"/>
        <v>314.75</v>
      </c>
    </row>
    <row r="458" spans="1:6">
      <c r="A458" vm="1858">
        <f ca="1"/>
        <v>43895</v>
      </c>
      <c r="B458" vm="47">
        <f ca="1"/>
        <v>4.54</v>
      </c>
      <c r="C458" vm="1858">
        <f ca="1"/>
        <v>43895</v>
      </c>
      <c r="D458" vm="1859">
        <f ca="1"/>
        <v>27.385100000000001</v>
      </c>
      <c r="E458" vm="1858">
        <f ca="1"/>
        <v>43895</v>
      </c>
      <c r="F458" vm="1860">
        <f ca="1"/>
        <v>303.76</v>
      </c>
    </row>
    <row r="459" spans="1:6">
      <c r="A459" vm="1861">
        <f ca="1"/>
        <v>43896</v>
      </c>
      <c r="B459" vm="1862">
        <f ca="1"/>
        <v>4.33</v>
      </c>
      <c r="C459" vm="1861">
        <f ca="1"/>
        <v>43896</v>
      </c>
      <c r="D459" vm="1863">
        <f ca="1"/>
        <v>26.68</v>
      </c>
      <c r="E459" vm="1861">
        <f ca="1"/>
        <v>43896</v>
      </c>
      <c r="F459" vm="1864">
        <f ca="1"/>
        <v>298.7</v>
      </c>
    </row>
    <row r="460" spans="1:6">
      <c r="A460" vm="1865">
        <f ca="1"/>
        <v>43899</v>
      </c>
      <c r="B460" vm="1761">
        <f ca="1"/>
        <v>3.93</v>
      </c>
      <c r="C460" vm="1865">
        <f ca="1"/>
        <v>43899</v>
      </c>
      <c r="D460" vm="1866">
        <f ca="1"/>
        <v>23.69</v>
      </c>
      <c r="E460" vm="1865">
        <f ca="1"/>
        <v>43899</v>
      </c>
      <c r="F460" vm="1867">
        <f ca="1"/>
        <v>274.8</v>
      </c>
    </row>
    <row r="461" spans="1:6">
      <c r="A461" vm="1868">
        <f ca="1"/>
        <v>43900</v>
      </c>
      <c r="B461" vm="1732">
        <f ca="1"/>
        <v>4.1399999999999997</v>
      </c>
      <c r="C461" vm="1868">
        <f ca="1"/>
        <v>43900</v>
      </c>
      <c r="D461" vm="1869">
        <f ca="1"/>
        <v>24.9</v>
      </c>
      <c r="E461" vm="1868">
        <f ca="1"/>
        <v>43900</v>
      </c>
      <c r="F461" vm="1870">
        <f ca="1"/>
        <v>289.55</v>
      </c>
    </row>
    <row r="462" spans="1:6">
      <c r="A462" vm="1871">
        <f ca="1"/>
        <v>43901</v>
      </c>
      <c r="B462" vm="1872">
        <f ca="1"/>
        <v>3.78</v>
      </c>
      <c r="C462" vm="1871">
        <f ca="1"/>
        <v>43901</v>
      </c>
      <c r="D462" vm="1873">
        <f ca="1"/>
        <v>23.231400000000001</v>
      </c>
      <c r="E462" vm="1871">
        <f ca="1"/>
        <v>43901</v>
      </c>
      <c r="F462" vm="1874">
        <f ca="1"/>
        <v>275.47000000000003</v>
      </c>
    </row>
    <row r="463" spans="1:6">
      <c r="A463" vm="1875">
        <f ca="1"/>
        <v>43902</v>
      </c>
      <c r="B463" vm="1876">
        <f ca="1"/>
        <v>3.27</v>
      </c>
      <c r="C463" vm="1875">
        <f ca="1"/>
        <v>43902</v>
      </c>
      <c r="D463" vm="1105">
        <f ca="1"/>
        <v>20.59</v>
      </c>
      <c r="E463" vm="1875">
        <f ca="1"/>
        <v>43902</v>
      </c>
      <c r="F463" vm="1877">
        <f ca="1"/>
        <v>248.96</v>
      </c>
    </row>
    <row r="464" spans="1:6">
      <c r="A464" vm="1878">
        <f ca="1"/>
        <v>43903</v>
      </c>
      <c r="B464" vm="1596">
        <f ca="1"/>
        <v>3.38</v>
      </c>
      <c r="C464" vm="1878">
        <f ca="1"/>
        <v>43903</v>
      </c>
      <c r="D464" vm="1879">
        <f ca="1"/>
        <v>21.26</v>
      </c>
      <c r="E464" vm="1878">
        <f ca="1"/>
        <v>43903</v>
      </c>
      <c r="F464" vm="70">
        <f ca="1"/>
        <v>271.55</v>
      </c>
    </row>
    <row r="465" spans="1:6">
      <c r="A465" vm="1880">
        <f ca="1"/>
        <v>43906</v>
      </c>
      <c r="B465" vm="1461">
        <f ca="1"/>
        <v>2.76</v>
      </c>
      <c r="C465" vm="1880">
        <f ca="1"/>
        <v>43906</v>
      </c>
      <c r="D465" vm="1881">
        <f ca="1"/>
        <v>18.5</v>
      </c>
      <c r="E465" vm="1880">
        <f ca="1"/>
        <v>43906</v>
      </c>
      <c r="F465" vm="1882">
        <f ca="1"/>
        <v>240.12</v>
      </c>
    </row>
    <row r="466" spans="1:6">
      <c r="A466" vm="1883">
        <f ca="1"/>
        <v>43907</v>
      </c>
      <c r="B466" vm="1884">
        <f ca="1"/>
        <v>3.28</v>
      </c>
      <c r="C466" vm="1883">
        <f ca="1"/>
        <v>43907</v>
      </c>
      <c r="D466" vm="831">
        <f ca="1"/>
        <v>19.37</v>
      </c>
      <c r="E466" vm="1883">
        <f ca="1"/>
        <v>43907</v>
      </c>
      <c r="F466" vm="1885">
        <f ca="1"/>
        <v>255.39</v>
      </c>
    </row>
    <row r="467" spans="1:6">
      <c r="A467" vm="1886">
        <f ca="1"/>
        <v>43908</v>
      </c>
      <c r="B467" vm="1887">
        <f ca="1"/>
        <v>2.83</v>
      </c>
      <c r="C467" vm="1886">
        <f ca="1"/>
        <v>43908</v>
      </c>
      <c r="D467" vm="1888">
        <f ca="1"/>
        <v>17.100000000000001</v>
      </c>
      <c r="E467" vm="1886">
        <f ca="1"/>
        <v>43908</v>
      </c>
      <c r="F467" vm="1889">
        <f ca="1"/>
        <v>241.17</v>
      </c>
    </row>
    <row r="468" spans="1:6">
      <c r="A468" vm="1890">
        <f ca="1"/>
        <v>43909</v>
      </c>
      <c r="B468" vm="424">
        <f ca="1"/>
        <v>3.12</v>
      </c>
      <c r="C468" vm="1890">
        <f ca="1"/>
        <v>43909</v>
      </c>
      <c r="D468" vm="1891">
        <f ca="1"/>
        <v>18.122900000000001</v>
      </c>
      <c r="E468" vm="1890">
        <f ca="1"/>
        <v>43909</v>
      </c>
      <c r="F468" vm="1892">
        <f ca="1"/>
        <v>242.06</v>
      </c>
    </row>
    <row r="469" spans="1:6">
      <c r="A469" vm="1893">
        <f ca="1"/>
        <v>43910</v>
      </c>
      <c r="B469" vm="99">
        <f ca="1"/>
        <v>3.32</v>
      </c>
      <c r="C469" vm="1893">
        <f ca="1"/>
        <v>43910</v>
      </c>
      <c r="D469" vm="1894">
        <f ca="1"/>
        <v>17.66</v>
      </c>
      <c r="E469" vm="1893">
        <f ca="1"/>
        <v>43910</v>
      </c>
      <c r="F469" vm="1895">
        <f ca="1"/>
        <v>231.16</v>
      </c>
    </row>
    <row r="470" spans="1:6">
      <c r="A470" vm="1896">
        <f ca="1"/>
        <v>43913</v>
      </c>
      <c r="B470" vm="1600">
        <f ca="1"/>
        <v>3.42</v>
      </c>
      <c r="C470" vm="1896">
        <f ca="1"/>
        <v>43913</v>
      </c>
      <c r="D470" vm="1897">
        <f ca="1"/>
        <v>17.25</v>
      </c>
      <c r="E470" vm="1896">
        <f ca="1"/>
        <v>43913</v>
      </c>
      <c r="F470" vm="1898">
        <f ca="1"/>
        <v>224.65</v>
      </c>
    </row>
    <row r="471" spans="1:6">
      <c r="A471" vm="1899">
        <f ca="1"/>
        <v>43914</v>
      </c>
      <c r="B471" vm="1900">
        <f ca="1"/>
        <v>3.73</v>
      </c>
      <c r="C471" vm="1899">
        <f ca="1"/>
        <v>43914</v>
      </c>
      <c r="D471" vm="1901">
        <f ca="1"/>
        <v>19.768999999999998</v>
      </c>
      <c r="E471" vm="1899">
        <f ca="1"/>
        <v>43914</v>
      </c>
      <c r="F471" vm="1902">
        <f ca="1"/>
        <v>245.88</v>
      </c>
    </row>
    <row r="472" spans="1:6">
      <c r="A472" vm="1903">
        <f ca="1"/>
        <v>43915</v>
      </c>
      <c r="B472" vm="107">
        <f ca="1"/>
        <v>3.84</v>
      </c>
      <c r="C472" vm="1903">
        <f ca="1"/>
        <v>43915</v>
      </c>
      <c r="D472" vm="1298">
        <f ca="1"/>
        <v>20.8</v>
      </c>
      <c r="E472" vm="1903">
        <f ca="1"/>
        <v>43915</v>
      </c>
      <c r="F472" vm="1904">
        <f ca="1"/>
        <v>247.47</v>
      </c>
    </row>
    <row r="473" spans="1:6">
      <c r="A473" vm="1905">
        <f ca="1"/>
        <v>43916</v>
      </c>
      <c r="B473" vm="1722">
        <f ca="1"/>
        <v>3.81</v>
      </c>
      <c r="C473" vm="1905">
        <f ca="1"/>
        <v>43916</v>
      </c>
      <c r="D473" vm="1906">
        <f ca="1"/>
        <v>21.17</v>
      </c>
      <c r="E473" vm="1905">
        <f ca="1"/>
        <v>43916</v>
      </c>
      <c r="F473" vm="1907">
        <f ca="1"/>
        <v>262.37</v>
      </c>
    </row>
    <row r="474" spans="1:6">
      <c r="A474" vm="1908">
        <f ca="1"/>
        <v>43917</v>
      </c>
      <c r="B474" vm="51">
        <f ca="1"/>
        <v>3.72</v>
      </c>
      <c r="C474" vm="1908">
        <f ca="1"/>
        <v>43917</v>
      </c>
      <c r="D474" vm="660">
        <f ca="1"/>
        <v>19.98</v>
      </c>
      <c r="E474" vm="1908">
        <f ca="1"/>
        <v>43917</v>
      </c>
      <c r="F474" vm="1909">
        <f ca="1"/>
        <v>254.24</v>
      </c>
    </row>
    <row r="475" spans="1:6">
      <c r="A475" vm="1910">
        <f ca="1"/>
        <v>43920</v>
      </c>
      <c r="B475" vm="83">
        <f ca="1"/>
        <v>3.58</v>
      </c>
      <c r="C475" vm="1910">
        <f ca="1"/>
        <v>43920</v>
      </c>
      <c r="D475" vm="1911">
        <f ca="1"/>
        <v>19.940000000000001</v>
      </c>
      <c r="E475" vm="1910">
        <f ca="1"/>
        <v>43920</v>
      </c>
      <c r="F475" vm="1912">
        <f ca="1"/>
        <v>262.36</v>
      </c>
    </row>
    <row r="476" spans="1:6">
      <c r="A476" vm="1913">
        <f ca="1"/>
        <v>43921</v>
      </c>
      <c r="B476" vm="35">
        <f ca="1"/>
        <v>3.54</v>
      </c>
      <c r="C476" vm="1913">
        <f ca="1"/>
        <v>43921</v>
      </c>
      <c r="D476" vm="1914">
        <f ca="1"/>
        <v>20.05</v>
      </c>
      <c r="E476" vm="1913">
        <f ca="1"/>
        <v>43921</v>
      </c>
      <c r="F476" vm="179">
        <f ca="1"/>
        <v>258.39999999999998</v>
      </c>
    </row>
    <row r="477" spans="1:6">
      <c r="A477" vm="182">
        <f ca="1"/>
        <v>43922</v>
      </c>
      <c r="B477" vm="1915">
        <f ca="1"/>
        <v>3.31</v>
      </c>
      <c r="C477" vm="182">
        <f ca="1"/>
        <v>43922</v>
      </c>
      <c r="D477" vm="1916">
        <f ca="1"/>
        <v>18.689900000000002</v>
      </c>
      <c r="E477" vm="182">
        <f ca="1"/>
        <v>43922</v>
      </c>
      <c r="F477" vm="1917">
        <f ca="1"/>
        <v>246.8</v>
      </c>
    </row>
    <row r="478" spans="1:6">
      <c r="A478" vm="1918">
        <f ca="1"/>
        <v>43923</v>
      </c>
      <c r="B478" vm="1919">
        <f ca="1"/>
        <v>3.4</v>
      </c>
      <c r="C478" vm="1918">
        <f ca="1"/>
        <v>43923</v>
      </c>
      <c r="D478" vm="1920">
        <f ca="1"/>
        <v>18.63</v>
      </c>
      <c r="E478" vm="1918">
        <f ca="1"/>
        <v>43923</v>
      </c>
      <c r="F478" vm="1921">
        <f ca="1"/>
        <v>252.59</v>
      </c>
    </row>
    <row r="479" spans="1:6">
      <c r="A479" vm="1922">
        <f ca="1"/>
        <v>43924</v>
      </c>
      <c r="B479" vm="1923">
        <f ca="1"/>
        <v>3.35</v>
      </c>
      <c r="C479" vm="1922">
        <f ca="1"/>
        <v>43924</v>
      </c>
      <c r="D479" vm="1924">
        <f ca="1"/>
        <v>18.510000000000002</v>
      </c>
      <c r="E479" vm="1922">
        <f ca="1"/>
        <v>43924</v>
      </c>
      <c r="F479" vm="1925">
        <f ca="1"/>
        <v>249.02</v>
      </c>
    </row>
    <row r="480" spans="1:6">
      <c r="A480" vm="1926">
        <f ca="1"/>
        <v>43927</v>
      </c>
      <c r="B480" vm="1927">
        <f ca="1"/>
        <v>3.69</v>
      </c>
      <c r="C480" vm="1926">
        <f ca="1"/>
        <v>43927</v>
      </c>
      <c r="D480" vm="1220">
        <f ca="1"/>
        <v>20.170000000000002</v>
      </c>
      <c r="E480" vm="1926">
        <f ca="1"/>
        <v>43927</v>
      </c>
      <c r="F480" vm="1928">
        <f ca="1"/>
        <v>265.8</v>
      </c>
    </row>
    <row r="481" spans="1:6">
      <c r="A481" vm="1929">
        <f ca="1"/>
        <v>43928</v>
      </c>
      <c r="B481" vm="1930">
        <f ca="1"/>
        <v>3.65</v>
      </c>
      <c r="C481" vm="1929">
        <f ca="1"/>
        <v>43928</v>
      </c>
      <c r="D481" vm="1931">
        <f ca="1"/>
        <v>20.6</v>
      </c>
      <c r="E481" vm="1929">
        <f ca="1"/>
        <v>43928</v>
      </c>
      <c r="F481" vm="1932">
        <f ca="1"/>
        <v>265.91000000000003</v>
      </c>
    </row>
    <row r="482" spans="1:6">
      <c r="A482" vm="1933">
        <f ca="1"/>
        <v>43929</v>
      </c>
      <c r="B482" vm="1718">
        <f ca="1"/>
        <v>3.82</v>
      </c>
      <c r="C482" vm="1933">
        <f ca="1"/>
        <v>43929</v>
      </c>
      <c r="D482" vm="1934">
        <f ca="1"/>
        <v>21.39</v>
      </c>
      <c r="E482" vm="1933">
        <f ca="1"/>
        <v>43929</v>
      </c>
      <c r="F482" vm="1935">
        <f ca="1"/>
        <v>275</v>
      </c>
    </row>
    <row r="483" spans="1:6">
      <c r="A483" vm="1936">
        <f ca="1"/>
        <v>43930</v>
      </c>
      <c r="B483" vm="1718">
        <f ca="1"/>
        <v>3.82</v>
      </c>
      <c r="C483" vm="1936">
        <f ca="1"/>
        <v>43930</v>
      </c>
      <c r="D483" vm="1937">
        <f ca="1"/>
        <v>21.94</v>
      </c>
      <c r="E483" vm="1936">
        <f ca="1"/>
        <v>43930</v>
      </c>
      <c r="F483" vm="1938">
        <f ca="1"/>
        <v>279.12</v>
      </c>
    </row>
    <row r="484" spans="1:6">
      <c r="A484" vm="1939">
        <f ca="1"/>
        <v>43934</v>
      </c>
      <c r="B484" vm="1940">
        <f ca="1"/>
        <v>4.12</v>
      </c>
      <c r="C484" vm="1939">
        <f ca="1"/>
        <v>43934</v>
      </c>
      <c r="D484" vm="1941">
        <f ca="1"/>
        <v>22.16</v>
      </c>
      <c r="E484" vm="1939">
        <f ca="1"/>
        <v>43934</v>
      </c>
      <c r="F484" vm="1942">
        <f ca="1"/>
        <v>276.44</v>
      </c>
    </row>
    <row r="485" spans="1:6">
      <c r="A485" vm="1943">
        <f ca="1"/>
        <v>43935</v>
      </c>
      <c r="B485" vm="1944">
        <f ca="1"/>
        <v>4.2699999999999996</v>
      </c>
      <c r="C485" vm="1943">
        <f ca="1"/>
        <v>43935</v>
      </c>
      <c r="D485" vm="1945">
        <f ca="1"/>
        <v>23.08</v>
      </c>
      <c r="E485" vm="1943">
        <f ca="1"/>
        <v>43935</v>
      </c>
      <c r="F485" vm="475">
        <f ca="1"/>
        <v>284.83</v>
      </c>
    </row>
    <row r="486" spans="1:6">
      <c r="A486" vm="1946">
        <f ca="1"/>
        <v>43936</v>
      </c>
      <c r="B486" vm="478">
        <f ca="1"/>
        <v>4.18</v>
      </c>
      <c r="C486" vm="1946">
        <f ca="1"/>
        <v>43936</v>
      </c>
      <c r="D486" vm="1947">
        <f ca="1"/>
        <v>22.31</v>
      </c>
      <c r="E486" vm="1946">
        <f ca="1"/>
        <v>43936</v>
      </c>
      <c r="F486" vm="1948">
        <f ca="1"/>
        <v>278.57</v>
      </c>
    </row>
    <row r="487" spans="1:6">
      <c r="A487" vm="1949">
        <f ca="1"/>
        <v>43937</v>
      </c>
      <c r="B487" vm="1950">
        <f ca="1"/>
        <v>4.49</v>
      </c>
      <c r="C487" vm="1949">
        <f ca="1"/>
        <v>43937</v>
      </c>
      <c r="D487" vm="1951">
        <f ca="1"/>
        <v>22.32</v>
      </c>
      <c r="E487" vm="1949">
        <f ca="1"/>
        <v>43937</v>
      </c>
      <c r="F487" vm="1952">
        <f ca="1"/>
        <v>280.05</v>
      </c>
    </row>
    <row r="488" spans="1:6">
      <c r="A488" vm="1953">
        <f ca="1"/>
        <v>43938</v>
      </c>
      <c r="B488" vm="1954">
        <f ca="1"/>
        <v>4.5199999999999996</v>
      </c>
      <c r="C488" vm="1953">
        <f ca="1"/>
        <v>43938</v>
      </c>
      <c r="D488" vm="1955">
        <f ca="1"/>
        <v>23.09</v>
      </c>
      <c r="E488" vm="1953">
        <f ca="1"/>
        <v>43938</v>
      </c>
      <c r="F488" vm="1956">
        <f ca="1"/>
        <v>287.58</v>
      </c>
    </row>
    <row r="489" spans="1:6">
      <c r="A489" vm="1957">
        <f ca="1"/>
        <v>43941</v>
      </c>
      <c r="B489" vm="470">
        <f ca="1"/>
        <v>4.42</v>
      </c>
      <c r="C489" vm="1957">
        <f ca="1"/>
        <v>43941</v>
      </c>
      <c r="D489" vm="1958">
        <f ca="1"/>
        <v>22.69</v>
      </c>
      <c r="E489" vm="1957">
        <f ca="1"/>
        <v>43941</v>
      </c>
      <c r="F489" vm="1959">
        <f ca="1"/>
        <v>282.45999999999998</v>
      </c>
    </row>
    <row r="490" spans="1:6">
      <c r="A490" vm="1960">
        <f ca="1"/>
        <v>43942</v>
      </c>
      <c r="B490" vm="1961">
        <f ca="1"/>
        <v>4.22</v>
      </c>
      <c r="C490" vm="1960">
        <f ca="1"/>
        <v>43942</v>
      </c>
      <c r="D490" vm="1962">
        <f ca="1"/>
        <v>21.5794</v>
      </c>
      <c r="E490" vm="1960">
        <f ca="1"/>
        <v>43942</v>
      </c>
      <c r="F490" vm="1963">
        <f ca="1"/>
        <v>273.86</v>
      </c>
    </row>
    <row r="491" spans="1:6">
      <c r="A491" vm="1964">
        <f ca="1"/>
        <v>43943</v>
      </c>
      <c r="B491" vm="1862">
        <f ca="1"/>
        <v>4.33</v>
      </c>
      <c r="C491" vm="1964">
        <f ca="1"/>
        <v>43943</v>
      </c>
      <c r="D491" vm="1474">
        <f ca="1"/>
        <v>22.44</v>
      </c>
      <c r="E491" vm="1964">
        <f ca="1"/>
        <v>43943</v>
      </c>
      <c r="F491" vm="1965">
        <f ca="1"/>
        <v>280.06</v>
      </c>
    </row>
    <row r="492" spans="1:6">
      <c r="A492" vm="1966">
        <f ca="1"/>
        <v>43944</v>
      </c>
      <c r="B492" vm="43">
        <f ca="1"/>
        <v>4.3</v>
      </c>
      <c r="C492" vm="1966">
        <f ca="1"/>
        <v>43944</v>
      </c>
      <c r="D492" vm="1967">
        <f ca="1"/>
        <v>22.63</v>
      </c>
      <c r="E492" vm="1966">
        <f ca="1"/>
        <v>43944</v>
      </c>
      <c r="F492" vm="1968">
        <f ca="1"/>
        <v>279.98</v>
      </c>
    </row>
    <row r="493" spans="1:6">
      <c r="A493" vm="1969">
        <f ca="1"/>
        <v>43945</v>
      </c>
      <c r="B493" vm="1970">
        <f ca="1"/>
        <v>4.4000000000000004</v>
      </c>
      <c r="C493" vm="1969">
        <f ca="1"/>
        <v>43945</v>
      </c>
      <c r="D493" vm="1971">
        <f ca="1"/>
        <v>22.780999999999999</v>
      </c>
      <c r="E493" vm="1969">
        <f ca="1"/>
        <v>43945</v>
      </c>
      <c r="F493" vm="1972">
        <f ca="1"/>
        <v>283.89999999999998</v>
      </c>
    </row>
    <row r="494" spans="1:6">
      <c r="A494" vm="1973">
        <f ca="1"/>
        <v>43948</v>
      </c>
      <c r="B494" vm="131">
        <f ca="1"/>
        <v>4.5</v>
      </c>
      <c r="C494" vm="1973">
        <f ca="1"/>
        <v>43948</v>
      </c>
      <c r="D494" vm="1974">
        <f ca="1"/>
        <v>23.88</v>
      </c>
      <c r="E494" vm="1973">
        <f ca="1"/>
        <v>43948</v>
      </c>
      <c r="F494" vm="1975">
        <f ca="1"/>
        <v>288.19</v>
      </c>
    </row>
    <row r="495" spans="1:6">
      <c r="A495" vm="1976">
        <f ca="1"/>
        <v>43949</v>
      </c>
      <c r="B495" vm="1977">
        <f ca="1"/>
        <v>4.4400000000000004</v>
      </c>
      <c r="C495" vm="1976">
        <f ca="1"/>
        <v>43949</v>
      </c>
      <c r="D495" vm="1978">
        <f ca="1"/>
        <v>24.1</v>
      </c>
      <c r="E495" vm="1976">
        <f ca="1"/>
        <v>43949</v>
      </c>
      <c r="F495" vm="1979">
        <f ca="1"/>
        <v>286.64</v>
      </c>
    </row>
    <row r="496" spans="1:6">
      <c r="A496" vm="1980">
        <f ca="1"/>
        <v>43950</v>
      </c>
      <c r="B496" vm="470">
        <f ca="1"/>
        <v>4.42</v>
      </c>
      <c r="C496" vm="1980">
        <f ca="1"/>
        <v>43950</v>
      </c>
      <c r="D496" vm="1981">
        <f ca="1"/>
        <v>25.537299999999998</v>
      </c>
      <c r="E496" vm="1980">
        <f ca="1"/>
        <v>43950</v>
      </c>
      <c r="F496" vm="1982">
        <f ca="1"/>
        <v>294.13</v>
      </c>
    </row>
    <row r="497" spans="1:6">
      <c r="A497" vm="1983">
        <f ca="1"/>
        <v>43951</v>
      </c>
      <c r="B497" vm="192">
        <f ca="1"/>
        <v>4.1849999999999996</v>
      </c>
      <c r="C497" vm="1983">
        <f ca="1"/>
        <v>43951</v>
      </c>
      <c r="D497" vm="1984">
        <f ca="1"/>
        <v>24.48</v>
      </c>
      <c r="E497" vm="1983">
        <f ca="1"/>
        <v>43951</v>
      </c>
      <c r="F497" vm="186">
        <f ca="1"/>
        <v>291.16000000000003</v>
      </c>
    </row>
    <row r="498" spans="1:6">
      <c r="A498" vm="189">
        <f ca="1"/>
        <v>43952</v>
      </c>
      <c r="B498" vm="1985">
        <f ca="1"/>
        <v>3.92</v>
      </c>
      <c r="C498" vm="189">
        <f ca="1"/>
        <v>43952</v>
      </c>
      <c r="D498" vm="1986">
        <f ca="1"/>
        <v>23.25</v>
      </c>
      <c r="E498" vm="189">
        <f ca="1"/>
        <v>43952</v>
      </c>
      <c r="F498" vm="1987">
        <f ca="1"/>
        <v>283.52999999999997</v>
      </c>
    </row>
    <row r="499" spans="1:6">
      <c r="A499" vm="1988">
        <f ca="1"/>
        <v>43955</v>
      </c>
      <c r="B499" vm="1787">
        <f ca="1"/>
        <v>4.09</v>
      </c>
      <c r="C499" vm="1988">
        <f ca="1"/>
        <v>43955</v>
      </c>
      <c r="D499" vm="1989">
        <f ca="1"/>
        <v>23.57</v>
      </c>
      <c r="E499" vm="1988">
        <f ca="1"/>
        <v>43955</v>
      </c>
      <c r="F499" vm="1990">
        <f ca="1"/>
        <v>284.63</v>
      </c>
    </row>
    <row r="500" spans="1:6">
      <c r="A500" vm="1991">
        <f ca="1"/>
        <v>43956</v>
      </c>
      <c r="B500" vm="1750">
        <f ca="1"/>
        <v>4.17</v>
      </c>
      <c r="C500" vm="1991">
        <f ca="1"/>
        <v>43956</v>
      </c>
      <c r="D500" vm="1992">
        <f ca="1"/>
        <v>23.68</v>
      </c>
      <c r="E500" vm="1991">
        <f ca="1"/>
        <v>43956</v>
      </c>
      <c r="F500" vm="1993">
        <f ca="1"/>
        <v>287.14</v>
      </c>
    </row>
    <row r="501" spans="1:6">
      <c r="A501" vm="1994">
        <f ca="1"/>
        <v>43957</v>
      </c>
      <c r="B501" vm="1750">
        <f ca="1"/>
        <v>4.17</v>
      </c>
      <c r="C501" vm="1994">
        <f ca="1"/>
        <v>43957</v>
      </c>
      <c r="D501" vm="1995">
        <f ca="1"/>
        <v>24.28</v>
      </c>
      <c r="E501" vm="1994">
        <f ca="1"/>
        <v>43957</v>
      </c>
      <c r="F501" vm="1996">
        <f ca="1"/>
        <v>285.25</v>
      </c>
    </row>
    <row r="502" spans="1:6">
      <c r="A502" vm="1997">
        <f ca="1"/>
        <v>43958</v>
      </c>
      <c r="B502" vm="1998">
        <f ca="1"/>
        <v>4.37</v>
      </c>
      <c r="C502" vm="1997">
        <f ca="1"/>
        <v>43958</v>
      </c>
      <c r="D502" vm="1999">
        <f ca="1"/>
        <v>24.628499999999999</v>
      </c>
      <c r="E502" vm="1997">
        <f ca="1"/>
        <v>43958</v>
      </c>
      <c r="F502" vm="2000">
        <f ca="1"/>
        <v>288.63</v>
      </c>
    </row>
    <row r="503" spans="1:6">
      <c r="A503" vm="2001">
        <f ca="1"/>
        <v>43959</v>
      </c>
      <c r="B503" vm="2002">
        <f ca="1"/>
        <v>4.55</v>
      </c>
      <c r="C503" vm="2001">
        <f ca="1"/>
        <v>43959</v>
      </c>
      <c r="D503" vm="2003">
        <f ca="1"/>
        <v>25.63</v>
      </c>
      <c r="E503" vm="2001">
        <f ca="1"/>
        <v>43959</v>
      </c>
      <c r="F503" vm="2004">
        <f ca="1"/>
        <v>293.45999999999998</v>
      </c>
    </row>
    <row r="504" spans="1:6">
      <c r="A504" vm="2005">
        <f ca="1"/>
        <v>43962</v>
      </c>
      <c r="B504" vm="484">
        <f ca="1"/>
        <v>4.3099999999999996</v>
      </c>
      <c r="C504" vm="2005">
        <f ca="1"/>
        <v>43962</v>
      </c>
      <c r="D504" vm="2006">
        <f ca="1"/>
        <v>25.56</v>
      </c>
      <c r="E504" vm="2005">
        <f ca="1"/>
        <v>43962</v>
      </c>
      <c r="F504" vm="2007">
        <f ca="1"/>
        <v>293.45</v>
      </c>
    </row>
    <row r="505" spans="1:6">
      <c r="A505" vm="2008">
        <f ca="1"/>
        <v>43963</v>
      </c>
      <c r="B505" vm="2009">
        <f ca="1"/>
        <v>4.2750000000000004</v>
      </c>
      <c r="C505" vm="2008">
        <f ca="1"/>
        <v>43963</v>
      </c>
      <c r="D505" vm="2010">
        <f ca="1"/>
        <v>24.92</v>
      </c>
      <c r="E505" vm="2008">
        <f ca="1"/>
        <v>43963</v>
      </c>
      <c r="F505" vm="643">
        <f ca="1"/>
        <v>287.47000000000003</v>
      </c>
    </row>
    <row r="506" spans="1:6">
      <c r="A506" vm="2011">
        <f ca="1"/>
        <v>43964</v>
      </c>
      <c r="B506" vm="2012">
        <f ca="1"/>
        <v>4.1100000000000003</v>
      </c>
      <c r="C506" vm="2011">
        <f ca="1"/>
        <v>43964</v>
      </c>
      <c r="D506" vm="2013">
        <f ca="1"/>
        <v>24.08</v>
      </c>
      <c r="E506" vm="2011">
        <f ca="1"/>
        <v>43964</v>
      </c>
      <c r="F506" vm="2014">
        <f ca="1"/>
        <v>282.54000000000002</v>
      </c>
    </row>
    <row r="507" spans="1:6">
      <c r="A507" vm="2015">
        <f ca="1"/>
        <v>43965</v>
      </c>
      <c r="B507" vm="2016">
        <f ca="1"/>
        <v>4.0599999999999996</v>
      </c>
      <c r="C507" vm="2015">
        <f ca="1"/>
        <v>43965</v>
      </c>
      <c r="D507" vm="2017">
        <f ca="1"/>
        <v>24.145</v>
      </c>
      <c r="E507" vm="2015">
        <f ca="1"/>
        <v>43965</v>
      </c>
      <c r="F507" vm="2018">
        <f ca="1"/>
        <v>285.92</v>
      </c>
    </row>
    <row r="508" spans="1:6">
      <c r="A508" vm="2019">
        <f ca="1"/>
        <v>43966</v>
      </c>
      <c r="B508" vm="115">
        <f ca="1"/>
        <v>4.08</v>
      </c>
      <c r="C508" vm="2019">
        <f ca="1"/>
        <v>43966</v>
      </c>
      <c r="D508" vm="2020">
        <f ca="1"/>
        <v>24.16</v>
      </c>
      <c r="E508" vm="2019">
        <f ca="1"/>
        <v>43966</v>
      </c>
      <c r="F508" vm="2021">
        <f ca="1"/>
        <v>287.16000000000003</v>
      </c>
    </row>
    <row r="509" spans="1:6">
      <c r="A509" vm="2022">
        <f ca="1"/>
        <v>43969</v>
      </c>
      <c r="B509" vm="1750">
        <f ca="1"/>
        <v>4.17</v>
      </c>
      <c r="C509" vm="2022">
        <f ca="1"/>
        <v>43969</v>
      </c>
      <c r="D509" vm="2023">
        <f ca="1"/>
        <v>25.93</v>
      </c>
      <c r="E509" vm="2022">
        <f ca="1"/>
        <v>43969</v>
      </c>
      <c r="F509" vm="2024">
        <f ca="1"/>
        <v>296.04000000000002</v>
      </c>
    </row>
    <row r="510" spans="1:6">
      <c r="A510" vm="2025">
        <f ca="1"/>
        <v>43970</v>
      </c>
      <c r="B510" vm="1750">
        <f ca="1"/>
        <v>4.17</v>
      </c>
      <c r="C510" vm="2025">
        <f ca="1"/>
        <v>43970</v>
      </c>
      <c r="D510" vm="2026">
        <f ca="1"/>
        <v>25.898099999999999</v>
      </c>
      <c r="E510" vm="2025">
        <f ca="1"/>
        <v>43970</v>
      </c>
      <c r="F510" vm="2027">
        <f ca="1"/>
        <v>292.99</v>
      </c>
    </row>
    <row r="511" spans="1:6">
      <c r="A511" vm="2028">
        <f ca="1"/>
        <v>43971</v>
      </c>
      <c r="B511" vm="1961">
        <f ca="1"/>
        <v>4.22</v>
      </c>
      <c r="C511" vm="2028">
        <f ca="1"/>
        <v>43971</v>
      </c>
      <c r="D511" vm="2029">
        <f ca="1"/>
        <v>26.37</v>
      </c>
      <c r="E511" vm="2028">
        <f ca="1"/>
        <v>43971</v>
      </c>
      <c r="F511" vm="2030">
        <f ca="1"/>
        <v>297.99</v>
      </c>
    </row>
    <row r="512" spans="1:6">
      <c r="A512" vm="2031">
        <f ca="1"/>
        <v>43972</v>
      </c>
      <c r="B512" vm="1750">
        <f ca="1"/>
        <v>4.17</v>
      </c>
      <c r="C512" vm="2031">
        <f ca="1"/>
        <v>43972</v>
      </c>
      <c r="D512" vm="2032">
        <f ca="1"/>
        <v>26.02</v>
      </c>
      <c r="E512" vm="2031">
        <f ca="1"/>
        <v>43972</v>
      </c>
      <c r="F512" vm="2033">
        <f ca="1"/>
        <v>295.81</v>
      </c>
    </row>
    <row r="513" spans="1:6">
      <c r="A513" vm="2034">
        <f ca="1"/>
        <v>43973</v>
      </c>
      <c r="B513" vm="2012">
        <f ca="1"/>
        <v>4.1100000000000003</v>
      </c>
      <c r="C513" vm="2034">
        <f ca="1"/>
        <v>43973</v>
      </c>
      <c r="D513" vm="2035">
        <f ca="1"/>
        <v>25.82</v>
      </c>
      <c r="E513" vm="2034">
        <f ca="1"/>
        <v>43973</v>
      </c>
      <c r="F513" vm="2036">
        <f ca="1"/>
        <v>296.41000000000003</v>
      </c>
    </row>
    <row r="514" spans="1:6">
      <c r="A514" vm="2037">
        <f ca="1"/>
        <v>43977</v>
      </c>
      <c r="B514" vm="1961">
        <f ca="1"/>
        <v>4.22</v>
      </c>
      <c r="C514" vm="2037">
        <f ca="1"/>
        <v>43977</v>
      </c>
      <c r="D514" vm="2038">
        <f ca="1"/>
        <v>26.824999999999999</v>
      </c>
      <c r="E514" vm="2037">
        <f ca="1"/>
        <v>43977</v>
      </c>
      <c r="F514" vm="2039">
        <f ca="1"/>
        <v>300.17</v>
      </c>
    </row>
    <row r="515" spans="1:6">
      <c r="A515" vm="2040">
        <f ca="1"/>
        <v>43978</v>
      </c>
      <c r="B515" vm="1862">
        <f ca="1"/>
        <v>4.33</v>
      </c>
      <c r="C515" vm="2040">
        <f ca="1"/>
        <v>43978</v>
      </c>
      <c r="D515" vm="1852">
        <f ca="1"/>
        <v>27.25</v>
      </c>
      <c r="E515" vm="2040">
        <f ca="1"/>
        <v>43978</v>
      </c>
      <c r="F515" vm="2041">
        <f ca="1"/>
        <v>304.55</v>
      </c>
    </row>
    <row r="516" spans="1:6">
      <c r="A516" vm="2042">
        <f ca="1"/>
        <v>43979</v>
      </c>
      <c r="B516" vm="2043">
        <f ca="1"/>
        <v>4.2450000000000001</v>
      </c>
      <c r="C516" vm="2042">
        <f ca="1"/>
        <v>43979</v>
      </c>
      <c r="D516" vm="2044">
        <f ca="1"/>
        <v>26.58</v>
      </c>
      <c r="E516" vm="2042">
        <f ca="1"/>
        <v>43979</v>
      </c>
      <c r="F516" vm="460">
        <f ca="1"/>
        <v>303.95</v>
      </c>
    </row>
    <row r="517" spans="1:6">
      <c r="A517" vm="2045">
        <f ca="1"/>
        <v>43980</v>
      </c>
      <c r="B517" vm="200">
        <f ca="1"/>
        <v>4.21</v>
      </c>
      <c r="C517" vm="2045">
        <f ca="1"/>
        <v>43980</v>
      </c>
      <c r="D517" vm="2046">
        <f ca="1"/>
        <v>26.9</v>
      </c>
      <c r="E517" vm="2045">
        <f ca="1"/>
        <v>43980</v>
      </c>
      <c r="F517" vm="193">
        <f ca="1"/>
        <v>305.18</v>
      </c>
    </row>
    <row r="518" spans="1:6">
      <c r="A518" vm="196">
        <f ca="1"/>
        <v>43983</v>
      </c>
      <c r="B518" vm="2047">
        <f ca="1"/>
        <v>4.28</v>
      </c>
      <c r="C518" vm="196">
        <f ca="1"/>
        <v>43983</v>
      </c>
      <c r="D518" vm="2048">
        <f ca="1"/>
        <v>27.67</v>
      </c>
      <c r="E518" vm="196">
        <f ca="1"/>
        <v>43983</v>
      </c>
      <c r="F518" vm="2049">
        <f ca="1"/>
        <v>306.68</v>
      </c>
    </row>
    <row r="519" spans="1:6">
      <c r="A519" vm="2050">
        <f ca="1"/>
        <v>43984</v>
      </c>
      <c r="B519" vm="2051">
        <f ca="1"/>
        <v>4.1500000000000004</v>
      </c>
      <c r="C519" vm="2050">
        <f ca="1"/>
        <v>43984</v>
      </c>
      <c r="D519" vm="2052">
        <f ca="1"/>
        <v>27.72</v>
      </c>
      <c r="E519" vm="2050">
        <f ca="1"/>
        <v>43984</v>
      </c>
      <c r="F519" vm="2053">
        <f ca="1"/>
        <v>309.23</v>
      </c>
    </row>
    <row r="520" spans="1:6">
      <c r="A520" vm="2054">
        <f ca="1"/>
        <v>43985</v>
      </c>
      <c r="B520" vm="1750">
        <f ca="1"/>
        <v>4.17</v>
      </c>
      <c r="C520" vm="2054">
        <f ca="1"/>
        <v>43985</v>
      </c>
      <c r="D520" vm="2055">
        <f ca="1"/>
        <v>28.548999999999999</v>
      </c>
      <c r="E520" vm="2054">
        <f ca="1"/>
        <v>43985</v>
      </c>
      <c r="F520" vm="2056">
        <f ca="1"/>
        <v>313.39</v>
      </c>
    </row>
    <row r="521" spans="1:6">
      <c r="A521" vm="2057">
        <f ca="1"/>
        <v>43986</v>
      </c>
      <c r="B521" vm="2058">
        <f ca="1"/>
        <v>5</v>
      </c>
      <c r="C521" vm="2057">
        <f ca="1"/>
        <v>43986</v>
      </c>
      <c r="D521" vm="2059">
        <f ca="1"/>
        <v>28.62</v>
      </c>
      <c r="E521" vm="2057">
        <f ca="1"/>
        <v>43986</v>
      </c>
      <c r="F521" vm="2060">
        <f ca="1"/>
        <v>312.33999999999997</v>
      </c>
    </row>
    <row r="522" spans="1:6">
      <c r="A522" vm="2061">
        <f ca="1"/>
        <v>43987</v>
      </c>
      <c r="B522" vm="2062">
        <f ca="1"/>
        <v>4.88</v>
      </c>
      <c r="C522" vm="2061">
        <f ca="1"/>
        <v>43987</v>
      </c>
      <c r="D522" vm="2063">
        <f ca="1"/>
        <v>29.53</v>
      </c>
      <c r="E522" vm="2061">
        <f ca="1"/>
        <v>43987</v>
      </c>
      <c r="F522" vm="2064">
        <f ca="1"/>
        <v>320.48</v>
      </c>
    </row>
    <row r="523" spans="1:6">
      <c r="A523" vm="2065">
        <f ca="1"/>
        <v>43990</v>
      </c>
      <c r="B523" vm="2066">
        <f ca="1"/>
        <v>5.28</v>
      </c>
      <c r="C523" vm="2065">
        <f ca="1"/>
        <v>43990</v>
      </c>
      <c r="D523" vm="2067">
        <f ca="1"/>
        <v>30.29</v>
      </c>
      <c r="E523" vm="2065">
        <f ca="1"/>
        <v>43990</v>
      </c>
      <c r="F523" vm="2068">
        <f ca="1"/>
        <v>324.39999999999998</v>
      </c>
    </row>
    <row r="524" spans="1:6">
      <c r="A524" vm="2069">
        <f ca="1"/>
        <v>43991</v>
      </c>
      <c r="B524" vm="2070">
        <f ca="1"/>
        <v>5.0949999999999998</v>
      </c>
      <c r="C524" vm="2069">
        <f ca="1"/>
        <v>43991</v>
      </c>
      <c r="D524" vm="2071">
        <f ca="1"/>
        <v>29.96</v>
      </c>
      <c r="E524" vm="2069">
        <f ca="1"/>
        <v>43991</v>
      </c>
      <c r="F524" vm="2072">
        <f ca="1"/>
        <v>322.01</v>
      </c>
    </row>
    <row r="525" spans="1:6">
      <c r="A525" vm="2073">
        <f ca="1"/>
        <v>43992</v>
      </c>
      <c r="B525" vm="2074">
        <f ca="1"/>
        <v>5.66</v>
      </c>
      <c r="C525" vm="2073">
        <f ca="1"/>
        <v>43992</v>
      </c>
      <c r="D525" vm="2075">
        <f ca="1"/>
        <v>29.927800000000001</v>
      </c>
      <c r="E525" vm="2073">
        <f ca="1"/>
        <v>43992</v>
      </c>
      <c r="F525" vm="2076">
        <f ca="1"/>
        <v>320.11</v>
      </c>
    </row>
    <row r="526" spans="1:6">
      <c r="A526" vm="2077">
        <f ca="1"/>
        <v>43993</v>
      </c>
      <c r="B526" vm="1838">
        <f ca="1"/>
        <v>4.75</v>
      </c>
      <c r="C526" vm="2077">
        <f ca="1"/>
        <v>43993</v>
      </c>
      <c r="D526" vm="2078">
        <f ca="1"/>
        <v>27.76</v>
      </c>
      <c r="E526" vm="2077">
        <f ca="1"/>
        <v>43993</v>
      </c>
      <c r="F526" vm="2079">
        <f ca="1"/>
        <v>301.58999999999997</v>
      </c>
    </row>
    <row r="527" spans="1:6">
      <c r="A527" vm="2080">
        <f ca="1"/>
        <v>43994</v>
      </c>
      <c r="B527" vm="2081">
        <f ca="1"/>
        <v>5.0599999999999996</v>
      </c>
      <c r="C527" vm="2080">
        <f ca="1"/>
        <v>43994</v>
      </c>
      <c r="D527" vm="2082">
        <f ca="1"/>
        <v>28.44</v>
      </c>
      <c r="E527" vm="2080">
        <f ca="1"/>
        <v>43994</v>
      </c>
      <c r="F527" vm="2083">
        <f ca="1"/>
        <v>305.36</v>
      </c>
    </row>
    <row r="528" spans="1:6">
      <c r="A528" vm="2084">
        <f ca="1"/>
        <v>43997</v>
      </c>
      <c r="B528" vm="2085">
        <f ca="1"/>
        <v>5.21</v>
      </c>
      <c r="C528" vm="2084">
        <f ca="1"/>
        <v>43997</v>
      </c>
      <c r="D528" vm="2086">
        <f ca="1"/>
        <v>29.0961</v>
      </c>
      <c r="E528" vm="2084">
        <f ca="1"/>
        <v>43997</v>
      </c>
      <c r="F528" vm="2087">
        <f ca="1"/>
        <v>306.89</v>
      </c>
    </row>
    <row r="529" spans="1:6">
      <c r="A529" vm="2088">
        <f ca="1"/>
        <v>43998</v>
      </c>
      <c r="B529" vm="2089">
        <f ca="1"/>
        <v>5.45</v>
      </c>
      <c r="C529" vm="2088">
        <f ca="1"/>
        <v>43998</v>
      </c>
      <c r="D529" vm="2090">
        <f ca="1"/>
        <v>29.639500000000002</v>
      </c>
      <c r="E529" vm="2088">
        <f ca="1"/>
        <v>43998</v>
      </c>
      <c r="F529" vm="2091">
        <f ca="1"/>
        <v>312.79000000000002</v>
      </c>
    </row>
    <row r="530" spans="1:6">
      <c r="A530" vm="2092">
        <f ca="1"/>
        <v>43999</v>
      </c>
      <c r="B530" vm="2093">
        <f ca="1"/>
        <v>5.29</v>
      </c>
      <c r="C530" vm="2092">
        <f ca="1"/>
        <v>43999</v>
      </c>
      <c r="D530" vm="2094">
        <f ca="1"/>
        <v>29.15</v>
      </c>
      <c r="E530" vm="2092">
        <f ca="1"/>
        <v>43999</v>
      </c>
      <c r="F530" vm="2095">
        <f ca="1"/>
        <v>311.38</v>
      </c>
    </row>
    <row r="531" spans="1:6">
      <c r="A531" vm="2096">
        <f ca="1"/>
        <v>44000</v>
      </c>
      <c r="B531" vm="2097">
        <f ca="1"/>
        <v>5.39</v>
      </c>
      <c r="C531" vm="2096">
        <f ca="1"/>
        <v>44000</v>
      </c>
      <c r="D531" vm="2098">
        <f ca="1"/>
        <v>29.35</v>
      </c>
      <c r="E531" vm="2096">
        <f ca="1"/>
        <v>44000</v>
      </c>
      <c r="F531" vm="2099">
        <f ca="1"/>
        <v>311.62</v>
      </c>
    </row>
    <row r="532" spans="1:6">
      <c r="A532" vm="2100">
        <f ca="1"/>
        <v>44001</v>
      </c>
      <c r="B532" vm="2101">
        <f ca="1"/>
        <v>5.48</v>
      </c>
      <c r="C532" vm="2100">
        <f ca="1"/>
        <v>44001</v>
      </c>
      <c r="D532" vm="2102">
        <f ca="1"/>
        <v>29.36</v>
      </c>
      <c r="E532" vm="2100">
        <f ca="1"/>
        <v>44001</v>
      </c>
      <c r="F532" vm="2103">
        <f ca="1"/>
        <v>309.72000000000003</v>
      </c>
    </row>
    <row r="533" spans="1:6">
      <c r="A533" vm="2104">
        <f ca="1"/>
        <v>44004</v>
      </c>
      <c r="B533" vm="463">
        <f ca="1"/>
        <v>5.57</v>
      </c>
      <c r="C533" vm="2104">
        <f ca="1"/>
        <v>44004</v>
      </c>
      <c r="D533" vm="2105">
        <f ca="1"/>
        <v>29.27</v>
      </c>
      <c r="E533" vm="2104">
        <f ca="1"/>
        <v>44004</v>
      </c>
      <c r="F533" vm="2106">
        <f ca="1"/>
        <v>311.94</v>
      </c>
    </row>
    <row r="534" spans="1:6">
      <c r="A534" vm="2107">
        <f ca="1"/>
        <v>44005</v>
      </c>
      <c r="B534" vm="2108">
        <f ca="1"/>
        <v>6.43</v>
      </c>
      <c r="C534" vm="2107">
        <f ca="1"/>
        <v>44005</v>
      </c>
      <c r="D534" vm="2109">
        <f ca="1"/>
        <v>29.54</v>
      </c>
      <c r="E534" vm="2107">
        <f ca="1"/>
        <v>44005</v>
      </c>
      <c r="F534" vm="2110">
        <f ca="1"/>
        <v>313.20999999999998</v>
      </c>
    </row>
    <row r="535" spans="1:6">
      <c r="A535" vm="2111">
        <f ca="1"/>
        <v>44006</v>
      </c>
      <c r="B535" vm="2112">
        <f ca="1"/>
        <v>7.57</v>
      </c>
      <c r="C535" vm="2111">
        <f ca="1"/>
        <v>44006</v>
      </c>
      <c r="D535" vm="2113">
        <f ca="1"/>
        <v>28.73</v>
      </c>
      <c r="E535" vm="2111">
        <f ca="1"/>
        <v>44006</v>
      </c>
      <c r="F535" vm="2114">
        <f ca="1"/>
        <v>305.3</v>
      </c>
    </row>
    <row r="536" spans="1:6">
      <c r="A536" vm="2115">
        <f ca="1"/>
        <v>44007</v>
      </c>
      <c r="B536" vm="2116">
        <f ca="1"/>
        <v>7.35</v>
      </c>
      <c r="C536" vm="2115">
        <f ca="1"/>
        <v>44007</v>
      </c>
      <c r="D536" vm="2117">
        <f ca="1"/>
        <v>28.7819</v>
      </c>
      <c r="E536" vm="2115">
        <f ca="1"/>
        <v>44007</v>
      </c>
      <c r="F536" vm="2118">
        <f ca="1"/>
        <v>308.5</v>
      </c>
    </row>
    <row r="537" spans="1:6">
      <c r="A537" vm="2119">
        <f ca="1"/>
        <v>44008</v>
      </c>
      <c r="B537" vm="2120">
        <f ca="1"/>
        <v>6.83</v>
      </c>
      <c r="C537" vm="2119">
        <f ca="1"/>
        <v>44008</v>
      </c>
      <c r="D537" vm="409">
        <f ca="1"/>
        <v>28.04</v>
      </c>
      <c r="E537" vm="2119">
        <f ca="1"/>
        <v>44008</v>
      </c>
      <c r="F537" vm="2121">
        <f ca="1"/>
        <v>301.14</v>
      </c>
    </row>
    <row r="538" spans="1:6">
      <c r="A538" vm="2122">
        <f ca="1"/>
        <v>44011</v>
      </c>
      <c r="B538" vm="331">
        <f ca="1"/>
        <v>7.99</v>
      </c>
      <c r="C538" vm="2122">
        <f ca="1"/>
        <v>44011</v>
      </c>
      <c r="D538" vm="2123">
        <f ca="1"/>
        <v>28.99</v>
      </c>
      <c r="E538" vm="2122">
        <f ca="1"/>
        <v>44011</v>
      </c>
      <c r="F538" vm="2124">
        <f ca="1"/>
        <v>305.66000000000003</v>
      </c>
    </row>
    <row r="539" spans="1:6">
      <c r="A539" vm="2125">
        <f ca="1"/>
        <v>44012</v>
      </c>
      <c r="B539" vm="208">
        <f ca="1"/>
        <v>8.2100000000000009</v>
      </c>
      <c r="C539" vm="2125">
        <f ca="1"/>
        <v>44012</v>
      </c>
      <c r="D539" vm="2126">
        <f ca="1"/>
        <v>29.71</v>
      </c>
      <c r="E539" vm="2125">
        <f ca="1"/>
        <v>44012</v>
      </c>
      <c r="F539" vm="201">
        <f ca="1"/>
        <v>309.69</v>
      </c>
    </row>
    <row r="540" spans="1:6">
      <c r="A540" vm="204">
        <f ca="1"/>
        <v>44013</v>
      </c>
      <c r="B540" vm="2127">
        <f ca="1"/>
        <v>8.8699999999999992</v>
      </c>
      <c r="C540" vm="204">
        <f ca="1"/>
        <v>44013</v>
      </c>
      <c r="D540" vm="2128">
        <f ca="1"/>
        <v>29.72</v>
      </c>
      <c r="E540" vm="204">
        <f ca="1"/>
        <v>44013</v>
      </c>
      <c r="F540" vm="2129">
        <f ca="1"/>
        <v>311.81</v>
      </c>
    </row>
    <row r="541" spans="1:6">
      <c r="A541" vm="2130">
        <f ca="1"/>
        <v>44014</v>
      </c>
      <c r="B541" vm="2131">
        <f ca="1"/>
        <v>9.1</v>
      </c>
      <c r="C541" vm="2130">
        <f ca="1"/>
        <v>44014</v>
      </c>
      <c r="D541" vm="2132">
        <f ca="1"/>
        <v>30.77</v>
      </c>
      <c r="E541" vm="2130">
        <f ca="1"/>
        <v>44014</v>
      </c>
      <c r="F541" vm="2133">
        <f ca="1"/>
        <v>313.45</v>
      </c>
    </row>
    <row r="542" spans="1:6">
      <c r="A542" vm="2134">
        <f ca="1"/>
        <v>44018</v>
      </c>
      <c r="B542" vm="58">
        <f ca="1"/>
        <v>9.98</v>
      </c>
      <c r="C542" vm="2134">
        <f ca="1"/>
        <v>44018</v>
      </c>
      <c r="D542" vm="2135">
        <f ca="1"/>
        <v>32.46</v>
      </c>
      <c r="E542" vm="2134">
        <f ca="1"/>
        <v>44018</v>
      </c>
      <c r="F542" vm="2136">
        <f ca="1"/>
        <v>318.26</v>
      </c>
    </row>
    <row r="543" spans="1:6">
      <c r="A543" vm="2137">
        <f ca="1"/>
        <v>44019</v>
      </c>
      <c r="B543" vm="2138">
        <f ca="1"/>
        <v>9.3350000000000009</v>
      </c>
      <c r="C543" vm="2137">
        <f ca="1"/>
        <v>44019</v>
      </c>
      <c r="D543" vm="2139">
        <f ca="1"/>
        <v>32.700000000000003</v>
      </c>
      <c r="E543" vm="2137">
        <f ca="1"/>
        <v>44019</v>
      </c>
      <c r="F543" vm="2140">
        <f ca="1"/>
        <v>314.98</v>
      </c>
    </row>
    <row r="544" spans="1:6">
      <c r="A544" vm="2141">
        <f ca="1"/>
        <v>44020</v>
      </c>
      <c r="B544" vm="2142">
        <f ca="1"/>
        <v>9.5</v>
      </c>
      <c r="C544" vm="2141">
        <f ca="1"/>
        <v>44020</v>
      </c>
      <c r="D544" vm="2143">
        <f ca="1"/>
        <v>33.36</v>
      </c>
      <c r="E544" vm="2141">
        <f ca="1"/>
        <v>44020</v>
      </c>
      <c r="F544" vm="2144">
        <f ca="1"/>
        <v>317.33</v>
      </c>
    </row>
    <row r="545" spans="1:6">
      <c r="A545" vm="2145">
        <f ca="1"/>
        <v>44021</v>
      </c>
      <c r="B545" vm="2146">
        <f ca="1"/>
        <v>8.9499999999999993</v>
      </c>
      <c r="C545" vm="2145">
        <f ca="1"/>
        <v>44021</v>
      </c>
      <c r="D545" vm="2147">
        <f ca="1"/>
        <v>33.799999999999997</v>
      </c>
      <c r="E545" vm="2145">
        <f ca="1"/>
        <v>44021</v>
      </c>
      <c r="F545" vm="2148">
        <f ca="1"/>
        <v>315.72000000000003</v>
      </c>
    </row>
    <row r="546" spans="1:6">
      <c r="A546" vm="2149">
        <f ca="1"/>
        <v>44022</v>
      </c>
      <c r="B546" vm="2150">
        <f ca="1"/>
        <v>9.3000000000000007</v>
      </c>
      <c r="C546" vm="2149">
        <f ca="1"/>
        <v>44022</v>
      </c>
      <c r="D546" vm="2151">
        <f ca="1"/>
        <v>34.24</v>
      </c>
      <c r="E546" vm="2149">
        <f ca="1"/>
        <v>44022</v>
      </c>
      <c r="F546" vm="2152">
        <f ca="1"/>
        <v>318.89999999999998</v>
      </c>
    </row>
    <row r="547" spans="1:6">
      <c r="A547" vm="2153">
        <f ca="1"/>
        <v>44025</v>
      </c>
      <c r="B547" vm="2154">
        <f ca="1"/>
        <v>8.31</v>
      </c>
      <c r="C547" vm="2153">
        <f ca="1"/>
        <v>44025</v>
      </c>
      <c r="D547" vm="2155">
        <f ca="1"/>
        <v>33.6</v>
      </c>
      <c r="E547" vm="2153">
        <f ca="1"/>
        <v>44025</v>
      </c>
      <c r="F547" vm="2156">
        <f ca="1"/>
        <v>316.07</v>
      </c>
    </row>
    <row r="548" spans="1:6">
      <c r="A548" vm="2157">
        <f ca="1"/>
        <v>44026</v>
      </c>
      <c r="B548" vm="2158">
        <f ca="1"/>
        <v>8.65</v>
      </c>
      <c r="C548" vm="2157">
        <f ca="1"/>
        <v>44026</v>
      </c>
      <c r="D548" vm="2159">
        <f ca="1"/>
        <v>34.76</v>
      </c>
      <c r="E548" vm="2157">
        <f ca="1"/>
        <v>44026</v>
      </c>
      <c r="F548" vm="2160">
        <f ca="1"/>
        <v>320.17</v>
      </c>
    </row>
    <row r="549" spans="1:6">
      <c r="A549" vm="2161">
        <f ca="1"/>
        <v>44027</v>
      </c>
      <c r="B549" vm="2162">
        <f ca="1"/>
        <v>9.0399999999999991</v>
      </c>
      <c r="C549" vm="2161">
        <f ca="1"/>
        <v>44027</v>
      </c>
      <c r="D549" vm="2163">
        <f ca="1"/>
        <v>35.69</v>
      </c>
      <c r="E549" vm="2161">
        <f ca="1"/>
        <v>44027</v>
      </c>
      <c r="F549" vm="2164">
        <f ca="1"/>
        <v>323.16000000000003</v>
      </c>
    </row>
    <row r="550" spans="1:6">
      <c r="A550" vm="2165">
        <f ca="1"/>
        <v>44028</v>
      </c>
      <c r="B550" vm="2166">
        <f ca="1"/>
        <v>9.06</v>
      </c>
      <c r="C550" vm="2165">
        <f ca="1"/>
        <v>44028</v>
      </c>
      <c r="D550" vm="64">
        <f ca="1"/>
        <v>35.1</v>
      </c>
      <c r="E550" vm="2165">
        <f ca="1"/>
        <v>44028</v>
      </c>
      <c r="F550" vm="2167">
        <f ca="1"/>
        <v>322.04000000000002</v>
      </c>
    </row>
    <row r="551" spans="1:6">
      <c r="A551" vm="2168">
        <f ca="1"/>
        <v>44029</v>
      </c>
      <c r="B551" vm="2169">
        <f ca="1"/>
        <v>8.9949999999999992</v>
      </c>
      <c r="C551" vm="2168">
        <f ca="1"/>
        <v>44029</v>
      </c>
      <c r="D551" vm="2170">
        <f ca="1"/>
        <v>35.369</v>
      </c>
      <c r="E551" vm="2168">
        <f ca="1"/>
        <v>44029</v>
      </c>
      <c r="F551" vm="2171">
        <f ca="1"/>
        <v>322.99</v>
      </c>
    </row>
    <row r="552" spans="1:6">
      <c r="A552" vm="2172">
        <f ca="1"/>
        <v>44032</v>
      </c>
      <c r="B552" vm="2173">
        <f ca="1"/>
        <v>8.6</v>
      </c>
      <c r="C552" vm="2172">
        <f ca="1"/>
        <v>44032</v>
      </c>
      <c r="D552" vm="2174">
        <f ca="1"/>
        <v>36.375</v>
      </c>
      <c r="E552" vm="2172">
        <f ca="1"/>
        <v>44032</v>
      </c>
      <c r="F552" vm="2175">
        <f ca="1"/>
        <v>325.66000000000003</v>
      </c>
    </row>
    <row r="553" spans="1:6">
      <c r="A553" vm="2176">
        <f ca="1"/>
        <v>44033</v>
      </c>
      <c r="B553" vm="2177">
        <f ca="1"/>
        <v>9.08</v>
      </c>
      <c r="C553" vm="2176">
        <f ca="1"/>
        <v>44033</v>
      </c>
      <c r="D553" vm="2178">
        <f ca="1"/>
        <v>36.04</v>
      </c>
      <c r="E553" vm="2176">
        <f ca="1"/>
        <v>44033</v>
      </c>
      <c r="F553" vm="2179">
        <f ca="1"/>
        <v>326.25</v>
      </c>
    </row>
    <row r="554" spans="1:6">
      <c r="A554" vm="2180">
        <f ca="1"/>
        <v>44034</v>
      </c>
      <c r="B554" vm="2146">
        <f ca="1"/>
        <v>8.9499999999999993</v>
      </c>
      <c r="C554" vm="2180">
        <f ca="1"/>
        <v>44034</v>
      </c>
      <c r="D554" vm="2181">
        <f ca="1"/>
        <v>36.104999999999997</v>
      </c>
      <c r="E554" vm="2180">
        <f ca="1"/>
        <v>44034</v>
      </c>
      <c r="F554" vm="2182">
        <f ca="1"/>
        <v>328.17</v>
      </c>
    </row>
    <row r="555" spans="1:6">
      <c r="A555" vm="2183">
        <f ca="1"/>
        <v>44035</v>
      </c>
      <c r="B555" vm="2184">
        <f ca="1"/>
        <v>8.5299999999999994</v>
      </c>
      <c r="C555" vm="2183">
        <f ca="1"/>
        <v>44035</v>
      </c>
      <c r="D555" vm="2185">
        <f ca="1"/>
        <v>35.770000000000003</v>
      </c>
      <c r="E555" vm="2183">
        <f ca="1"/>
        <v>44035</v>
      </c>
      <c r="F555" vm="1724">
        <f ca="1"/>
        <v>324.2</v>
      </c>
    </row>
    <row r="556" spans="1:6">
      <c r="A556" vm="2186">
        <f ca="1"/>
        <v>44036</v>
      </c>
      <c r="B556" vm="2187">
        <f ca="1"/>
        <v>8.52</v>
      </c>
      <c r="C556" vm="2186">
        <f ca="1"/>
        <v>44036</v>
      </c>
      <c r="D556" vm="2188">
        <f ca="1"/>
        <v>35.06</v>
      </c>
      <c r="E556" vm="2186">
        <f ca="1"/>
        <v>44036</v>
      </c>
      <c r="F556" vm="2189">
        <f ca="1"/>
        <v>322.13</v>
      </c>
    </row>
    <row r="557" spans="1:6">
      <c r="A557" vm="2190">
        <f ca="1"/>
        <v>44039</v>
      </c>
      <c r="B557" vm="2191">
        <f ca="1"/>
        <v>8.35</v>
      </c>
      <c r="C557" vm="2190">
        <f ca="1"/>
        <v>44039</v>
      </c>
      <c r="D557" vm="279">
        <f ca="1"/>
        <v>35.840000000000003</v>
      </c>
      <c r="E557" vm="2190">
        <f ca="1"/>
        <v>44039</v>
      </c>
      <c r="F557" vm="2192">
        <f ca="1"/>
        <v>324.5</v>
      </c>
    </row>
    <row r="558" spans="1:6">
      <c r="A558" vm="2193">
        <f ca="1"/>
        <v>44040</v>
      </c>
      <c r="B558" vm="2194">
        <f ca="1"/>
        <v>8.06</v>
      </c>
      <c r="C558" vm="2193">
        <f ca="1"/>
        <v>44040</v>
      </c>
      <c r="D558" vm="2195">
        <f ca="1"/>
        <v>34.979999999999997</v>
      </c>
      <c r="E558" vm="2193">
        <f ca="1"/>
        <v>44040</v>
      </c>
      <c r="F558" vm="2196">
        <f ca="1"/>
        <v>322.5</v>
      </c>
    </row>
    <row r="559" spans="1:6">
      <c r="A559" vm="2197">
        <f ca="1"/>
        <v>44041</v>
      </c>
      <c r="B559" vm="2198">
        <f ca="1"/>
        <v>8.19</v>
      </c>
      <c r="C559" vm="2197">
        <f ca="1"/>
        <v>44041</v>
      </c>
      <c r="D559" vm="2199">
        <f ca="1"/>
        <v>35.520000000000003</v>
      </c>
      <c r="E559" vm="2197">
        <f ca="1"/>
        <v>44041</v>
      </c>
      <c r="F559" vm="2200">
        <f ca="1"/>
        <v>326.38</v>
      </c>
    </row>
    <row r="560" spans="1:6">
      <c r="A560" vm="2201">
        <f ca="1"/>
        <v>44042</v>
      </c>
      <c r="B560" vm="2202">
        <f ca="1"/>
        <v>7.97</v>
      </c>
      <c r="C560" vm="2201">
        <f ca="1"/>
        <v>44042</v>
      </c>
      <c r="D560" vm="2203">
        <f ca="1"/>
        <v>35.130000000000003</v>
      </c>
      <c r="E560" vm="2201">
        <f ca="1"/>
        <v>44042</v>
      </c>
      <c r="F560" vm="2204">
        <f ca="1"/>
        <v>325.26</v>
      </c>
    </row>
    <row r="561" spans="1:6">
      <c r="A561" vm="2205">
        <f ca="1"/>
        <v>44043</v>
      </c>
      <c r="B561" vm="216">
        <f ca="1"/>
        <v>7.71</v>
      </c>
      <c r="C561" vm="2205">
        <f ca="1"/>
        <v>44043</v>
      </c>
      <c r="D561" vm="2206">
        <f ca="1"/>
        <v>34.89</v>
      </c>
      <c r="E561" vm="2205">
        <f ca="1"/>
        <v>44043</v>
      </c>
      <c r="F561" vm="209">
        <f ca="1"/>
        <v>327.82</v>
      </c>
    </row>
    <row r="562" spans="1:6">
      <c r="A562" vm="2207">
        <f ca="1"/>
        <v>44046</v>
      </c>
      <c r="B562" vm="2208">
        <f ca="1"/>
        <v>9.16</v>
      </c>
      <c r="C562" vm="2207">
        <f ca="1"/>
        <v>44046</v>
      </c>
      <c r="D562" vm="2209">
        <f ca="1"/>
        <v>36.21</v>
      </c>
      <c r="E562" vm="2207">
        <f ca="1"/>
        <v>44046</v>
      </c>
      <c r="F562" vm="2210">
        <f ca="1"/>
        <v>330.11</v>
      </c>
    </row>
    <row r="563" spans="1:6">
      <c r="A563" vm="2211">
        <f ca="1"/>
        <v>44047</v>
      </c>
      <c r="B563" vm="2212">
        <f ca="1"/>
        <v>9.1300000000000008</v>
      </c>
      <c r="C563" vm="2211">
        <f ca="1"/>
        <v>44047</v>
      </c>
      <c r="D563" vm="2213">
        <f ca="1"/>
        <v>37.28</v>
      </c>
      <c r="E563" vm="2211">
        <f ca="1"/>
        <v>44047</v>
      </c>
      <c r="F563" vm="2214">
        <f ca="1"/>
        <v>331.3</v>
      </c>
    </row>
    <row r="564" spans="1:6">
      <c r="A564" vm="2215">
        <f ca="1"/>
        <v>44048</v>
      </c>
      <c r="B564" vm="2216">
        <f ca="1"/>
        <v>9.33</v>
      </c>
      <c r="C564" vm="2215">
        <f ca="1"/>
        <v>44048</v>
      </c>
      <c r="D564" vm="2217">
        <f ca="1"/>
        <v>38.21</v>
      </c>
      <c r="E564" vm="2215">
        <f ca="1"/>
        <v>44048</v>
      </c>
      <c r="F564" vm="2218">
        <f ca="1"/>
        <v>333.45</v>
      </c>
    </row>
    <row r="565" spans="1:6">
      <c r="A565" vm="2219">
        <f ca="1"/>
        <v>44049</v>
      </c>
      <c r="B565" vm="2220">
        <f ca="1"/>
        <v>10.73</v>
      </c>
      <c r="C565" vm="2219">
        <f ca="1"/>
        <v>44049</v>
      </c>
      <c r="D565" vm="2221">
        <f ca="1"/>
        <v>37.734099999999998</v>
      </c>
      <c r="E565" vm="2219">
        <f ca="1"/>
        <v>44049</v>
      </c>
      <c r="F565" vm="2222">
        <f ca="1"/>
        <v>335.71</v>
      </c>
    </row>
    <row r="566" spans="1:6">
      <c r="A566" vm="2223">
        <f ca="1"/>
        <v>44050</v>
      </c>
      <c r="B566" vm="2224">
        <f ca="1"/>
        <v>11.28</v>
      </c>
      <c r="C566" vm="2223">
        <f ca="1"/>
        <v>44050</v>
      </c>
      <c r="D566" vm="2225">
        <f ca="1"/>
        <v>38.08</v>
      </c>
      <c r="E566" vm="2223">
        <f ca="1"/>
        <v>44050</v>
      </c>
      <c r="F566" vm="2226">
        <f ca="1"/>
        <v>335.95</v>
      </c>
    </row>
    <row r="567" spans="1:6">
      <c r="A567" vm="2227">
        <f ca="1"/>
        <v>44053</v>
      </c>
      <c r="B567" vm="2228">
        <f ca="1"/>
        <v>12.04</v>
      </c>
      <c r="C567" vm="2227">
        <f ca="1"/>
        <v>44053</v>
      </c>
      <c r="D567" vm="2229">
        <f ca="1"/>
        <v>38.58</v>
      </c>
      <c r="E567" vm="2227">
        <f ca="1"/>
        <v>44053</v>
      </c>
      <c r="F567" vm="2230">
        <f ca="1"/>
        <v>336.96</v>
      </c>
    </row>
    <row r="568" spans="1:6">
      <c r="A568" vm="2231">
        <f ca="1"/>
        <v>44054</v>
      </c>
      <c r="B568" vm="2232">
        <f ca="1"/>
        <v>11.305</v>
      </c>
      <c r="C568" vm="2231">
        <f ca="1"/>
        <v>44054</v>
      </c>
      <c r="D568" vm="2233">
        <f ca="1"/>
        <v>37.6</v>
      </c>
      <c r="E568" vm="2231">
        <f ca="1"/>
        <v>44054</v>
      </c>
      <c r="F568" vm="2234">
        <f ca="1"/>
        <v>334.14</v>
      </c>
    </row>
    <row r="569" spans="1:6">
      <c r="A569" vm="2235">
        <f ca="1"/>
        <v>44055</v>
      </c>
      <c r="B569" vm="2236">
        <f ca="1"/>
        <v>10.63</v>
      </c>
      <c r="C569" vm="2235">
        <f ca="1"/>
        <v>44055</v>
      </c>
      <c r="D569" vm="2237">
        <f ca="1"/>
        <v>38.89</v>
      </c>
      <c r="E569" vm="2235">
        <f ca="1"/>
        <v>44055</v>
      </c>
      <c r="F569" vm="2238">
        <f ca="1"/>
        <v>338.8</v>
      </c>
    </row>
    <row r="570" spans="1:6">
      <c r="A570" vm="2239">
        <f ca="1"/>
        <v>44056</v>
      </c>
      <c r="B570" vm="2240">
        <f ca="1"/>
        <v>11.36</v>
      </c>
      <c r="C570" vm="2239">
        <f ca="1"/>
        <v>44056</v>
      </c>
      <c r="D570" vm="2241">
        <f ca="1"/>
        <v>39.43</v>
      </c>
      <c r="E570" vm="2239">
        <f ca="1"/>
        <v>44056</v>
      </c>
      <c r="F570" vm="2242">
        <f ca="1"/>
        <v>338.22</v>
      </c>
    </row>
    <row r="571" spans="1:6">
      <c r="A571" vm="2243">
        <f ca="1"/>
        <v>44057</v>
      </c>
      <c r="B571" vm="2244">
        <f ca="1"/>
        <v>11.4</v>
      </c>
      <c r="C571" vm="2243">
        <f ca="1"/>
        <v>44057</v>
      </c>
      <c r="D571" vm="2245">
        <f ca="1"/>
        <v>39.049999999999997</v>
      </c>
      <c r="E571" vm="2243">
        <f ca="1"/>
        <v>44057</v>
      </c>
      <c r="F571" vm="2246">
        <f ca="1"/>
        <v>338.19</v>
      </c>
    </row>
    <row r="572" spans="1:6">
      <c r="A572" vm="2247">
        <f ca="1"/>
        <v>44060</v>
      </c>
      <c r="B572" vm="2248">
        <f ca="1"/>
        <v>12.2</v>
      </c>
      <c r="C572" vm="2247">
        <f ca="1"/>
        <v>44060</v>
      </c>
      <c r="D572" vm="2249">
        <f ca="1"/>
        <v>40.119999999999997</v>
      </c>
      <c r="E572" vm="2247">
        <f ca="1"/>
        <v>44060</v>
      </c>
      <c r="F572" vm="2250">
        <f ca="1"/>
        <v>339.28</v>
      </c>
    </row>
    <row r="573" spans="1:6">
      <c r="A573" vm="2251">
        <f ca="1"/>
        <v>44061</v>
      </c>
      <c r="B573" vm="2252">
        <f ca="1"/>
        <v>12.77</v>
      </c>
      <c r="C573" vm="2251">
        <f ca="1"/>
        <v>44061</v>
      </c>
      <c r="D573" vm="2253">
        <f ca="1"/>
        <v>40.17</v>
      </c>
      <c r="E573" vm="2251">
        <f ca="1"/>
        <v>44061</v>
      </c>
      <c r="F573" vm="2254">
        <f ca="1"/>
        <v>340</v>
      </c>
    </row>
    <row r="574" spans="1:6">
      <c r="A574" vm="2255">
        <f ca="1"/>
        <v>44062</v>
      </c>
      <c r="B574" vm="2256">
        <f ca="1"/>
        <v>13.65</v>
      </c>
      <c r="C574" vm="2255">
        <f ca="1"/>
        <v>44062</v>
      </c>
      <c r="D574" vm="2257">
        <f ca="1"/>
        <v>40.32</v>
      </c>
      <c r="E574" vm="2255">
        <f ca="1"/>
        <v>44062</v>
      </c>
      <c r="F574" vm="2258">
        <f ca="1"/>
        <v>338.62</v>
      </c>
    </row>
    <row r="575" spans="1:6">
      <c r="A575" vm="2259">
        <f ca="1"/>
        <v>44063</v>
      </c>
      <c r="B575" vm="2260">
        <f ca="1"/>
        <v>13.67</v>
      </c>
      <c r="C575" vm="2259">
        <f ca="1"/>
        <v>44063</v>
      </c>
      <c r="D575" vm="2261">
        <f ca="1"/>
        <v>39.96</v>
      </c>
      <c r="E575" vm="2259">
        <f ca="1"/>
        <v>44063</v>
      </c>
      <c r="F575" vm="2262">
        <f ca="1"/>
        <v>339.66</v>
      </c>
    </row>
    <row r="576" spans="1:6">
      <c r="A576" vm="2263">
        <f ca="1"/>
        <v>44064</v>
      </c>
      <c r="B576" vm="2264">
        <f ca="1"/>
        <v>12.93</v>
      </c>
      <c r="C576" vm="2263">
        <f ca="1"/>
        <v>44064</v>
      </c>
      <c r="D576" vm="2265">
        <f ca="1"/>
        <v>40.1</v>
      </c>
      <c r="E576" vm="2263">
        <f ca="1"/>
        <v>44064</v>
      </c>
      <c r="F576" vm="2266">
        <f ca="1"/>
        <v>340.85</v>
      </c>
    </row>
    <row r="577" spans="1:6">
      <c r="A577" vm="2267">
        <f ca="1"/>
        <v>44067</v>
      </c>
      <c r="B577" vm="2268">
        <f ca="1"/>
        <v>12.34</v>
      </c>
      <c r="C577" vm="2267">
        <f ca="1"/>
        <v>44067</v>
      </c>
      <c r="D577" vm="2269">
        <f ca="1"/>
        <v>40.76</v>
      </c>
      <c r="E577" vm="2267">
        <f ca="1"/>
        <v>44067</v>
      </c>
      <c r="F577" vm="2270">
        <f ca="1"/>
        <v>344.35</v>
      </c>
    </row>
    <row r="578" spans="1:6">
      <c r="A578" vm="2271">
        <f ca="1"/>
        <v>44068</v>
      </c>
      <c r="B578" vm="2272">
        <f ca="1"/>
        <v>12.85</v>
      </c>
      <c r="C578" vm="2271">
        <f ca="1"/>
        <v>44068</v>
      </c>
      <c r="D578" vm="2273">
        <f ca="1"/>
        <v>41.6</v>
      </c>
      <c r="E578" vm="2271">
        <f ca="1"/>
        <v>44068</v>
      </c>
      <c r="F578" vm="2274">
        <f ca="1"/>
        <v>345.49</v>
      </c>
    </row>
    <row r="579" spans="1:6">
      <c r="A579" vm="2275">
        <f ca="1"/>
        <v>44069</v>
      </c>
      <c r="B579" vm="2276">
        <f ca="1"/>
        <v>13.05</v>
      </c>
      <c r="C579" vm="2275">
        <f ca="1"/>
        <v>44069</v>
      </c>
      <c r="D579" vm="2277">
        <f ca="1"/>
        <v>42.42</v>
      </c>
      <c r="E579" vm="2275">
        <f ca="1"/>
        <v>44069</v>
      </c>
      <c r="F579" vm="2278">
        <f ca="1"/>
        <v>349</v>
      </c>
    </row>
    <row r="580" spans="1:6">
      <c r="A580" vm="2279">
        <f ca="1"/>
        <v>44070</v>
      </c>
      <c r="B580" vm="2280">
        <f ca="1"/>
        <v>12.99</v>
      </c>
      <c r="C580" vm="2279">
        <f ca="1"/>
        <v>44070</v>
      </c>
      <c r="D580" vm="2281">
        <f ca="1"/>
        <v>42.32</v>
      </c>
      <c r="E580" vm="2279">
        <f ca="1"/>
        <v>44070</v>
      </c>
      <c r="F580" vm="2282">
        <f ca="1"/>
        <v>349.76</v>
      </c>
    </row>
    <row r="581" spans="1:6">
      <c r="A581" vm="2283">
        <f ca="1"/>
        <v>44071</v>
      </c>
      <c r="B581" vm="2284">
        <f ca="1"/>
        <v>13.07</v>
      </c>
      <c r="C581" vm="2283">
        <f ca="1"/>
        <v>44071</v>
      </c>
      <c r="D581" vm="2285">
        <f ca="1"/>
        <v>42.7</v>
      </c>
      <c r="E581" vm="2283">
        <f ca="1"/>
        <v>44071</v>
      </c>
      <c r="F581" vm="2286">
        <f ca="1"/>
        <v>352</v>
      </c>
    </row>
    <row r="582" spans="1:6">
      <c r="A582" vm="2287">
        <f ca="1"/>
        <v>44074</v>
      </c>
      <c r="B582" vm="224">
        <f ca="1"/>
        <v>12.98</v>
      </c>
      <c r="C582" vm="2287">
        <f ca="1"/>
        <v>44074</v>
      </c>
      <c r="D582" vm="2288">
        <f ca="1"/>
        <v>43.31</v>
      </c>
      <c r="E582" vm="2287">
        <f ca="1"/>
        <v>44074</v>
      </c>
      <c r="F582" vm="217">
        <f ca="1"/>
        <v>350.77</v>
      </c>
    </row>
    <row r="583" spans="1:6">
      <c r="A583" vm="220">
        <f ca="1"/>
        <v>44075</v>
      </c>
      <c r="B583" vm="2289">
        <f ca="1"/>
        <v>14.13</v>
      </c>
      <c r="C583" vm="220">
        <f ca="1"/>
        <v>44075</v>
      </c>
      <c r="D583" vm="2290">
        <f ca="1"/>
        <v>43.9</v>
      </c>
      <c r="E583" vm="220">
        <f ca="1"/>
        <v>44075</v>
      </c>
      <c r="F583" vm="2291">
        <f ca="1"/>
        <v>354.06</v>
      </c>
    </row>
    <row r="584" spans="1:6">
      <c r="A584" vm="2292">
        <f ca="1"/>
        <v>44076</v>
      </c>
      <c r="B584" vm="2293">
        <f ca="1"/>
        <v>13.14</v>
      </c>
      <c r="C584" vm="2292">
        <f ca="1"/>
        <v>44076</v>
      </c>
      <c r="D584" vm="2294">
        <f ca="1"/>
        <v>43.43</v>
      </c>
      <c r="E584" vm="2292">
        <f ca="1"/>
        <v>44076</v>
      </c>
      <c r="F584" vm="2295">
        <f ca="1"/>
        <v>359.24</v>
      </c>
    </row>
    <row r="585" spans="1:6">
      <c r="A585" vm="2296">
        <f ca="1"/>
        <v>44077</v>
      </c>
      <c r="B585" vm="2297">
        <f ca="1"/>
        <v>11.55</v>
      </c>
      <c r="C585" vm="2296">
        <f ca="1"/>
        <v>44077</v>
      </c>
      <c r="D585" vm="2298">
        <f ca="1"/>
        <v>40.29</v>
      </c>
      <c r="E585" vm="2296">
        <f ca="1"/>
        <v>44077</v>
      </c>
      <c r="F585" vm="2299">
        <f ca="1"/>
        <v>346.82</v>
      </c>
    </row>
    <row r="586" spans="1:6">
      <c r="A586" vm="2300">
        <f ca="1"/>
        <v>44078</v>
      </c>
      <c r="B586" vm="2301">
        <f ca="1"/>
        <v>11.76</v>
      </c>
      <c r="C586" vm="2300">
        <f ca="1"/>
        <v>44078</v>
      </c>
      <c r="D586" vm="2302">
        <f ca="1"/>
        <v>40.200000000000003</v>
      </c>
      <c r="E586" vm="2300">
        <f ca="1"/>
        <v>44078</v>
      </c>
      <c r="F586" vm="2303">
        <f ca="1"/>
        <v>343.98</v>
      </c>
    </row>
    <row r="587" spans="1:6">
      <c r="A587" vm="2304">
        <f ca="1"/>
        <v>44082</v>
      </c>
      <c r="B587" vm="2305">
        <f ca="1"/>
        <v>11.73</v>
      </c>
      <c r="C587" vm="2304">
        <f ca="1"/>
        <v>44082</v>
      </c>
      <c r="D587" vm="2306">
        <f ca="1"/>
        <v>38.15</v>
      </c>
      <c r="E587" vm="2304">
        <f ca="1"/>
        <v>44082</v>
      </c>
      <c r="F587" vm="2307">
        <f ca="1"/>
        <v>334.63</v>
      </c>
    </row>
    <row r="588" spans="1:6">
      <c r="A588" vm="2308">
        <f ca="1"/>
        <v>44083</v>
      </c>
      <c r="B588" vm="2309">
        <f ca="1"/>
        <v>12.13</v>
      </c>
      <c r="C588" vm="2308">
        <f ca="1"/>
        <v>44083</v>
      </c>
      <c r="D588" vm="2310">
        <f ca="1"/>
        <v>39.799999999999997</v>
      </c>
      <c r="E588" vm="2308">
        <f ca="1"/>
        <v>44083</v>
      </c>
      <c r="F588" vm="2311">
        <f ca="1"/>
        <v>341.18</v>
      </c>
    </row>
    <row r="589" spans="1:6">
      <c r="A589" vm="2312">
        <f ca="1"/>
        <v>44084</v>
      </c>
      <c r="B589" vm="2313">
        <f ca="1"/>
        <v>12.12</v>
      </c>
      <c r="C589" vm="2312">
        <f ca="1"/>
        <v>44084</v>
      </c>
      <c r="D589" vm="2314">
        <f ca="1"/>
        <v>39.299999999999997</v>
      </c>
      <c r="E589" vm="2312">
        <f ca="1"/>
        <v>44084</v>
      </c>
      <c r="F589" vm="2315">
        <f ca="1"/>
        <v>335.22</v>
      </c>
    </row>
    <row r="590" spans="1:6">
      <c r="A590" vm="2316">
        <f ca="1"/>
        <v>44085</v>
      </c>
      <c r="B590" vm="2317">
        <f ca="1"/>
        <v>11.71</v>
      </c>
      <c r="C590" vm="2316">
        <f ca="1"/>
        <v>44085</v>
      </c>
      <c r="D590" vm="2318">
        <f ca="1"/>
        <v>39.244999999999997</v>
      </c>
      <c r="E590" vm="2316">
        <f ca="1"/>
        <v>44085</v>
      </c>
      <c r="F590" vm="2319">
        <f ca="1"/>
        <v>335.38</v>
      </c>
    </row>
    <row r="591" spans="1:6">
      <c r="A591" vm="2320">
        <f ca="1"/>
        <v>44088</v>
      </c>
      <c r="B591" vm="2321">
        <f ca="1"/>
        <v>12.24</v>
      </c>
      <c r="C591" vm="2320">
        <f ca="1"/>
        <v>44088</v>
      </c>
      <c r="D591" vm="2322">
        <f ca="1"/>
        <v>41.082500000000003</v>
      </c>
      <c r="E591" vm="2320">
        <f ca="1"/>
        <v>44088</v>
      </c>
      <c r="F591" vm="2323">
        <f ca="1"/>
        <v>339.84</v>
      </c>
    </row>
    <row r="592" spans="1:6">
      <c r="A592" vm="2324">
        <f ca="1"/>
        <v>44089</v>
      </c>
      <c r="B592" vm="2325">
        <f ca="1"/>
        <v>12.53</v>
      </c>
      <c r="C592" vm="2324">
        <f ca="1"/>
        <v>44089</v>
      </c>
      <c r="D592" vm="2326">
        <f ca="1"/>
        <v>42.1419</v>
      </c>
      <c r="E592" vm="2324">
        <f ca="1"/>
        <v>44089</v>
      </c>
      <c r="F592" vm="2327">
        <f ca="1"/>
        <v>341.57</v>
      </c>
    </row>
    <row r="593" spans="1:6">
      <c r="A593" vm="2328">
        <f ca="1"/>
        <v>44090</v>
      </c>
      <c r="B593" vm="2329">
        <f ca="1"/>
        <v>12.94</v>
      </c>
      <c r="C593" vm="2328">
        <f ca="1"/>
        <v>44090</v>
      </c>
      <c r="D593" vm="2330">
        <f ca="1"/>
        <v>42.3</v>
      </c>
      <c r="E593" vm="2328">
        <f ca="1"/>
        <v>44090</v>
      </c>
      <c r="F593" vm="2331">
        <f ca="1"/>
        <v>340.21</v>
      </c>
    </row>
    <row r="594" spans="1:6">
      <c r="A594" vm="2332">
        <f ca="1"/>
        <v>44091</v>
      </c>
      <c r="B594" vm="44">
        <f ca="1"/>
        <v>12.84</v>
      </c>
      <c r="C594" vm="2332">
        <f ca="1"/>
        <v>44091</v>
      </c>
      <c r="D594" vm="2333">
        <f ca="1"/>
        <v>41.16</v>
      </c>
      <c r="E594" vm="2332">
        <f ca="1"/>
        <v>44091</v>
      </c>
      <c r="F594" vm="2334">
        <f ca="1"/>
        <v>337.29</v>
      </c>
    </row>
    <row r="595" spans="1:6">
      <c r="A595" vm="2335">
        <f ca="1"/>
        <v>44092</v>
      </c>
      <c r="B595" vm="2336">
        <f ca="1"/>
        <v>13.56</v>
      </c>
      <c r="C595" vm="2335">
        <f ca="1"/>
        <v>44092</v>
      </c>
      <c r="D595" vm="2337">
        <f ca="1"/>
        <v>41.42</v>
      </c>
      <c r="E595" vm="2335">
        <f ca="1"/>
        <v>44092</v>
      </c>
      <c r="F595" vm="2338">
        <f ca="1"/>
        <v>333.34</v>
      </c>
    </row>
    <row r="596" spans="1:6">
      <c r="A596" vm="2339">
        <f ca="1"/>
        <v>44095</v>
      </c>
      <c r="B596" vm="2340">
        <f ca="1"/>
        <v>13.36</v>
      </c>
      <c r="C596" vm="2339">
        <f ca="1"/>
        <v>44095</v>
      </c>
      <c r="D596" vm="2341">
        <f ca="1"/>
        <v>40.9</v>
      </c>
      <c r="E596" vm="2339">
        <f ca="1"/>
        <v>44095</v>
      </c>
      <c r="F596" vm="2342">
        <f ca="1"/>
        <v>329.63</v>
      </c>
    </row>
    <row r="597" spans="1:6">
      <c r="A597" vm="2343">
        <f ca="1"/>
        <v>44096</v>
      </c>
      <c r="B597" vm="2264">
        <f ca="1"/>
        <v>12.93</v>
      </c>
      <c r="C597" vm="2343">
        <f ca="1"/>
        <v>44096</v>
      </c>
      <c r="D597" vm="2344">
        <f ca="1"/>
        <v>41.03</v>
      </c>
      <c r="E597" vm="2343">
        <f ca="1"/>
        <v>44096</v>
      </c>
      <c r="F597" vm="2345">
        <f ca="1"/>
        <v>332.97</v>
      </c>
    </row>
    <row r="598" spans="1:6">
      <c r="A598" vm="2346">
        <f ca="1"/>
        <v>44097</v>
      </c>
      <c r="B598" vm="2347">
        <f ca="1"/>
        <v>12.074999999999999</v>
      </c>
      <c r="C598" vm="2346">
        <f ca="1"/>
        <v>44097</v>
      </c>
      <c r="D598" vm="2348">
        <f ca="1"/>
        <v>39.203200000000002</v>
      </c>
      <c r="E598" vm="2346">
        <f ca="1"/>
        <v>44097</v>
      </c>
      <c r="F598" vm="2349">
        <f ca="1"/>
        <v>323.75</v>
      </c>
    </row>
    <row r="599" spans="1:6">
      <c r="A599" vm="2350">
        <f ca="1"/>
        <v>44098</v>
      </c>
      <c r="B599" vm="2351">
        <f ca="1"/>
        <v>11.24</v>
      </c>
      <c r="C599" vm="2350">
        <f ca="1"/>
        <v>44098</v>
      </c>
      <c r="D599" vm="2352">
        <f ca="1"/>
        <v>39.21</v>
      </c>
      <c r="E599" vm="2350">
        <f ca="1"/>
        <v>44098</v>
      </c>
      <c r="F599" vm="2353">
        <f ca="1"/>
        <v>324.60000000000002</v>
      </c>
    </row>
    <row r="600" spans="1:6">
      <c r="A600" vm="2354">
        <f ca="1"/>
        <v>44099</v>
      </c>
      <c r="B600" vm="2355">
        <f ca="1"/>
        <v>11.65</v>
      </c>
      <c r="C600" vm="2354">
        <f ca="1"/>
        <v>44099</v>
      </c>
      <c r="D600" vm="2356">
        <f ca="1"/>
        <v>40.521700000000003</v>
      </c>
      <c r="E600" vm="2354">
        <f ca="1"/>
        <v>44099</v>
      </c>
      <c r="F600" vm="2357">
        <f ca="1"/>
        <v>329.88</v>
      </c>
    </row>
    <row r="601" spans="1:6">
      <c r="A601" vm="2358">
        <f ca="1"/>
        <v>44102</v>
      </c>
      <c r="B601" vm="2359">
        <f ca="1"/>
        <v>13.2</v>
      </c>
      <c r="C601" vm="2358">
        <f ca="1"/>
        <v>44102</v>
      </c>
      <c r="D601" vm="2277">
        <f ca="1"/>
        <v>42.42</v>
      </c>
      <c r="E601" vm="2358">
        <f ca="1"/>
        <v>44102</v>
      </c>
      <c r="F601" vm="2360">
        <f ca="1"/>
        <v>335.36</v>
      </c>
    </row>
    <row r="602" spans="1:6">
      <c r="A602" vm="2361">
        <f ca="1"/>
        <v>44103</v>
      </c>
      <c r="B602" vm="2362">
        <f ca="1"/>
        <v>13.16</v>
      </c>
      <c r="C602" vm="2361">
        <f ca="1"/>
        <v>44103</v>
      </c>
      <c r="D602" vm="2363">
        <f ca="1"/>
        <v>43.49</v>
      </c>
      <c r="E602" vm="2361">
        <f ca="1"/>
        <v>44103</v>
      </c>
      <c r="F602" vm="2364">
        <f ca="1"/>
        <v>333.51</v>
      </c>
    </row>
    <row r="603" spans="1:6">
      <c r="A603" vm="2365">
        <f ca="1"/>
        <v>44104</v>
      </c>
      <c r="B603" vm="232">
        <f ca="1"/>
        <v>13.41</v>
      </c>
      <c r="C603" vm="2365">
        <f ca="1"/>
        <v>44104</v>
      </c>
      <c r="D603" vm="2366">
        <f ca="1"/>
        <v>44.35</v>
      </c>
      <c r="E603" vm="2365">
        <f ca="1"/>
        <v>44104</v>
      </c>
      <c r="F603" vm="225">
        <f ca="1"/>
        <v>336.06</v>
      </c>
    </row>
    <row r="604" spans="1:6">
      <c r="A604" vm="228">
        <f ca="1"/>
        <v>44105</v>
      </c>
      <c r="B604" vm="2367">
        <f ca="1"/>
        <v>13.994999999999999</v>
      </c>
      <c r="C604" vm="228">
        <f ca="1"/>
        <v>44105</v>
      </c>
      <c r="D604" vm="2368">
        <f ca="1"/>
        <v>45.61</v>
      </c>
      <c r="E604" vm="228">
        <f ca="1"/>
        <v>44105</v>
      </c>
      <c r="F604" vm="2369">
        <f ca="1"/>
        <v>338.24</v>
      </c>
    </row>
    <row r="605" spans="1:6">
      <c r="A605" vm="2370">
        <f ca="1"/>
        <v>44106</v>
      </c>
      <c r="B605" vm="2371">
        <f ca="1"/>
        <v>14.14</v>
      </c>
      <c r="C605" vm="2370">
        <f ca="1"/>
        <v>44106</v>
      </c>
      <c r="D605" vm="2372">
        <f ca="1"/>
        <v>45.2</v>
      </c>
      <c r="E605" vm="2370">
        <f ca="1"/>
        <v>44106</v>
      </c>
      <c r="F605" vm="2373">
        <f ca="1"/>
        <v>335.05</v>
      </c>
    </row>
    <row r="606" spans="1:6">
      <c r="A606" vm="2374">
        <f ca="1"/>
        <v>44109</v>
      </c>
      <c r="B606" vm="2375">
        <f ca="1"/>
        <v>15.74</v>
      </c>
      <c r="C606" vm="2374">
        <f ca="1"/>
        <v>44109</v>
      </c>
      <c r="D606" vm="2376">
        <f ca="1"/>
        <v>47.4</v>
      </c>
      <c r="E606" vm="2374">
        <f ca="1"/>
        <v>44109</v>
      </c>
      <c r="F606" vm="2377">
        <f ca="1"/>
        <v>340.9</v>
      </c>
    </row>
    <row r="607" spans="1:6">
      <c r="A607" vm="2378">
        <f ca="1"/>
        <v>44110</v>
      </c>
      <c r="B607" vm="2379">
        <f ca="1"/>
        <v>16.23</v>
      </c>
      <c r="C607" vm="2378">
        <f ca="1"/>
        <v>44110</v>
      </c>
      <c r="D607" vm="2380">
        <f ca="1"/>
        <v>47.1</v>
      </c>
      <c r="E607" vm="2378">
        <f ca="1"/>
        <v>44110</v>
      </c>
      <c r="F607" vm="225">
        <f ca="1"/>
        <v>336.06</v>
      </c>
    </row>
    <row r="608" spans="1:6">
      <c r="A608" vm="2381">
        <f ca="1"/>
        <v>44111</v>
      </c>
      <c r="B608" vm="2382">
        <f ca="1"/>
        <v>18.225000000000001</v>
      </c>
      <c r="C608" vm="2381">
        <f ca="1"/>
        <v>44111</v>
      </c>
      <c r="D608" vm="2383">
        <f ca="1"/>
        <v>49.44</v>
      </c>
      <c r="E608" vm="2381">
        <f ca="1"/>
        <v>44111</v>
      </c>
      <c r="F608" vm="2384">
        <f ca="1"/>
        <v>341.9</v>
      </c>
    </row>
    <row r="609" spans="1:6">
      <c r="A609" vm="2385">
        <f ca="1"/>
        <v>44112</v>
      </c>
      <c r="B609" vm="2386">
        <f ca="1"/>
        <v>17.88</v>
      </c>
      <c r="C609" vm="2385">
        <f ca="1"/>
        <v>44112</v>
      </c>
      <c r="D609" vm="2387">
        <f ca="1"/>
        <v>48.92</v>
      </c>
      <c r="E609" vm="2385">
        <f ca="1"/>
        <v>44112</v>
      </c>
      <c r="F609" vm="2388">
        <f ca="1"/>
        <v>344.98</v>
      </c>
    </row>
    <row r="610" spans="1:6">
      <c r="A610" vm="2389">
        <f ca="1"/>
        <v>44113</v>
      </c>
      <c r="B610" vm="978">
        <f ca="1"/>
        <v>18.43</v>
      </c>
      <c r="C610" vm="2389">
        <f ca="1"/>
        <v>44113</v>
      </c>
      <c r="D610" vm="2390">
        <f ca="1"/>
        <v>50.03</v>
      </c>
      <c r="E610" vm="2389">
        <f ca="1"/>
        <v>44113</v>
      </c>
      <c r="F610" vm="2391">
        <f ca="1"/>
        <v>348.01</v>
      </c>
    </row>
    <row r="611" spans="1:6">
      <c r="A611" vm="2392">
        <f ca="1"/>
        <v>44116</v>
      </c>
      <c r="B611" vm="946">
        <f ca="1"/>
        <v>17.64</v>
      </c>
      <c r="C611" vm="2392">
        <f ca="1"/>
        <v>44116</v>
      </c>
      <c r="D611" vm="2393">
        <f ca="1"/>
        <v>49.42</v>
      </c>
      <c r="E611" vm="2392">
        <f ca="1"/>
        <v>44116</v>
      </c>
      <c r="F611" vm="2394">
        <f ca="1"/>
        <v>353.69</v>
      </c>
    </row>
    <row r="612" spans="1:6">
      <c r="A612" vm="2395">
        <f ca="1"/>
        <v>44117</v>
      </c>
      <c r="B612" vm="1888">
        <f ca="1"/>
        <v>17.100000000000001</v>
      </c>
      <c r="C612" vm="2395">
        <f ca="1"/>
        <v>44117</v>
      </c>
      <c r="D612" vm="2396">
        <f ca="1"/>
        <v>49.4</v>
      </c>
      <c r="E612" vm="2395">
        <f ca="1"/>
        <v>44117</v>
      </c>
      <c r="F612" vm="2397">
        <f ca="1"/>
        <v>351.39</v>
      </c>
    </row>
    <row r="613" spans="1:6">
      <c r="A613" vm="2398">
        <f ca="1"/>
        <v>44118</v>
      </c>
      <c r="B613" vm="2399">
        <f ca="1"/>
        <v>17.3</v>
      </c>
      <c r="C613" vm="2398">
        <f ca="1"/>
        <v>44118</v>
      </c>
      <c r="D613" vm="2400">
        <f ca="1"/>
        <v>50.62</v>
      </c>
      <c r="E613" vm="2398">
        <f ca="1"/>
        <v>44118</v>
      </c>
      <c r="F613" vm="2401">
        <f ca="1"/>
        <v>349.19</v>
      </c>
    </row>
    <row r="614" spans="1:6">
      <c r="A614" vm="2402">
        <f ca="1"/>
        <v>44119</v>
      </c>
      <c r="B614" vm="2403">
        <f ca="1"/>
        <v>17.03</v>
      </c>
      <c r="C614" vm="2402">
        <f ca="1"/>
        <v>44119</v>
      </c>
      <c r="D614" vm="2404">
        <f ca="1"/>
        <v>50.5</v>
      </c>
      <c r="E614" vm="2402">
        <f ca="1"/>
        <v>44119</v>
      </c>
      <c r="F614" vm="2405">
        <f ca="1"/>
        <v>348.76</v>
      </c>
    </row>
    <row r="615" spans="1:6">
      <c r="A615" vm="2406">
        <f ca="1"/>
        <v>44120</v>
      </c>
      <c r="B615" vm="2407">
        <f ca="1"/>
        <v>16.27</v>
      </c>
      <c r="C615" vm="2406">
        <f ca="1"/>
        <v>44120</v>
      </c>
      <c r="D615" vm="2408">
        <f ca="1"/>
        <v>50.33</v>
      </c>
      <c r="E615" vm="2406">
        <f ca="1"/>
        <v>44120</v>
      </c>
      <c r="F615" vm="2409">
        <f ca="1"/>
        <v>348.45</v>
      </c>
    </row>
    <row r="616" spans="1:6">
      <c r="A616" vm="2410">
        <f ca="1"/>
        <v>44123</v>
      </c>
      <c r="B616" vm="2411">
        <f ca="1"/>
        <v>16.39</v>
      </c>
      <c r="C616" vm="2410">
        <f ca="1"/>
        <v>44123</v>
      </c>
      <c r="D616" vm="2412">
        <f ca="1"/>
        <v>50.37</v>
      </c>
      <c r="E616" vm="2410">
        <f ca="1"/>
        <v>44123</v>
      </c>
      <c r="F616" vm="2413">
        <f ca="1"/>
        <v>343.22</v>
      </c>
    </row>
    <row r="617" spans="1:6">
      <c r="A617" vm="2414">
        <f ca="1"/>
        <v>44124</v>
      </c>
      <c r="B617" vm="2415">
        <f ca="1"/>
        <v>16.285</v>
      </c>
      <c r="C617" vm="2414">
        <f ca="1"/>
        <v>44124</v>
      </c>
      <c r="D617" vm="2416">
        <f ca="1"/>
        <v>50.79</v>
      </c>
      <c r="E617" vm="2414">
        <f ca="1"/>
        <v>44124</v>
      </c>
      <c r="F617" vm="2417">
        <f ca="1"/>
        <v>344.57</v>
      </c>
    </row>
    <row r="618" spans="1:6">
      <c r="A618" vm="2418">
        <f ca="1"/>
        <v>44125</v>
      </c>
      <c r="B618" vm="2419">
        <f ca="1"/>
        <v>14.86</v>
      </c>
      <c r="C618" vm="2418">
        <f ca="1"/>
        <v>44125</v>
      </c>
      <c r="D618" vm="2420">
        <f ca="1"/>
        <v>48.652000000000001</v>
      </c>
      <c r="E618" vm="2418">
        <f ca="1"/>
        <v>44125</v>
      </c>
      <c r="F618" vm="2421">
        <f ca="1"/>
        <v>343.9</v>
      </c>
    </row>
    <row r="619" spans="1:6">
      <c r="A619" vm="2422">
        <f ca="1"/>
        <v>44126</v>
      </c>
      <c r="B619" vm="2423">
        <f ca="1"/>
        <v>14.96</v>
      </c>
      <c r="C619" vm="2422">
        <f ca="1"/>
        <v>44126</v>
      </c>
      <c r="D619" vm="2424">
        <f ca="1"/>
        <v>49.05</v>
      </c>
      <c r="E619" vm="2422">
        <f ca="1"/>
        <v>44126</v>
      </c>
      <c r="F619" vm="2425">
        <f ca="1"/>
        <v>345.86</v>
      </c>
    </row>
    <row r="620" spans="1:6">
      <c r="A620" vm="2426">
        <f ca="1"/>
        <v>44127</v>
      </c>
      <c r="B620" vm="2427">
        <f ca="1"/>
        <v>15.03</v>
      </c>
      <c r="C620" vm="2426">
        <f ca="1"/>
        <v>44127</v>
      </c>
      <c r="D620" vm="2428">
        <f ca="1"/>
        <v>49.14</v>
      </c>
      <c r="E620" vm="2426">
        <f ca="1"/>
        <v>44127</v>
      </c>
      <c r="F620" vm="2429">
        <f ca="1"/>
        <v>346.96</v>
      </c>
    </row>
    <row r="621" spans="1:6">
      <c r="A621" vm="2430">
        <f ca="1"/>
        <v>44130</v>
      </c>
      <c r="B621" vm="2431">
        <f ca="1"/>
        <v>14.455</v>
      </c>
      <c r="C621" vm="2430">
        <f ca="1"/>
        <v>44130</v>
      </c>
      <c r="D621" vm="32">
        <f ca="1"/>
        <v>47.95</v>
      </c>
      <c r="E621" vm="2430">
        <f ca="1"/>
        <v>44130</v>
      </c>
      <c r="F621" vm="2432">
        <f ca="1"/>
        <v>340.59</v>
      </c>
    </row>
    <row r="622" spans="1:6">
      <c r="A622" vm="2433">
        <f ca="1"/>
        <v>44131</v>
      </c>
      <c r="B622" vm="2434">
        <f ca="1"/>
        <v>14.785</v>
      </c>
      <c r="C622" vm="2433">
        <f ca="1"/>
        <v>44131</v>
      </c>
      <c r="D622" vm="2435">
        <f ca="1"/>
        <v>47.8</v>
      </c>
      <c r="E622" vm="2433">
        <f ca="1"/>
        <v>44131</v>
      </c>
      <c r="F622" vm="2436">
        <f ca="1"/>
        <v>339.43</v>
      </c>
    </row>
    <row r="623" spans="1:6">
      <c r="A623" vm="2437">
        <f ca="1"/>
        <v>44132</v>
      </c>
      <c r="B623" vm="2438">
        <f ca="1"/>
        <v>14.8</v>
      </c>
      <c r="C623" vm="2437">
        <f ca="1"/>
        <v>44132</v>
      </c>
      <c r="D623" vm="2439">
        <f ca="1"/>
        <v>47.28</v>
      </c>
      <c r="E623" vm="2437">
        <f ca="1"/>
        <v>44132</v>
      </c>
      <c r="F623" vm="2440">
        <f ca="1"/>
        <v>327.88</v>
      </c>
    </row>
    <row r="624" spans="1:6">
      <c r="A624" vm="2441">
        <f ca="1"/>
        <v>44133</v>
      </c>
      <c r="B624" vm="2442">
        <f ca="1"/>
        <v>14.81</v>
      </c>
      <c r="C624" vm="2441">
        <f ca="1"/>
        <v>44133</v>
      </c>
      <c r="D624" vm="2443">
        <f ca="1"/>
        <v>48.55</v>
      </c>
      <c r="E624" vm="2441">
        <f ca="1"/>
        <v>44133</v>
      </c>
      <c r="F624" vm="2444">
        <f ca="1"/>
        <v>331.15</v>
      </c>
    </row>
    <row r="625" spans="1:6">
      <c r="A625" vm="2445">
        <f ca="1"/>
        <v>44134</v>
      </c>
      <c r="B625" vm="239">
        <f ca="1"/>
        <v>14</v>
      </c>
      <c r="C625" vm="2445">
        <f ca="1"/>
        <v>44134</v>
      </c>
      <c r="D625" vm="2446">
        <f ca="1"/>
        <v>47.38</v>
      </c>
      <c r="E625" vm="2445">
        <f ca="1"/>
        <v>44134</v>
      </c>
      <c r="F625" vm="233">
        <f ca="1"/>
        <v>327.62</v>
      </c>
    </row>
    <row r="626" spans="1:6">
      <c r="A626" vm="2447">
        <f ca="1"/>
        <v>44137</v>
      </c>
      <c r="B626" vm="2448">
        <f ca="1"/>
        <v>15.47</v>
      </c>
      <c r="C626" vm="2447">
        <f ca="1"/>
        <v>44137</v>
      </c>
      <c r="D626" vm="2449">
        <f ca="1"/>
        <v>49.17</v>
      </c>
      <c r="E626" vm="2447">
        <f ca="1"/>
        <v>44137</v>
      </c>
      <c r="F626" vm="2450">
        <f ca="1"/>
        <v>331.36</v>
      </c>
    </row>
    <row r="627" spans="1:6">
      <c r="A627" vm="2451">
        <f ca="1"/>
        <v>44138</v>
      </c>
      <c r="B627" vm="2452">
        <f ca="1"/>
        <v>16.95</v>
      </c>
      <c r="C627" vm="2451">
        <f ca="1"/>
        <v>44138</v>
      </c>
      <c r="D627" vm="2453">
        <f ca="1"/>
        <v>49.78</v>
      </c>
      <c r="E627" vm="2451">
        <f ca="1"/>
        <v>44138</v>
      </c>
      <c r="F627" vm="2454">
        <f ca="1"/>
        <v>337.28</v>
      </c>
    </row>
    <row r="628" spans="1:6">
      <c r="A628" vm="2455">
        <f ca="1"/>
        <v>44139</v>
      </c>
      <c r="B628" vm="2456">
        <f ca="1"/>
        <v>16.61</v>
      </c>
      <c r="C628" vm="2455">
        <f ca="1"/>
        <v>44139</v>
      </c>
      <c r="D628" vm="2457">
        <f ca="1"/>
        <v>49.31</v>
      </c>
      <c r="E628" vm="2455">
        <f ca="1"/>
        <v>44139</v>
      </c>
      <c r="F628" vm="2458">
        <f ca="1"/>
        <v>344.73</v>
      </c>
    </row>
    <row r="629" spans="1:6">
      <c r="A629" vm="2459">
        <f ca="1"/>
        <v>44140</v>
      </c>
      <c r="B629" vm="2460">
        <f ca="1"/>
        <v>18.835000000000001</v>
      </c>
      <c r="C629" vm="2459">
        <f ca="1"/>
        <v>44140</v>
      </c>
      <c r="D629" vm="2461">
        <f ca="1"/>
        <v>53.63</v>
      </c>
      <c r="E629" vm="2459">
        <f ca="1"/>
        <v>44140</v>
      </c>
      <c r="F629" vm="2462">
        <f ca="1"/>
        <v>351.47</v>
      </c>
    </row>
    <row r="630" spans="1:6">
      <c r="A630" vm="2463">
        <f ca="1"/>
        <v>44141</v>
      </c>
      <c r="B630" vm="2464">
        <f ca="1"/>
        <v>18.86</v>
      </c>
      <c r="C630" vm="2463">
        <f ca="1"/>
        <v>44141</v>
      </c>
      <c r="D630" vm="2465">
        <f ca="1"/>
        <v>54.02</v>
      </c>
      <c r="E630" vm="2463">
        <f ca="1"/>
        <v>44141</v>
      </c>
      <c r="F630" vm="2466">
        <f ca="1"/>
        <v>351.44</v>
      </c>
    </row>
    <row r="631" spans="1:6">
      <c r="A631" vm="2467">
        <f ca="1"/>
        <v>44144</v>
      </c>
      <c r="B631" vm="639">
        <f ca="1"/>
        <v>20.309999999999999</v>
      </c>
      <c r="C631" vm="2467">
        <f ca="1"/>
        <v>44144</v>
      </c>
      <c r="D631" vm="2468">
        <f ca="1"/>
        <v>54.52</v>
      </c>
      <c r="E631" vm="2467">
        <f ca="1"/>
        <v>44144</v>
      </c>
      <c r="F631" vm="2469">
        <f ca="1"/>
        <v>355.83</v>
      </c>
    </row>
    <row r="632" spans="1:6">
      <c r="A632" vm="2470">
        <f ca="1"/>
        <v>44145</v>
      </c>
      <c r="B632" vm="539">
        <f ca="1"/>
        <v>20.010000000000002</v>
      </c>
      <c r="C632" vm="2470">
        <f ca="1"/>
        <v>44145</v>
      </c>
      <c r="D632" vm="2471">
        <f ca="1"/>
        <v>53.07</v>
      </c>
      <c r="E632" vm="2470">
        <f ca="1"/>
        <v>44145</v>
      </c>
      <c r="F632" vm="2472">
        <f ca="1"/>
        <v>355.37</v>
      </c>
    </row>
    <row r="633" spans="1:6">
      <c r="A633" vm="2473">
        <f ca="1"/>
        <v>44146</v>
      </c>
      <c r="B633" vm="2474">
        <f ca="1"/>
        <v>23</v>
      </c>
      <c r="C633" vm="2473">
        <f ca="1"/>
        <v>44146</v>
      </c>
      <c r="D633" vm="2475">
        <f ca="1"/>
        <v>55.22</v>
      </c>
      <c r="E633" vm="2473">
        <f ca="1"/>
        <v>44146</v>
      </c>
      <c r="F633" vm="2476">
        <f ca="1"/>
        <v>357.93</v>
      </c>
    </row>
    <row r="634" spans="1:6">
      <c r="A634" vm="2477">
        <f ca="1"/>
        <v>44147</v>
      </c>
      <c r="B634" vm="2478">
        <f ca="1"/>
        <v>23.45</v>
      </c>
      <c r="C634" vm="2477">
        <f ca="1"/>
        <v>44147</v>
      </c>
      <c r="D634" vm="2479">
        <f ca="1"/>
        <v>55.4</v>
      </c>
      <c r="E634" vm="2477">
        <f ca="1"/>
        <v>44147</v>
      </c>
      <c r="F634" vm="2480">
        <f ca="1"/>
        <v>354.52</v>
      </c>
    </row>
    <row r="635" spans="1:6">
      <c r="A635" vm="2481">
        <f ca="1"/>
        <v>44148</v>
      </c>
      <c r="B635" vm="2482">
        <f ca="1"/>
        <v>23.43</v>
      </c>
      <c r="C635" vm="2481">
        <f ca="1"/>
        <v>44148</v>
      </c>
      <c r="D635" vm="2483">
        <f ca="1"/>
        <v>55.13</v>
      </c>
      <c r="E635" vm="2481">
        <f ca="1"/>
        <v>44148</v>
      </c>
      <c r="F635" vm="2484">
        <f ca="1"/>
        <v>359.34</v>
      </c>
    </row>
    <row r="636" spans="1:6">
      <c r="A636" vm="2485">
        <f ca="1"/>
        <v>44151</v>
      </c>
      <c r="B636" vm="2486">
        <f ca="1"/>
        <v>25</v>
      </c>
      <c r="C636" vm="2485">
        <f ca="1"/>
        <v>44151</v>
      </c>
      <c r="D636" vm="2487">
        <f ca="1"/>
        <v>56.6</v>
      </c>
      <c r="E636" vm="2485">
        <f ca="1"/>
        <v>44151</v>
      </c>
      <c r="F636" vm="2488">
        <f ca="1"/>
        <v>363.8</v>
      </c>
    </row>
    <row r="637" spans="1:6">
      <c r="A637" vm="2489">
        <f ca="1"/>
        <v>44152</v>
      </c>
      <c r="B637" vm="2490">
        <f ca="1"/>
        <v>22.98</v>
      </c>
      <c r="C637" vm="2489">
        <f ca="1"/>
        <v>44152</v>
      </c>
      <c r="D637" vm="2491">
        <f ca="1"/>
        <v>57.22</v>
      </c>
      <c r="E637" vm="2489">
        <f ca="1"/>
        <v>44152</v>
      </c>
      <c r="F637" vm="2492">
        <f ca="1"/>
        <v>361.95</v>
      </c>
    </row>
    <row r="638" spans="1:6">
      <c r="A638" vm="2493">
        <f ca="1"/>
        <v>44153</v>
      </c>
      <c r="B638" vm="2494">
        <f ca="1"/>
        <v>23.22</v>
      </c>
      <c r="C638" vm="2493">
        <f ca="1"/>
        <v>44153</v>
      </c>
      <c r="D638" vm="2495">
        <f ca="1"/>
        <v>56.76</v>
      </c>
      <c r="E638" vm="2493">
        <f ca="1"/>
        <v>44153</v>
      </c>
      <c r="F638" vm="2496">
        <f ca="1"/>
        <v>357.59</v>
      </c>
    </row>
    <row r="639" spans="1:6">
      <c r="A639" vm="2497">
        <f ca="1"/>
        <v>44154</v>
      </c>
      <c r="B639" vm="2498">
        <f ca="1"/>
        <v>23.79</v>
      </c>
      <c r="C639" vm="2497">
        <f ca="1"/>
        <v>44154</v>
      </c>
      <c r="D639" vm="2499">
        <f ca="1"/>
        <v>58.36</v>
      </c>
      <c r="E639" vm="2497">
        <f ca="1"/>
        <v>44154</v>
      </c>
      <c r="F639" vm="2500">
        <f ca="1"/>
        <v>359.04</v>
      </c>
    </row>
    <row r="640" spans="1:6">
      <c r="A640" vm="2501">
        <f ca="1"/>
        <v>44155</v>
      </c>
      <c r="B640" vm="2502">
        <f ca="1"/>
        <v>24.36</v>
      </c>
      <c r="C640" vm="2501">
        <f ca="1"/>
        <v>44155</v>
      </c>
      <c r="D640" vm="2503">
        <f ca="1"/>
        <v>59.24</v>
      </c>
      <c r="E640" vm="2501">
        <f ca="1"/>
        <v>44155</v>
      </c>
      <c r="F640" vm="2504">
        <f ca="1"/>
        <v>356.63</v>
      </c>
    </row>
    <row r="641" spans="1:6">
      <c r="A641" vm="2505">
        <f ca="1"/>
        <v>44158</v>
      </c>
      <c r="B641" vm="291">
        <f ca="1"/>
        <v>26.87</v>
      </c>
      <c r="C641" vm="2505">
        <f ca="1"/>
        <v>44158</v>
      </c>
      <c r="D641" vm="2506">
        <f ca="1"/>
        <v>62.76</v>
      </c>
      <c r="E641" vm="2505">
        <f ca="1"/>
        <v>44158</v>
      </c>
      <c r="F641" vm="2507">
        <f ca="1"/>
        <v>358.77</v>
      </c>
    </row>
    <row r="642" spans="1:6">
      <c r="A642" vm="2508">
        <f ca="1"/>
        <v>44159</v>
      </c>
      <c r="B642" vm="2509">
        <f ca="1"/>
        <v>26.72</v>
      </c>
      <c r="C642" vm="2508">
        <f ca="1"/>
        <v>44159</v>
      </c>
      <c r="D642" vm="2510">
        <f ca="1"/>
        <v>63.49</v>
      </c>
      <c r="E642" vm="2508">
        <f ca="1"/>
        <v>44159</v>
      </c>
      <c r="F642" vm="2511">
        <f ca="1"/>
        <v>364.51</v>
      </c>
    </row>
    <row r="643" spans="1:6">
      <c r="A643" vm="2512">
        <f ca="1"/>
        <v>44160</v>
      </c>
      <c r="B643" vm="2513">
        <f ca="1"/>
        <v>26.16</v>
      </c>
      <c r="C643" vm="2512">
        <f ca="1"/>
        <v>44160</v>
      </c>
      <c r="D643" vm="2514">
        <f ca="1"/>
        <v>64.150000000000006</v>
      </c>
      <c r="E643" vm="2512">
        <f ca="1"/>
        <v>44160</v>
      </c>
      <c r="F643" vm="2515">
        <f ca="1"/>
        <v>363.99</v>
      </c>
    </row>
    <row r="644" spans="1:6">
      <c r="A644" vm="2516">
        <f ca="1"/>
        <v>44162</v>
      </c>
      <c r="B644" vm="2517">
        <f ca="1"/>
        <v>26.24</v>
      </c>
      <c r="C644" vm="2516">
        <f ca="1"/>
        <v>44162</v>
      </c>
      <c r="D644" vm="2518">
        <f ca="1"/>
        <v>65.040000000000006</v>
      </c>
      <c r="E644" vm="2516">
        <f ca="1"/>
        <v>44162</v>
      </c>
      <c r="F644" vm="2519">
        <f ca="1"/>
        <v>364.98</v>
      </c>
    </row>
    <row r="645" spans="1:6">
      <c r="A645" vm="2520">
        <f ca="1"/>
        <v>44165</v>
      </c>
      <c r="B645" vm="247">
        <f ca="1"/>
        <v>26.39</v>
      </c>
      <c r="C645" vm="2520">
        <f ca="1"/>
        <v>44165</v>
      </c>
      <c r="D645" vm="2521">
        <f ca="1"/>
        <v>63.39</v>
      </c>
      <c r="E645" vm="2520">
        <f ca="1"/>
        <v>44165</v>
      </c>
      <c r="F645" vm="240">
        <f ca="1"/>
        <v>363.32</v>
      </c>
    </row>
    <row r="646" spans="1:6">
      <c r="A646" vm="243">
        <f ca="1"/>
        <v>44166</v>
      </c>
      <c r="B646" vm="2522">
        <f ca="1"/>
        <v>24.47</v>
      </c>
      <c r="C646" vm="243">
        <f ca="1"/>
        <v>44166</v>
      </c>
      <c r="D646" vm="2523">
        <f ca="1"/>
        <v>61.78</v>
      </c>
      <c r="E646" vm="243">
        <f ca="1"/>
        <v>44166</v>
      </c>
      <c r="F646" vm="2524">
        <f ca="1"/>
        <v>367.32</v>
      </c>
    </row>
    <row r="647" spans="1:6">
      <c r="A647" vm="2525">
        <f ca="1"/>
        <v>44167</v>
      </c>
      <c r="B647" vm="2526">
        <f ca="1"/>
        <v>24.07</v>
      </c>
      <c r="C647" vm="2525">
        <f ca="1"/>
        <v>44167</v>
      </c>
      <c r="D647" vm="2527">
        <f ca="1"/>
        <v>61.37</v>
      </c>
      <c r="E647" vm="2525">
        <f ca="1"/>
        <v>44167</v>
      </c>
      <c r="F647" vm="2528">
        <f ca="1"/>
        <v>368.1</v>
      </c>
    </row>
    <row r="648" spans="1:6">
      <c r="A648" vm="2529">
        <f ca="1"/>
        <v>44168</v>
      </c>
      <c r="B648" vm="2530">
        <f ca="1"/>
        <v>23.85</v>
      </c>
      <c r="C648" vm="2529">
        <f ca="1"/>
        <v>44168</v>
      </c>
      <c r="D648" vm="2531">
        <f ca="1"/>
        <v>60.76</v>
      </c>
      <c r="E648" vm="2529">
        <f ca="1"/>
        <v>44168</v>
      </c>
      <c r="F648" vm="2532">
        <f ca="1"/>
        <v>368.03</v>
      </c>
    </row>
    <row r="649" spans="1:6">
      <c r="A649" vm="2533">
        <f ca="1"/>
        <v>44169</v>
      </c>
      <c r="B649" vm="1705">
        <f ca="1"/>
        <v>24.85</v>
      </c>
      <c r="C649" vm="2533">
        <f ca="1"/>
        <v>44169</v>
      </c>
      <c r="D649" vm="2534">
        <f ca="1"/>
        <v>61.33</v>
      </c>
      <c r="E649" vm="2533">
        <f ca="1"/>
        <v>44169</v>
      </c>
      <c r="F649" vm="2535">
        <f ca="1"/>
        <v>371.19</v>
      </c>
    </row>
    <row r="650" spans="1:6">
      <c r="A650" vm="2536">
        <f ca="1"/>
        <v>44172</v>
      </c>
      <c r="B650" vm="2537">
        <f ca="1"/>
        <v>24.75</v>
      </c>
      <c r="C650" vm="2536">
        <f ca="1"/>
        <v>44172</v>
      </c>
      <c r="D650" vm="2538">
        <f ca="1"/>
        <v>61.96</v>
      </c>
      <c r="E650" vm="2536">
        <f ca="1"/>
        <v>44172</v>
      </c>
      <c r="F650" vm="2539">
        <f ca="1"/>
        <v>370.5</v>
      </c>
    </row>
    <row r="651" spans="1:6">
      <c r="A651" vm="2540">
        <f ca="1"/>
        <v>44173</v>
      </c>
      <c r="B651" vm="2541">
        <f ca="1"/>
        <v>28.74</v>
      </c>
      <c r="C651" vm="2540">
        <f ca="1"/>
        <v>44173</v>
      </c>
      <c r="D651" vm="2542">
        <f ca="1"/>
        <v>64.2</v>
      </c>
      <c r="E651" vm="2540">
        <f ca="1"/>
        <v>44173</v>
      </c>
      <c r="F651" vm="2543">
        <f ca="1"/>
        <v>371.53</v>
      </c>
    </row>
    <row r="652" spans="1:6">
      <c r="A652" vm="2544">
        <f ca="1"/>
        <v>44174</v>
      </c>
      <c r="B652" vm="1747">
        <f ca="1"/>
        <v>26.74</v>
      </c>
      <c r="C652" vm="2544">
        <f ca="1"/>
        <v>44174</v>
      </c>
      <c r="D652" vm="2534">
        <f ca="1"/>
        <v>61.33</v>
      </c>
      <c r="E652" vm="2544">
        <f ca="1"/>
        <v>44174</v>
      </c>
      <c r="F652" vm="2545">
        <f ca="1"/>
        <v>368.28</v>
      </c>
    </row>
    <row r="653" spans="1:6">
      <c r="A653" vm="2546">
        <f ca="1"/>
        <v>44175</v>
      </c>
      <c r="B653" vm="1762">
        <f ca="1"/>
        <v>27.19</v>
      </c>
      <c r="C653" vm="2546">
        <f ca="1"/>
        <v>44175</v>
      </c>
      <c r="D653" vm="2547">
        <f ca="1"/>
        <v>62.06</v>
      </c>
      <c r="E653" vm="2546">
        <f ca="1"/>
        <v>44175</v>
      </c>
      <c r="F653" vm="2548">
        <f ca="1"/>
        <v>368.08</v>
      </c>
    </row>
    <row r="654" spans="1:6">
      <c r="A654" vm="2549">
        <f ca="1"/>
        <v>44176</v>
      </c>
      <c r="B654" vm="2550">
        <f ca="1"/>
        <v>26.77</v>
      </c>
      <c r="C654" vm="2549">
        <f ca="1"/>
        <v>44176</v>
      </c>
      <c r="D654" vm="2551">
        <f ca="1"/>
        <v>61.59</v>
      </c>
      <c r="E654" vm="2549">
        <f ca="1"/>
        <v>44176</v>
      </c>
      <c r="F654" vm="2552">
        <f ca="1"/>
        <v>367.62</v>
      </c>
    </row>
    <row r="655" spans="1:6">
      <c r="A655" vm="2553">
        <f ca="1"/>
        <v>44179</v>
      </c>
      <c r="B655" vm="2554">
        <f ca="1"/>
        <v>25.7</v>
      </c>
      <c r="C655" vm="2553">
        <f ca="1"/>
        <v>44179</v>
      </c>
      <c r="D655" vm="2555">
        <f ca="1"/>
        <v>61.67</v>
      </c>
      <c r="E655" vm="2553">
        <f ca="1"/>
        <v>44179</v>
      </c>
      <c r="F655" vm="2556">
        <f ca="1"/>
        <v>364.35</v>
      </c>
    </row>
    <row r="656" spans="1:6">
      <c r="A656" vm="2557">
        <f ca="1"/>
        <v>44180</v>
      </c>
      <c r="B656" vm="2558">
        <f ca="1"/>
        <v>28.47</v>
      </c>
      <c r="C656" vm="2557">
        <f ca="1"/>
        <v>44180</v>
      </c>
      <c r="D656" vm="2559">
        <f ca="1"/>
        <v>65.069999999999993</v>
      </c>
      <c r="E656" vm="2557">
        <f ca="1"/>
        <v>44180</v>
      </c>
      <c r="F656" vm="2560">
        <f ca="1"/>
        <v>369.31</v>
      </c>
    </row>
    <row r="657" spans="1:6">
      <c r="A657" vm="2561">
        <f ca="1"/>
        <v>44181</v>
      </c>
      <c r="B657" vm="2562">
        <f ca="1"/>
        <v>28.46</v>
      </c>
      <c r="C657" vm="2561">
        <f ca="1"/>
        <v>44181</v>
      </c>
      <c r="D657" vm="2563">
        <f ca="1"/>
        <v>64.8</v>
      </c>
      <c r="E657" vm="2561">
        <f ca="1"/>
        <v>44181</v>
      </c>
      <c r="F657" vm="2564">
        <f ca="1"/>
        <v>369.9</v>
      </c>
    </row>
    <row r="658" spans="1:6">
      <c r="A658" vm="2565">
        <f ca="1"/>
        <v>44182</v>
      </c>
      <c r="B658" vm="2566">
        <f ca="1"/>
        <v>30.57</v>
      </c>
      <c r="C658" vm="2565">
        <f ca="1"/>
        <v>44182</v>
      </c>
      <c r="D658" vm="2567">
        <f ca="1"/>
        <v>65.959999999999994</v>
      </c>
      <c r="E658" vm="2565">
        <f ca="1"/>
        <v>44182</v>
      </c>
      <c r="F658" vm="2568">
        <f ca="1"/>
        <v>371.96</v>
      </c>
    </row>
    <row r="659" spans="1:6">
      <c r="A659" vm="2569">
        <f ca="1"/>
        <v>44183</v>
      </c>
      <c r="B659" vm="2570">
        <f ca="1"/>
        <v>31.625</v>
      </c>
      <c r="C659" vm="2569">
        <f ca="1"/>
        <v>44183</v>
      </c>
      <c r="D659" vm="2571">
        <f ca="1"/>
        <v>66.989999999999995</v>
      </c>
      <c r="E659" vm="2569">
        <f ca="1"/>
        <v>44183</v>
      </c>
      <c r="F659" vm="2572">
        <f ca="1"/>
        <v>370.49</v>
      </c>
    </row>
    <row r="660" spans="1:6">
      <c r="A660" vm="2573">
        <f ca="1"/>
        <v>44186</v>
      </c>
      <c r="B660" vm="2574">
        <f ca="1"/>
        <v>32.369999999999997</v>
      </c>
      <c r="C660" vm="2573">
        <f ca="1"/>
        <v>44186</v>
      </c>
      <c r="D660" vm="2575">
        <f ca="1"/>
        <v>68.099999999999994</v>
      </c>
      <c r="E660" vm="2573">
        <f ca="1"/>
        <v>44186</v>
      </c>
      <c r="F660" vm="2576">
        <f ca="1"/>
        <v>369.27</v>
      </c>
    </row>
    <row r="661" spans="1:6">
      <c r="A661" vm="2577">
        <f ca="1"/>
        <v>44187</v>
      </c>
      <c r="B661" vm="2163">
        <f ca="1"/>
        <v>35.69</v>
      </c>
      <c r="C661" vm="2577">
        <f ca="1"/>
        <v>44187</v>
      </c>
      <c r="D661" vm="2578">
        <f ca="1"/>
        <v>70.400000000000006</v>
      </c>
      <c r="E661" vm="2577">
        <f ca="1"/>
        <v>44187</v>
      </c>
      <c r="F661" vm="2579">
        <f ca="1"/>
        <v>368.56</v>
      </c>
    </row>
    <row r="662" spans="1:6">
      <c r="A662" vm="2580">
        <f ca="1"/>
        <v>44188</v>
      </c>
      <c r="B662" vm="2581">
        <f ca="1"/>
        <v>36.14</v>
      </c>
      <c r="C662" vm="2580">
        <f ca="1"/>
        <v>44188</v>
      </c>
      <c r="D662" vm="2582">
        <f ca="1"/>
        <v>70.849999999999994</v>
      </c>
      <c r="E662" vm="2580">
        <f ca="1"/>
        <v>44188</v>
      </c>
      <c r="F662" vm="2583">
        <f ca="1"/>
        <v>368.88</v>
      </c>
    </row>
    <row r="663" spans="1:6">
      <c r="A663" vm="2584">
        <f ca="1"/>
        <v>44189</v>
      </c>
      <c r="B663" vm="2585">
        <f ca="1"/>
        <v>35.58</v>
      </c>
      <c r="C663" vm="2584">
        <f ca="1"/>
        <v>44189</v>
      </c>
      <c r="D663" vm="2586">
        <f ca="1"/>
        <v>70.45</v>
      </c>
      <c r="E663" vm="2584">
        <f ca="1"/>
        <v>44189</v>
      </c>
      <c r="F663" vm="2587">
        <f ca="1"/>
        <v>370.31</v>
      </c>
    </row>
    <row r="664" spans="1:6">
      <c r="A664" vm="2588">
        <f ca="1"/>
        <v>44193</v>
      </c>
      <c r="B664" vm="2589">
        <f ca="1"/>
        <v>33.57</v>
      </c>
      <c r="C664" vm="2588">
        <f ca="1"/>
        <v>44193</v>
      </c>
      <c r="D664" vm="2590">
        <f ca="1"/>
        <v>69.19</v>
      </c>
      <c r="E664" vm="2588">
        <f ca="1"/>
        <v>44193</v>
      </c>
      <c r="F664" vm="2591">
        <f ca="1"/>
        <v>373.53</v>
      </c>
    </row>
    <row r="665" spans="1:6">
      <c r="A665" vm="2592">
        <f ca="1"/>
        <v>44194</v>
      </c>
      <c r="B665" vm="2135">
        <f ca="1"/>
        <v>32.46</v>
      </c>
      <c r="C665" vm="2592">
        <f ca="1"/>
        <v>44194</v>
      </c>
      <c r="D665" vm="2593">
        <f ca="1"/>
        <v>67.77</v>
      </c>
      <c r="E665" vm="2592">
        <f ca="1"/>
        <v>44194</v>
      </c>
      <c r="F665" vm="2594">
        <f ca="1"/>
        <v>372.81</v>
      </c>
    </row>
    <row r="666" spans="1:6">
      <c r="A666" vm="2595">
        <f ca="1"/>
        <v>44195</v>
      </c>
      <c r="B666" vm="301">
        <f ca="1"/>
        <v>34.19</v>
      </c>
      <c r="C666" vm="2595">
        <f ca="1"/>
        <v>44195</v>
      </c>
      <c r="D666" vm="2596">
        <f ca="1"/>
        <v>69.959999999999994</v>
      </c>
      <c r="E666" vm="2595">
        <f ca="1"/>
        <v>44195</v>
      </c>
      <c r="F666" vm="2597">
        <f ca="1"/>
        <v>373.3</v>
      </c>
    </row>
    <row r="667" spans="1:6">
      <c r="A667" vm="2598">
        <f ca="1"/>
        <v>44196</v>
      </c>
      <c r="B667" vm="255">
        <f ca="1"/>
        <v>33.909999999999997</v>
      </c>
      <c r="C667" vm="2598">
        <f ca="1"/>
        <v>44196</v>
      </c>
      <c r="D667" vm="2599">
        <f ca="1"/>
        <v>70.23</v>
      </c>
      <c r="E667" vm="2598">
        <f ca="1"/>
        <v>44196</v>
      </c>
      <c r="F667" vm="248">
        <f ca="1"/>
        <v>375.39</v>
      </c>
    </row>
    <row r="668" spans="1:6">
      <c r="A668" vm="2600">
        <f ca="1"/>
        <v>44200</v>
      </c>
      <c r="B668" vm="2601">
        <f ca="1"/>
        <v>32.17</v>
      </c>
      <c r="C668" vm="2600">
        <f ca="1"/>
        <v>44200</v>
      </c>
      <c r="D668" vm="2602">
        <f ca="1"/>
        <v>70.77</v>
      </c>
      <c r="E668" vm="2600">
        <f ca="1"/>
        <v>44200</v>
      </c>
      <c r="F668" vm="2603">
        <f ca="1"/>
        <v>370.22</v>
      </c>
    </row>
    <row r="669" spans="1:6">
      <c r="A669" vm="2604">
        <f ca="1"/>
        <v>44201</v>
      </c>
      <c r="B669" vm="2605">
        <f ca="1"/>
        <v>32.549999999999997</v>
      </c>
      <c r="C669" vm="2604">
        <f ca="1"/>
        <v>44201</v>
      </c>
      <c r="D669" vm="2606">
        <f ca="1"/>
        <v>72.44</v>
      </c>
      <c r="E669" vm="2604">
        <f ca="1"/>
        <v>44201</v>
      </c>
      <c r="F669" vm="2607">
        <f ca="1"/>
        <v>372.67</v>
      </c>
    </row>
    <row r="670" spans="1:6">
      <c r="A670" vm="2608">
        <f ca="1"/>
        <v>44202</v>
      </c>
      <c r="B670" vm="2609">
        <f ca="1"/>
        <v>35</v>
      </c>
      <c r="C670" vm="2608">
        <f ca="1"/>
        <v>44202</v>
      </c>
      <c r="D670" vm="2610">
        <f ca="1"/>
        <v>76.95</v>
      </c>
      <c r="E670" vm="2608">
        <f ca="1"/>
        <v>44202</v>
      </c>
      <c r="F670" vm="2611">
        <f ca="1"/>
        <v>374.92</v>
      </c>
    </row>
    <row r="671" spans="1:6">
      <c r="A671" vm="2612">
        <f ca="1"/>
        <v>44203</v>
      </c>
      <c r="B671" vm="2613">
        <f ca="1"/>
        <v>47.29</v>
      </c>
      <c r="C671" vm="2612">
        <f ca="1"/>
        <v>44203</v>
      </c>
      <c r="D671" vm="2614">
        <f ca="1"/>
        <v>82.12</v>
      </c>
      <c r="E671" vm="2612">
        <f ca="1"/>
        <v>44203</v>
      </c>
      <c r="F671" vm="2615">
        <f ca="1"/>
        <v>380.47</v>
      </c>
    </row>
    <row r="672" spans="1:6">
      <c r="A672" vm="2616">
        <f ca="1"/>
        <v>44204</v>
      </c>
      <c r="B672" vm="2617">
        <f ca="1"/>
        <v>53.774999999999999</v>
      </c>
      <c r="C672" vm="2616">
        <f ca="1"/>
        <v>44204</v>
      </c>
      <c r="D672" vm="2618">
        <f ca="1"/>
        <v>83.56</v>
      </c>
      <c r="E672" vm="2616">
        <f ca="1"/>
        <v>44204</v>
      </c>
      <c r="F672" vm="2619">
        <f ca="1"/>
        <v>382.64</v>
      </c>
    </row>
    <row r="673" spans="1:6">
      <c r="A673" vm="2620">
        <f ca="1"/>
        <v>44207</v>
      </c>
      <c r="B673" vm="2621">
        <f ca="1"/>
        <v>53.97</v>
      </c>
      <c r="C673" vm="2620">
        <f ca="1"/>
        <v>44207</v>
      </c>
      <c r="D673" vm="2622">
        <f ca="1"/>
        <v>82.84</v>
      </c>
      <c r="E673" vm="2620">
        <f ca="1"/>
        <v>44207</v>
      </c>
      <c r="F673" vm="2623">
        <f ca="1"/>
        <v>380.14</v>
      </c>
    </row>
    <row r="674" spans="1:6">
      <c r="A674" vm="2624">
        <f ca="1"/>
        <v>44208</v>
      </c>
      <c r="B674" vm="2625">
        <f ca="1"/>
        <v>66.02</v>
      </c>
      <c r="C674" vm="2624">
        <f ca="1"/>
        <v>44208</v>
      </c>
      <c r="D674" vm="2626">
        <f ca="1"/>
        <v>85.65</v>
      </c>
      <c r="E674" vm="2624">
        <f ca="1"/>
        <v>44208</v>
      </c>
      <c r="F674" vm="2627">
        <f ca="1"/>
        <v>380.2</v>
      </c>
    </row>
    <row r="675" spans="1:6">
      <c r="A675" vm="2628">
        <f ca="1"/>
        <v>44209</v>
      </c>
      <c r="B675" vm="2629">
        <f ca="1"/>
        <v>69.5</v>
      </c>
      <c r="C675" vm="2628">
        <f ca="1"/>
        <v>44209</v>
      </c>
      <c r="D675" vm="2630">
        <f ca="1"/>
        <v>85.6</v>
      </c>
      <c r="E675" vm="2628">
        <f ca="1"/>
        <v>44209</v>
      </c>
      <c r="F675" vm="2631">
        <f ca="1"/>
        <v>381.16</v>
      </c>
    </row>
    <row r="676" spans="1:6">
      <c r="A676" vm="2632">
        <f ca="1"/>
        <v>44210</v>
      </c>
      <c r="B676" vm="2633">
        <f ca="1"/>
        <v>66.540000000000006</v>
      </c>
      <c r="C676" vm="2632">
        <f ca="1"/>
        <v>44210</v>
      </c>
      <c r="D676" vm="2634">
        <f ca="1"/>
        <v>85.5</v>
      </c>
      <c r="E676" vm="2632">
        <f ca="1"/>
        <v>44210</v>
      </c>
      <c r="F676" vm="2635">
        <f ca="1"/>
        <v>379.84</v>
      </c>
    </row>
    <row r="677" spans="1:6">
      <c r="A677" vm="2636">
        <f ca="1"/>
        <v>44211</v>
      </c>
      <c r="B677" vm="2637">
        <f ca="1"/>
        <v>60.14</v>
      </c>
      <c r="C677" vm="2636">
        <f ca="1"/>
        <v>44211</v>
      </c>
      <c r="D677" vm="2638">
        <f ca="1"/>
        <v>80.739999999999995</v>
      </c>
      <c r="E677" vm="2636">
        <f ca="1"/>
        <v>44211</v>
      </c>
      <c r="F677" vm="2639">
        <f ca="1"/>
        <v>377.1</v>
      </c>
    </row>
    <row r="678" spans="1:6">
      <c r="A678" vm="2640">
        <f ca="1"/>
        <v>44215</v>
      </c>
      <c r="B678" vm="2641">
        <f ca="1"/>
        <v>66.47</v>
      </c>
      <c r="C678" vm="2640">
        <f ca="1"/>
        <v>44215</v>
      </c>
      <c r="D678" vm="2642">
        <f ca="1"/>
        <v>84.65</v>
      </c>
      <c r="E678" vm="2640">
        <f ca="1"/>
        <v>44215</v>
      </c>
      <c r="F678" vm="2643">
        <f ca="1"/>
        <v>380.05</v>
      </c>
    </row>
    <row r="679" spans="1:6">
      <c r="A679" vm="2644">
        <f ca="1"/>
        <v>44216</v>
      </c>
      <c r="B679" vm="2645">
        <f ca="1"/>
        <v>62.5</v>
      </c>
      <c r="C679" vm="2644">
        <f ca="1"/>
        <v>44216</v>
      </c>
      <c r="D679" vm="2646">
        <f ca="1"/>
        <v>83.65</v>
      </c>
      <c r="E679" vm="2644">
        <f ca="1"/>
        <v>44216</v>
      </c>
      <c r="F679" vm="2647">
        <f ca="1"/>
        <v>385.28</v>
      </c>
    </row>
    <row r="680" spans="1:6">
      <c r="A680" vm="2648">
        <f ca="1"/>
        <v>44217</v>
      </c>
      <c r="B680" vm="2649">
        <f ca="1"/>
        <v>63.69</v>
      </c>
      <c r="C680" vm="2648">
        <f ca="1"/>
        <v>44217</v>
      </c>
      <c r="D680" vm="2650">
        <f ca="1"/>
        <v>85.78</v>
      </c>
      <c r="E680" vm="2648">
        <f ca="1"/>
        <v>44217</v>
      </c>
      <c r="F680" vm="2651">
        <f ca="1"/>
        <v>385.62</v>
      </c>
    </row>
    <row r="681" spans="1:6">
      <c r="A681" vm="2652">
        <f ca="1"/>
        <v>44218</v>
      </c>
      <c r="B681" vm="2653">
        <f ca="1"/>
        <v>66.87</v>
      </c>
      <c r="C681" vm="2652">
        <f ca="1"/>
        <v>44218</v>
      </c>
      <c r="D681" vm="2654">
        <f ca="1"/>
        <v>86.71</v>
      </c>
      <c r="E681" vm="2652">
        <f ca="1"/>
        <v>44218</v>
      </c>
      <c r="F681" vm="2655">
        <f ca="1"/>
        <v>384.31</v>
      </c>
    </row>
    <row r="682" spans="1:6">
      <c r="A682" vm="2656">
        <f ca="1"/>
        <v>44221</v>
      </c>
      <c r="B682" vm="2657">
        <f ca="1"/>
        <v>65.72</v>
      </c>
      <c r="C682" vm="2656">
        <f ca="1"/>
        <v>44221</v>
      </c>
      <c r="D682" vm="2658">
        <f ca="1"/>
        <v>85.33</v>
      </c>
      <c r="E682" vm="2656">
        <f ca="1"/>
        <v>44221</v>
      </c>
      <c r="F682" vm="2659">
        <f ca="1"/>
        <v>385.84</v>
      </c>
    </row>
    <row r="683" spans="1:6">
      <c r="A683" vm="2660">
        <f ca="1"/>
        <v>44222</v>
      </c>
      <c r="B683" vm="2661">
        <f ca="1"/>
        <v>73.180000000000007</v>
      </c>
      <c r="C683" vm="2660">
        <f ca="1"/>
        <v>44222</v>
      </c>
      <c r="D683" vm="2662">
        <f ca="1"/>
        <v>85.76</v>
      </c>
      <c r="E683" vm="2660">
        <f ca="1"/>
        <v>44222</v>
      </c>
      <c r="F683" vm="2663">
        <f ca="1"/>
        <v>385.27</v>
      </c>
    </row>
    <row r="684" spans="1:6">
      <c r="A684" vm="2664">
        <f ca="1"/>
        <v>44223</v>
      </c>
      <c r="B684" vm="2665">
        <f ca="1"/>
        <v>64.42</v>
      </c>
      <c r="C684" vm="2664">
        <f ca="1"/>
        <v>44223</v>
      </c>
      <c r="D684" vm="2666">
        <f ca="1"/>
        <v>81.78</v>
      </c>
      <c r="E684" vm="2664">
        <f ca="1"/>
        <v>44223</v>
      </c>
      <c r="F684" vm="2667">
        <f ca="1"/>
        <v>375.87</v>
      </c>
    </row>
    <row r="685" spans="1:6">
      <c r="A685" vm="2668">
        <f ca="1"/>
        <v>44224</v>
      </c>
      <c r="B685" vm="2669">
        <f ca="1"/>
        <v>65.28</v>
      </c>
      <c r="C685" vm="2668">
        <f ca="1"/>
        <v>44224</v>
      </c>
      <c r="D685" vm="2670">
        <f ca="1"/>
        <v>82.64</v>
      </c>
      <c r="E685" vm="2668">
        <f ca="1"/>
        <v>44224</v>
      </c>
      <c r="F685" vm="2671">
        <f ca="1"/>
        <v>379.05</v>
      </c>
    </row>
    <row r="686" spans="1:6">
      <c r="A686" vm="2672">
        <f ca="1"/>
        <v>44225</v>
      </c>
      <c r="B686" vm="263">
        <f ca="1"/>
        <v>63.17</v>
      </c>
      <c r="C686" vm="2672">
        <f ca="1"/>
        <v>44225</v>
      </c>
      <c r="D686" vm="2673">
        <f ca="1"/>
        <v>79.87</v>
      </c>
      <c r="E686" vm="2672">
        <f ca="1"/>
        <v>44225</v>
      </c>
      <c r="F686" vm="256">
        <f ca="1"/>
        <v>371.52</v>
      </c>
    </row>
    <row r="687" spans="1:6">
      <c r="A687" vm="259">
        <f ca="1"/>
        <v>44228</v>
      </c>
      <c r="B687" vm="2674">
        <f ca="1"/>
        <v>63.85</v>
      </c>
      <c r="C687" vm="259">
        <f ca="1"/>
        <v>44228</v>
      </c>
      <c r="D687" vm="2675">
        <f ca="1"/>
        <v>82.51</v>
      </c>
      <c r="E687" vm="259">
        <f ca="1"/>
        <v>44228</v>
      </c>
      <c r="F687" vm="2676">
        <f ca="1"/>
        <v>377.6</v>
      </c>
    </row>
    <row r="688" spans="1:6">
      <c r="A688" vm="2677">
        <f ca="1"/>
        <v>44229</v>
      </c>
      <c r="B688" vm="2678">
        <f ca="1"/>
        <v>64.25</v>
      </c>
      <c r="C688" vm="2677">
        <f ca="1"/>
        <v>44229</v>
      </c>
      <c r="D688" vm="2679">
        <f ca="1"/>
        <v>83.3</v>
      </c>
      <c r="E688" vm="2677">
        <f ca="1"/>
        <v>44229</v>
      </c>
      <c r="F688" vm="2680">
        <f ca="1"/>
        <v>382.96</v>
      </c>
    </row>
    <row r="689" spans="1:6">
      <c r="A689" vm="2681">
        <f ca="1"/>
        <v>44230</v>
      </c>
      <c r="B689" vm="2682">
        <f ca="1"/>
        <v>67.38</v>
      </c>
      <c r="C689" vm="2681">
        <f ca="1"/>
        <v>44230</v>
      </c>
      <c r="D689" vm="2683">
        <f ca="1"/>
        <v>84.11</v>
      </c>
      <c r="E689" vm="2681">
        <f ca="1"/>
        <v>44230</v>
      </c>
      <c r="F689" vm="2684">
        <f ca="1"/>
        <v>383.26</v>
      </c>
    </row>
    <row r="690" spans="1:6">
      <c r="A690" vm="2685">
        <f ca="1"/>
        <v>44231</v>
      </c>
      <c r="B690" vm="2686">
        <f ca="1"/>
        <v>67.67</v>
      </c>
      <c r="C690" vm="2685">
        <f ca="1"/>
        <v>44231</v>
      </c>
      <c r="D690" vm="2687">
        <f ca="1"/>
        <v>84.15</v>
      </c>
      <c r="E690" vm="2685">
        <f ca="1"/>
        <v>44231</v>
      </c>
      <c r="F690" vm="2688">
        <f ca="1"/>
        <v>387.6</v>
      </c>
    </row>
    <row r="691" spans="1:6">
      <c r="A691" vm="2689">
        <f ca="1"/>
        <v>44232</v>
      </c>
      <c r="B691" vm="2690">
        <f ca="1"/>
        <v>65.77</v>
      </c>
      <c r="C691" vm="2689">
        <f ca="1"/>
        <v>44232</v>
      </c>
      <c r="D691" vm="2691">
        <f ca="1"/>
        <v>84.58</v>
      </c>
      <c r="E691" vm="2689">
        <f ca="1"/>
        <v>44232</v>
      </c>
      <c r="F691" vm="2692">
        <f ca="1"/>
        <v>389.12</v>
      </c>
    </row>
    <row r="692" spans="1:6">
      <c r="A692" vm="2693">
        <f ca="1"/>
        <v>44235</v>
      </c>
      <c r="B692" vm="2694">
        <f ca="1"/>
        <v>66.19</v>
      </c>
      <c r="C692" vm="2693">
        <f ca="1"/>
        <v>44235</v>
      </c>
      <c r="D692" vm="2695">
        <f ca="1"/>
        <v>87</v>
      </c>
      <c r="E692" vm="2693">
        <f ca="1"/>
        <v>44235</v>
      </c>
      <c r="F692" vm="2696">
        <f ca="1"/>
        <v>392.05</v>
      </c>
    </row>
    <row r="693" spans="1:6">
      <c r="A693" vm="2697">
        <f ca="1"/>
        <v>44236</v>
      </c>
      <c r="B693" vm="2698">
        <f ca="1"/>
        <v>67.48</v>
      </c>
      <c r="C693" vm="2697">
        <f ca="1"/>
        <v>44236</v>
      </c>
      <c r="D693" vm="2699">
        <f ca="1"/>
        <v>88.17</v>
      </c>
      <c r="E693" vm="2697">
        <f ca="1"/>
        <v>44236</v>
      </c>
      <c r="F693" vm="2700">
        <f ca="1"/>
        <v>391.72</v>
      </c>
    </row>
    <row r="694" spans="1:6">
      <c r="A694" vm="2701">
        <f ca="1"/>
        <v>44237</v>
      </c>
      <c r="B694" vm="2702">
        <f ca="1"/>
        <v>64.33</v>
      </c>
      <c r="C694" vm="2701">
        <f ca="1"/>
        <v>44237</v>
      </c>
      <c r="D694" vm="2703">
        <f ca="1"/>
        <v>86.25</v>
      </c>
      <c r="E694" vm="2701">
        <f ca="1"/>
        <v>44237</v>
      </c>
      <c r="F694" vm="2704">
        <f ca="1"/>
        <v>391.56</v>
      </c>
    </row>
    <row r="695" spans="1:6">
      <c r="A695" vm="2705">
        <f ca="1"/>
        <v>44238</v>
      </c>
      <c r="B695" vm="2706">
        <f ca="1"/>
        <v>63.99</v>
      </c>
      <c r="C695" vm="2705">
        <f ca="1"/>
        <v>44238</v>
      </c>
      <c r="D695" vm="2707">
        <f ca="1"/>
        <v>86.77</v>
      </c>
      <c r="E695" vm="2705">
        <f ca="1"/>
        <v>44238</v>
      </c>
      <c r="F695" vm="2708">
        <f ca="1"/>
        <v>392.22</v>
      </c>
    </row>
    <row r="696" spans="1:6">
      <c r="A696" vm="2709">
        <f ca="1"/>
        <v>44239</v>
      </c>
      <c r="B696" vm="2710">
        <f ca="1"/>
        <v>63.19</v>
      </c>
      <c r="C696" vm="2709">
        <f ca="1"/>
        <v>44239</v>
      </c>
      <c r="D696" vm="2711">
        <f ca="1"/>
        <v>87.02</v>
      </c>
      <c r="E696" vm="2709">
        <f ca="1"/>
        <v>44239</v>
      </c>
      <c r="F696" vm="2712">
        <f ca="1"/>
        <v>394.18</v>
      </c>
    </row>
    <row r="697" spans="1:6">
      <c r="A697" vm="2713">
        <f ca="1"/>
        <v>44243</v>
      </c>
      <c r="B697" vm="2714">
        <f ca="1"/>
        <v>59</v>
      </c>
      <c r="C697" vm="2713">
        <f ca="1"/>
        <v>44243</v>
      </c>
      <c r="D697" vm="2715">
        <f ca="1"/>
        <v>84.57</v>
      </c>
      <c r="E697" vm="2713">
        <f ca="1"/>
        <v>44243</v>
      </c>
      <c r="F697" vm="2716">
        <f ca="1"/>
        <v>393.87</v>
      </c>
    </row>
    <row r="698" spans="1:6">
      <c r="A698" vm="2717">
        <f ca="1"/>
        <v>44244</v>
      </c>
      <c r="B698" vm="2718">
        <f ca="1"/>
        <v>56.23</v>
      </c>
      <c r="C698" vm="2717">
        <f ca="1"/>
        <v>44244</v>
      </c>
      <c r="D698" vm="2719">
        <f ca="1"/>
        <v>82.44</v>
      </c>
      <c r="E698" vm="2717">
        <f ca="1"/>
        <v>44244</v>
      </c>
      <c r="F698" vm="2720">
        <f ca="1"/>
        <v>393.92</v>
      </c>
    </row>
    <row r="699" spans="1:6">
      <c r="A699" vm="2721">
        <f ca="1"/>
        <v>44245</v>
      </c>
      <c r="B699" vm="2722">
        <f ca="1"/>
        <v>50.23</v>
      </c>
      <c r="C699" vm="2721">
        <f ca="1"/>
        <v>44245</v>
      </c>
      <c r="D699" vm="2723">
        <f ca="1"/>
        <v>78.09</v>
      </c>
      <c r="E699" vm="2721">
        <f ca="1"/>
        <v>44245</v>
      </c>
      <c r="F699" vm="2724">
        <f ca="1"/>
        <v>392.25</v>
      </c>
    </row>
    <row r="700" spans="1:6">
      <c r="A700" vm="2725">
        <f ca="1"/>
        <v>44246</v>
      </c>
      <c r="B700" vm="2726">
        <f ca="1"/>
        <v>55.89</v>
      </c>
      <c r="C700" vm="2725">
        <f ca="1"/>
        <v>44246</v>
      </c>
      <c r="D700" vm="2727">
        <f ca="1"/>
        <v>80.8</v>
      </c>
      <c r="E700" vm="2725">
        <f ca="1"/>
        <v>44246</v>
      </c>
      <c r="F700" vm="2728">
        <f ca="1"/>
        <v>391.51</v>
      </c>
    </row>
    <row r="701" spans="1:6">
      <c r="A701" vm="2729">
        <f ca="1"/>
        <v>44249</v>
      </c>
      <c r="B701" vm="2730">
        <f ca="1"/>
        <v>48.6</v>
      </c>
      <c r="C701" vm="2729">
        <f ca="1"/>
        <v>44249</v>
      </c>
      <c r="D701" vm="2731">
        <f ca="1"/>
        <v>75.28</v>
      </c>
      <c r="E701" vm="2729">
        <f ca="1"/>
        <v>44249</v>
      </c>
      <c r="F701" vm="2732">
        <f ca="1"/>
        <v>388.53</v>
      </c>
    </row>
    <row r="702" spans="1:6">
      <c r="A702" vm="2733">
        <f ca="1"/>
        <v>44250</v>
      </c>
      <c r="B702" vm="2734">
        <f ca="1"/>
        <v>46.58</v>
      </c>
      <c r="C702" vm="2733">
        <f ca="1"/>
        <v>44250</v>
      </c>
      <c r="D702" vm="2735">
        <f ca="1"/>
        <v>73.92</v>
      </c>
      <c r="E702" vm="2733">
        <f ca="1"/>
        <v>44250</v>
      </c>
      <c r="F702" vm="2736">
        <f ca="1"/>
        <v>388.94</v>
      </c>
    </row>
    <row r="703" spans="1:6">
      <c r="A703" vm="2737">
        <f ca="1"/>
        <v>44251</v>
      </c>
      <c r="B703" vm="2738">
        <f ca="1"/>
        <v>50.16</v>
      </c>
      <c r="C703" vm="2737">
        <f ca="1"/>
        <v>44251</v>
      </c>
      <c r="D703" vm="2739">
        <f ca="1"/>
        <v>76.89</v>
      </c>
      <c r="E703" vm="2737">
        <f ca="1"/>
        <v>44251</v>
      </c>
      <c r="F703" vm="2740">
        <f ca="1"/>
        <v>393.21</v>
      </c>
    </row>
    <row r="704" spans="1:6">
      <c r="A704" vm="2741">
        <f ca="1"/>
        <v>44252</v>
      </c>
      <c r="B704" vm="2742">
        <f ca="1"/>
        <v>43.34</v>
      </c>
      <c r="C704" vm="2741">
        <f ca="1"/>
        <v>44252</v>
      </c>
      <c r="D704" vm="2743">
        <f ca="1"/>
        <v>71.290000000000006</v>
      </c>
      <c r="E704" vm="2741">
        <f ca="1"/>
        <v>44252</v>
      </c>
      <c r="F704" vm="2744">
        <f ca="1"/>
        <v>383.78</v>
      </c>
    </row>
    <row r="705" spans="1:6">
      <c r="A705" vm="2745">
        <f ca="1"/>
        <v>44253</v>
      </c>
      <c r="B705" vm="271">
        <f ca="1"/>
        <v>48.38</v>
      </c>
      <c r="C705" vm="2745">
        <f ca="1"/>
        <v>44253</v>
      </c>
      <c r="D705" vm="2746">
        <f ca="1"/>
        <v>73.11</v>
      </c>
      <c r="E705" vm="2745">
        <f ca="1"/>
        <v>44253</v>
      </c>
      <c r="F705" vm="264">
        <f ca="1"/>
        <v>381.77</v>
      </c>
    </row>
    <row r="706" spans="1:6">
      <c r="A706" vm="267">
        <f ca="1"/>
        <v>44256</v>
      </c>
      <c r="B706" vm="2747">
        <f ca="1"/>
        <v>52.46</v>
      </c>
      <c r="C706" vm="267">
        <f ca="1"/>
        <v>44256</v>
      </c>
      <c r="D706" vm="2748">
        <f ca="1"/>
        <v>76.900000000000006</v>
      </c>
      <c r="E706" vm="267">
        <f ca="1"/>
        <v>44256</v>
      </c>
      <c r="F706" vm="2749">
        <f ca="1"/>
        <v>391.03</v>
      </c>
    </row>
    <row r="707" spans="1:6">
      <c r="A707" vm="2750">
        <f ca="1"/>
        <v>44257</v>
      </c>
      <c r="B707" vm="2751">
        <f ca="1"/>
        <v>48.78</v>
      </c>
      <c r="C707" vm="2750">
        <f ca="1"/>
        <v>44257</v>
      </c>
      <c r="D707" vm="2752">
        <f ca="1"/>
        <v>73.36</v>
      </c>
      <c r="E707" vm="2750">
        <f ca="1"/>
        <v>44257</v>
      </c>
      <c r="F707" vm="2753">
        <f ca="1"/>
        <v>388.02</v>
      </c>
    </row>
    <row r="708" spans="1:6">
      <c r="A708" vm="2754">
        <f ca="1"/>
        <v>44258</v>
      </c>
      <c r="B708" vm="2755">
        <f ca="1"/>
        <v>43.81</v>
      </c>
      <c r="C708" vm="2754">
        <f ca="1"/>
        <v>44258</v>
      </c>
      <c r="D708" vm="2756">
        <f ca="1"/>
        <v>69.38</v>
      </c>
      <c r="E708" vm="2754">
        <f ca="1"/>
        <v>44258</v>
      </c>
      <c r="F708" vm="2757">
        <f ca="1"/>
        <v>382.84</v>
      </c>
    </row>
    <row r="709" spans="1:6">
      <c r="A709" vm="2758">
        <f ca="1"/>
        <v>44259</v>
      </c>
      <c r="B709" vm="2759">
        <f ca="1"/>
        <v>40.020000000000003</v>
      </c>
      <c r="C709" vm="2758">
        <f ca="1"/>
        <v>44259</v>
      </c>
      <c r="D709" vm="2760">
        <f ca="1"/>
        <v>65.459999999999994</v>
      </c>
      <c r="E709" vm="2758">
        <f ca="1"/>
        <v>44259</v>
      </c>
      <c r="F709" vm="2761">
        <f ca="1"/>
        <v>378.1</v>
      </c>
    </row>
    <row r="710" spans="1:6">
      <c r="A710" vm="2762">
        <f ca="1"/>
        <v>44260</v>
      </c>
      <c r="B710" vm="2314">
        <f ca="1"/>
        <v>39.299999999999997</v>
      </c>
      <c r="C710" vm="2762">
        <f ca="1"/>
        <v>44260</v>
      </c>
      <c r="D710" vm="2763">
        <f ca="1"/>
        <v>64.62</v>
      </c>
      <c r="E710" vm="2762">
        <f ca="1"/>
        <v>44260</v>
      </c>
      <c r="F710" vm="2764">
        <f ca="1"/>
        <v>385.07</v>
      </c>
    </row>
    <row r="711" spans="1:6">
      <c r="A711" vm="2765">
        <f ca="1"/>
        <v>44263</v>
      </c>
      <c r="B711" vm="2766">
        <f ca="1"/>
        <v>38.11</v>
      </c>
      <c r="C711" vm="2765">
        <f ca="1"/>
        <v>44263</v>
      </c>
      <c r="D711" vm="2767">
        <f ca="1"/>
        <v>62.05</v>
      </c>
      <c r="E711" vm="2765">
        <f ca="1"/>
        <v>44263</v>
      </c>
      <c r="F711" vm="2768">
        <f ca="1"/>
        <v>383.19</v>
      </c>
    </row>
    <row r="712" spans="1:6">
      <c r="A712" vm="2769">
        <f ca="1"/>
        <v>44264</v>
      </c>
      <c r="B712" vm="2281">
        <f ca="1"/>
        <v>42.32</v>
      </c>
      <c r="C712" vm="2769">
        <f ca="1"/>
        <v>44264</v>
      </c>
      <c r="D712" vm="2770">
        <f ca="1"/>
        <v>68.02</v>
      </c>
      <c r="E712" vm="2769">
        <f ca="1"/>
        <v>44264</v>
      </c>
      <c r="F712" vm="2771">
        <f ca="1"/>
        <v>388.59</v>
      </c>
    </row>
    <row r="713" spans="1:6">
      <c r="A713" vm="2772">
        <f ca="1"/>
        <v>44265</v>
      </c>
      <c r="B713" vm="2773">
        <f ca="1"/>
        <v>42.83</v>
      </c>
      <c r="C713" vm="2772">
        <f ca="1"/>
        <v>44265</v>
      </c>
      <c r="D713" vm="2774">
        <f ca="1"/>
        <v>68.37</v>
      </c>
      <c r="E713" vm="2772">
        <f ca="1"/>
        <v>44265</v>
      </c>
      <c r="F713" vm="2775">
        <f ca="1"/>
        <v>390.97</v>
      </c>
    </row>
    <row r="714" spans="1:6">
      <c r="A714" vm="2776">
        <f ca="1"/>
        <v>44266</v>
      </c>
      <c r="B714" vm="2777">
        <f ca="1"/>
        <v>48.16</v>
      </c>
      <c r="C714" vm="2776">
        <f ca="1"/>
        <v>44266</v>
      </c>
      <c r="D714" vm="2778">
        <f ca="1"/>
        <v>73.13</v>
      </c>
      <c r="E714" vm="2776">
        <f ca="1"/>
        <v>44266</v>
      </c>
      <c r="F714" vm="2779">
        <f ca="1"/>
        <v>394.99</v>
      </c>
    </row>
    <row r="715" spans="1:6">
      <c r="A715" vm="2780">
        <f ca="1"/>
        <v>44267</v>
      </c>
      <c r="B715" vm="2781">
        <f ca="1"/>
        <v>47.25</v>
      </c>
      <c r="C715" vm="2780">
        <f ca="1"/>
        <v>44267</v>
      </c>
      <c r="D715" vm="2782">
        <f ca="1"/>
        <v>72.62</v>
      </c>
      <c r="E715" vm="2780">
        <f ca="1"/>
        <v>44267</v>
      </c>
      <c r="F715" vm="2783">
        <f ca="1"/>
        <v>395.61</v>
      </c>
    </row>
    <row r="716" spans="1:6">
      <c r="A716" vm="2784">
        <f ca="1"/>
        <v>44270</v>
      </c>
      <c r="B716" vm="2785">
        <f ca="1"/>
        <v>46.46</v>
      </c>
      <c r="C716" vm="2784">
        <f ca="1"/>
        <v>44270</v>
      </c>
      <c r="D716" vm="2661">
        <f ca="1"/>
        <v>73.180000000000007</v>
      </c>
      <c r="E716" vm="2784">
        <f ca="1"/>
        <v>44270</v>
      </c>
      <c r="F716" vm="2786">
        <f ca="1"/>
        <v>398.01</v>
      </c>
    </row>
    <row r="717" spans="1:6">
      <c r="A717" vm="2787">
        <f ca="1"/>
        <v>44271</v>
      </c>
      <c r="B717" vm="2788">
        <f ca="1"/>
        <v>42.68</v>
      </c>
      <c r="C717" vm="2787">
        <f ca="1"/>
        <v>44271</v>
      </c>
      <c r="D717" vm="2789">
        <f ca="1"/>
        <v>70.94</v>
      </c>
      <c r="E717" vm="2787">
        <f ca="1"/>
        <v>44271</v>
      </c>
      <c r="F717" vm="2790">
        <f ca="1"/>
        <v>397.45</v>
      </c>
    </row>
    <row r="718" spans="1:6">
      <c r="A718" vm="2791">
        <f ca="1"/>
        <v>44272</v>
      </c>
      <c r="B718" vm="2792">
        <f ca="1"/>
        <v>39.33</v>
      </c>
      <c r="C718" vm="2791">
        <f ca="1"/>
        <v>44272</v>
      </c>
      <c r="D718" vm="2793">
        <f ca="1"/>
        <v>70.84</v>
      </c>
      <c r="E718" vm="2791">
        <f ca="1"/>
        <v>44272</v>
      </c>
      <c r="F718" vm="2794">
        <f ca="1"/>
        <v>398.75</v>
      </c>
    </row>
    <row r="719" spans="1:6">
      <c r="A719" vm="2795">
        <f ca="1"/>
        <v>44273</v>
      </c>
      <c r="B719" vm="2796">
        <f ca="1"/>
        <v>36.36</v>
      </c>
      <c r="C719" vm="2795">
        <f ca="1"/>
        <v>44273</v>
      </c>
      <c r="D719" vm="2797">
        <f ca="1"/>
        <v>66.510000000000005</v>
      </c>
      <c r="E719" vm="2795">
        <f ca="1"/>
        <v>44273</v>
      </c>
      <c r="F719" vm="2798">
        <f ca="1"/>
        <v>392.93</v>
      </c>
    </row>
    <row r="720" spans="1:6">
      <c r="A720" vm="2799">
        <f ca="1"/>
        <v>44274</v>
      </c>
      <c r="B720" vm="2800">
        <f ca="1"/>
        <v>38.28</v>
      </c>
      <c r="C720" vm="2799">
        <f ca="1"/>
        <v>44274</v>
      </c>
      <c r="D720" vm="2801">
        <f ca="1"/>
        <v>67.849999999999994</v>
      </c>
      <c r="E720" vm="2799">
        <f ca="1"/>
        <v>44274</v>
      </c>
      <c r="F720" vm="2802">
        <f ca="1"/>
        <v>392.2</v>
      </c>
    </row>
    <row r="721" spans="1:6">
      <c r="A721" vm="2803">
        <f ca="1"/>
        <v>44277</v>
      </c>
      <c r="B721" vm="2804">
        <f ca="1"/>
        <v>38.909999999999997</v>
      </c>
      <c r="C721" vm="2803">
        <f ca="1"/>
        <v>44277</v>
      </c>
      <c r="D721" vm="2805">
        <f ca="1"/>
        <v>69.13</v>
      </c>
      <c r="E721" vm="2803">
        <f ca="1"/>
        <v>44277</v>
      </c>
      <c r="F721" vm="2806">
        <f ca="1"/>
        <v>395.3</v>
      </c>
    </row>
    <row r="722" spans="1:6">
      <c r="A722" vm="2807">
        <f ca="1"/>
        <v>44278</v>
      </c>
      <c r="B722" vm="2808">
        <f ca="1"/>
        <v>36.79</v>
      </c>
      <c r="C722" vm="2807">
        <f ca="1"/>
        <v>44278</v>
      </c>
      <c r="D722" vm="2809">
        <f ca="1"/>
        <v>66.599999999999994</v>
      </c>
      <c r="E722" vm="2807">
        <f ca="1"/>
        <v>44278</v>
      </c>
      <c r="F722" vm="2708">
        <f ca="1"/>
        <v>392.22</v>
      </c>
    </row>
    <row r="723" spans="1:6">
      <c r="A723" vm="2810">
        <f ca="1"/>
        <v>44279</v>
      </c>
      <c r="B723" vm="2811">
        <f ca="1"/>
        <v>33.200000000000003</v>
      </c>
      <c r="C723" vm="2810">
        <f ca="1"/>
        <v>44279</v>
      </c>
      <c r="D723" vm="2812">
        <f ca="1"/>
        <v>63.7</v>
      </c>
      <c r="E723" vm="2810">
        <f ca="1"/>
        <v>44279</v>
      </c>
      <c r="F723" vm="2813">
        <f ca="1"/>
        <v>390.21</v>
      </c>
    </row>
    <row r="724" spans="1:6">
      <c r="A724" vm="2814">
        <f ca="1"/>
        <v>44280</v>
      </c>
      <c r="B724" vm="2815">
        <f ca="1"/>
        <v>34.1</v>
      </c>
      <c r="C724" vm="2814">
        <f ca="1"/>
        <v>44280</v>
      </c>
      <c r="D724" vm="2816">
        <f ca="1"/>
        <v>64.67</v>
      </c>
      <c r="E724" vm="2814">
        <f ca="1"/>
        <v>44280</v>
      </c>
      <c r="F724" vm="2817">
        <f ca="1"/>
        <v>391.12</v>
      </c>
    </row>
    <row r="725" spans="1:6">
      <c r="A725" vm="2818">
        <f ca="1"/>
        <v>44281</v>
      </c>
      <c r="B725" vm="2819">
        <f ca="1"/>
        <v>34.03</v>
      </c>
      <c r="C725" vm="2818">
        <f ca="1"/>
        <v>44281</v>
      </c>
      <c r="D725" vm="2820">
        <f ca="1"/>
        <v>65.86</v>
      </c>
      <c r="E725" vm="2818">
        <f ca="1"/>
        <v>44281</v>
      </c>
      <c r="F725" vm="2790">
        <f ca="1"/>
        <v>397.45</v>
      </c>
    </row>
    <row r="726" spans="1:6">
      <c r="A726" vm="2821">
        <f ca="1"/>
        <v>44284</v>
      </c>
      <c r="B726" vm="2822">
        <f ca="1"/>
        <v>30.78</v>
      </c>
      <c r="C726" vm="2821">
        <f ca="1"/>
        <v>44284</v>
      </c>
      <c r="D726" vm="2823">
        <f ca="1"/>
        <v>62.84</v>
      </c>
      <c r="E726" vm="2821">
        <f ca="1"/>
        <v>44284</v>
      </c>
      <c r="F726" vm="2824">
        <f ca="1"/>
        <v>397.25</v>
      </c>
    </row>
    <row r="727" spans="1:6">
      <c r="A727" vm="2825">
        <f ca="1"/>
        <v>44285</v>
      </c>
      <c r="B727" vm="2826">
        <f ca="1"/>
        <v>34.04</v>
      </c>
      <c r="C727" vm="2825">
        <f ca="1"/>
        <v>44285</v>
      </c>
      <c r="D727" vm="2820">
        <f ca="1"/>
        <v>65.86</v>
      </c>
      <c r="E727" vm="2825">
        <f ca="1"/>
        <v>44285</v>
      </c>
      <c r="F727" vm="2827">
        <f ca="1"/>
        <v>396.27</v>
      </c>
    </row>
    <row r="728" spans="1:6">
      <c r="A728" vm="2828">
        <f ca="1"/>
        <v>44286</v>
      </c>
      <c r="B728" vm="279">
        <f ca="1"/>
        <v>35.840000000000003</v>
      </c>
      <c r="C728" vm="2828">
        <f ca="1"/>
        <v>44286</v>
      </c>
      <c r="D728" vm="2829">
        <f ca="1"/>
        <v>68.599999999999994</v>
      </c>
      <c r="E728" vm="2828">
        <f ca="1"/>
        <v>44286</v>
      </c>
      <c r="F728" vm="272">
        <f ca="1"/>
        <v>397.82</v>
      </c>
    </row>
    <row r="729" spans="1:6">
      <c r="A729" vm="275">
        <f ca="1"/>
        <v>44287</v>
      </c>
      <c r="B729" vm="2830">
        <f ca="1"/>
        <v>35.26</v>
      </c>
      <c r="C729" vm="275">
        <f ca="1"/>
        <v>44287</v>
      </c>
      <c r="D729" vm="2831">
        <f ca="1"/>
        <v>69.180000000000007</v>
      </c>
      <c r="E729" vm="275">
        <f ca="1"/>
        <v>44287</v>
      </c>
      <c r="F729" vm="2832">
        <f ca="1"/>
        <v>402.08</v>
      </c>
    </row>
    <row r="730" spans="1:6">
      <c r="A730" vm="2833">
        <f ca="1"/>
        <v>44291</v>
      </c>
      <c r="B730" vm="2834">
        <f ca="1"/>
        <v>33.44</v>
      </c>
      <c r="C730" vm="2833">
        <f ca="1"/>
        <v>44291</v>
      </c>
      <c r="D730" vm="2770">
        <f ca="1"/>
        <v>68.02</v>
      </c>
      <c r="E730" vm="2833">
        <f ca="1"/>
        <v>44291</v>
      </c>
      <c r="F730" vm="2835">
        <f ca="1"/>
        <v>407.85</v>
      </c>
    </row>
    <row r="731" spans="1:6">
      <c r="A731" vm="2836">
        <f ca="1"/>
        <v>44292</v>
      </c>
      <c r="B731" vm="2837">
        <f ca="1"/>
        <v>34.67</v>
      </c>
      <c r="C731" vm="2836">
        <f ca="1"/>
        <v>44292</v>
      </c>
      <c r="D731" vm="2838">
        <f ca="1"/>
        <v>68.94</v>
      </c>
      <c r="E731" vm="2836">
        <f ca="1"/>
        <v>44292</v>
      </c>
      <c r="F731" vm="2839">
        <f ca="1"/>
        <v>407.6</v>
      </c>
    </row>
    <row r="732" spans="1:6">
      <c r="A732" vm="2840">
        <f ca="1"/>
        <v>44293</v>
      </c>
      <c r="B732" vm="2841">
        <f ca="1"/>
        <v>31.96</v>
      </c>
      <c r="C732" vm="2840">
        <f ca="1"/>
        <v>44293</v>
      </c>
      <c r="D732" vm="2694">
        <f ca="1"/>
        <v>66.19</v>
      </c>
      <c r="E732" vm="2840">
        <f ca="1"/>
        <v>44293</v>
      </c>
      <c r="F732" vm="2842">
        <f ca="1"/>
        <v>408.11</v>
      </c>
    </row>
    <row r="733" spans="1:6">
      <c r="A733" vm="2843">
        <f ca="1"/>
        <v>44294</v>
      </c>
      <c r="B733" vm="2844">
        <f ca="1"/>
        <v>32.619999999999997</v>
      </c>
      <c r="C733" vm="2843">
        <f ca="1"/>
        <v>44294</v>
      </c>
      <c r="D733" vm="2845">
        <f ca="1"/>
        <v>67.14</v>
      </c>
      <c r="E733" vm="2843">
        <f ca="1"/>
        <v>44294</v>
      </c>
      <c r="F733" vm="2846">
        <f ca="1"/>
        <v>410.01</v>
      </c>
    </row>
    <row r="734" spans="1:6">
      <c r="A734" vm="2847">
        <f ca="1"/>
        <v>44295</v>
      </c>
      <c r="B734" vm="2848">
        <f ca="1"/>
        <v>32.299999999999997</v>
      </c>
      <c r="C734" vm="2847">
        <f ca="1"/>
        <v>44295</v>
      </c>
      <c r="D734" vm="2849">
        <f ca="1"/>
        <v>66.569999999999993</v>
      </c>
      <c r="E734" vm="2847">
        <f ca="1"/>
        <v>44295</v>
      </c>
      <c r="F734" vm="2850">
        <f ca="1"/>
        <v>412.98</v>
      </c>
    </row>
    <row r="735" spans="1:6">
      <c r="A735" vm="2851">
        <f ca="1"/>
        <v>44298</v>
      </c>
      <c r="B735" vm="2852">
        <f ca="1"/>
        <v>29.68</v>
      </c>
      <c r="C735" vm="2851">
        <f ca="1"/>
        <v>44298</v>
      </c>
      <c r="D735" vm="2853">
        <f ca="1"/>
        <v>65.680000000000007</v>
      </c>
      <c r="E735" vm="2851">
        <f ca="1"/>
        <v>44298</v>
      </c>
      <c r="F735" vm="2854">
        <f ca="1"/>
        <v>413.15</v>
      </c>
    </row>
    <row r="736" spans="1:6">
      <c r="A736" vm="2855">
        <f ca="1"/>
        <v>44299</v>
      </c>
      <c r="B736" vm="2856">
        <f ca="1"/>
        <v>29.29</v>
      </c>
      <c r="C736" vm="2855">
        <f ca="1"/>
        <v>44299</v>
      </c>
      <c r="D736" vm="2857">
        <f ca="1"/>
        <v>66.44</v>
      </c>
      <c r="E736" vm="2855">
        <f ca="1"/>
        <v>44299</v>
      </c>
      <c r="F736" vm="2858">
        <f ca="1"/>
        <v>414.36</v>
      </c>
    </row>
    <row r="737" spans="1:6">
      <c r="A737" vm="2859">
        <f ca="1"/>
        <v>44300</v>
      </c>
      <c r="B737" vm="2860">
        <f ca="1"/>
        <v>28.39</v>
      </c>
      <c r="C737" vm="2859">
        <f ca="1"/>
        <v>44300</v>
      </c>
      <c r="D737" vm="2861">
        <f ca="1"/>
        <v>65.819999999999993</v>
      </c>
      <c r="E737" vm="2859">
        <f ca="1"/>
        <v>44300</v>
      </c>
      <c r="F737" vm="2850">
        <f ca="1"/>
        <v>412.98</v>
      </c>
    </row>
    <row r="738" spans="1:6">
      <c r="A738" vm="2862">
        <f ca="1"/>
        <v>44301</v>
      </c>
      <c r="B738" vm="2863">
        <f ca="1"/>
        <v>26.09</v>
      </c>
      <c r="C738" vm="2862">
        <f ca="1"/>
        <v>44301</v>
      </c>
      <c r="D738" vm="2864">
        <f ca="1"/>
        <v>64.38</v>
      </c>
      <c r="E738" vm="2862">
        <f ca="1"/>
        <v>44301</v>
      </c>
      <c r="F738" vm="2865">
        <f ca="1"/>
        <v>417.42</v>
      </c>
    </row>
    <row r="739" spans="1:6">
      <c r="A739" vm="2866">
        <f ca="1"/>
        <v>44302</v>
      </c>
      <c r="B739" vm="2867">
        <f ca="1"/>
        <v>27.24</v>
      </c>
      <c r="C739" vm="2866">
        <f ca="1"/>
        <v>44302</v>
      </c>
      <c r="D739" vm="2868">
        <f ca="1"/>
        <v>65.400000000000006</v>
      </c>
      <c r="E739" vm="2866">
        <f ca="1"/>
        <v>44302</v>
      </c>
      <c r="F739" vm="2869">
        <f ca="1"/>
        <v>418.89</v>
      </c>
    </row>
    <row r="740" spans="1:6">
      <c r="A740" vm="2870">
        <f ca="1"/>
        <v>44305</v>
      </c>
      <c r="B740" vm="2871">
        <f ca="1"/>
        <v>25.24</v>
      </c>
      <c r="C740" vm="2870">
        <f ca="1"/>
        <v>44305</v>
      </c>
      <c r="D740" vm="2812">
        <f ca="1"/>
        <v>63.7</v>
      </c>
      <c r="E740" vm="2870">
        <f ca="1"/>
        <v>44305</v>
      </c>
      <c r="F740" vm="2872">
        <f ca="1"/>
        <v>416.84</v>
      </c>
    </row>
    <row r="741" spans="1:6">
      <c r="A741" vm="2873">
        <f ca="1"/>
        <v>44306</v>
      </c>
      <c r="B741" vm="2874">
        <f ca="1"/>
        <v>25.25</v>
      </c>
      <c r="C741" vm="2873">
        <f ca="1"/>
        <v>44306</v>
      </c>
      <c r="D741" vm="2823">
        <f ca="1"/>
        <v>62.84</v>
      </c>
      <c r="E741" vm="2873">
        <f ca="1"/>
        <v>44306</v>
      </c>
      <c r="F741" vm="2875">
        <f ca="1"/>
        <v>413.81</v>
      </c>
    </row>
    <row r="742" spans="1:6">
      <c r="A742" vm="2876">
        <f ca="1"/>
        <v>44307</v>
      </c>
      <c r="B742" vm="2877">
        <f ca="1"/>
        <v>27.14</v>
      </c>
      <c r="C742" vm="2876">
        <f ca="1"/>
        <v>44307</v>
      </c>
      <c r="D742" vm="2868">
        <f ca="1"/>
        <v>65.400000000000006</v>
      </c>
      <c r="E742" vm="2876">
        <f ca="1"/>
        <v>44307</v>
      </c>
      <c r="F742" vm="2878">
        <f ca="1"/>
        <v>417.68</v>
      </c>
    </row>
    <row r="743" spans="1:6">
      <c r="A743" vm="2879">
        <f ca="1"/>
        <v>44308</v>
      </c>
      <c r="B743" vm="2880">
        <f ca="1"/>
        <v>26.5</v>
      </c>
      <c r="C743" vm="2879">
        <f ca="1"/>
        <v>44308</v>
      </c>
      <c r="D743" vm="2881">
        <f ca="1"/>
        <v>66.069999999999993</v>
      </c>
      <c r="E743" vm="2879">
        <f ca="1"/>
        <v>44308</v>
      </c>
      <c r="F743" vm="2882">
        <f ca="1"/>
        <v>413.97</v>
      </c>
    </row>
    <row r="744" spans="1:6">
      <c r="A744" vm="2883">
        <f ca="1"/>
        <v>44309</v>
      </c>
      <c r="B744" vm="2884">
        <f ca="1"/>
        <v>27.98</v>
      </c>
      <c r="C744" vm="2883">
        <f ca="1"/>
        <v>44309</v>
      </c>
      <c r="D744" vm="2885">
        <f ca="1"/>
        <v>68.23</v>
      </c>
      <c r="E744" vm="2883">
        <f ca="1"/>
        <v>44309</v>
      </c>
      <c r="F744" vm="2886">
        <f ca="1"/>
        <v>418.31</v>
      </c>
    </row>
    <row r="745" spans="1:6">
      <c r="A745" vm="2887">
        <f ca="1"/>
        <v>44312</v>
      </c>
      <c r="B745" vm="2856">
        <f ca="1"/>
        <v>29.29</v>
      </c>
      <c r="C745" vm="2887">
        <f ca="1"/>
        <v>44312</v>
      </c>
      <c r="D745" vm="2888">
        <f ca="1"/>
        <v>70</v>
      </c>
      <c r="E745" vm="2887">
        <f ca="1"/>
        <v>44312</v>
      </c>
      <c r="F745" vm="2889">
        <f ca="1"/>
        <v>419.25</v>
      </c>
    </row>
    <row r="746" spans="1:6">
      <c r="A746" vm="2890">
        <f ca="1"/>
        <v>44313</v>
      </c>
      <c r="B746" vm="2891">
        <f ca="1"/>
        <v>28.55</v>
      </c>
      <c r="C746" vm="2890">
        <f ca="1"/>
        <v>44313</v>
      </c>
      <c r="D746" vm="2892">
        <f ca="1"/>
        <v>69</v>
      </c>
      <c r="E746" vm="2890">
        <f ca="1"/>
        <v>44313</v>
      </c>
      <c r="F746" vm="2893">
        <f ca="1"/>
        <v>419.12</v>
      </c>
    </row>
    <row r="747" spans="1:6">
      <c r="A747" vm="2894">
        <f ca="1"/>
        <v>44314</v>
      </c>
      <c r="B747" vm="2895">
        <f ca="1"/>
        <v>28.86</v>
      </c>
      <c r="C747" vm="2894">
        <f ca="1"/>
        <v>44314</v>
      </c>
      <c r="D747" vm="2896">
        <f ca="1"/>
        <v>67.62</v>
      </c>
      <c r="E747" vm="2894">
        <f ca="1"/>
        <v>44314</v>
      </c>
      <c r="F747" vm="2897">
        <f ca="1"/>
        <v>418.96</v>
      </c>
    </row>
    <row r="748" spans="1:6">
      <c r="A748" vm="2898">
        <f ca="1"/>
        <v>44315</v>
      </c>
      <c r="B748" vm="2899">
        <f ca="1"/>
        <v>28.27</v>
      </c>
      <c r="C748" vm="2898">
        <f ca="1"/>
        <v>44315</v>
      </c>
      <c r="D748" vm="2900">
        <f ca="1"/>
        <v>65.98</v>
      </c>
      <c r="E748" vm="2898">
        <f ca="1"/>
        <v>44315</v>
      </c>
      <c r="F748" vm="2901">
        <f ca="1"/>
        <v>421.61</v>
      </c>
    </row>
    <row r="749" spans="1:6">
      <c r="A749" vm="2902">
        <f ca="1"/>
        <v>44316</v>
      </c>
      <c r="B749" vm="286">
        <f ca="1"/>
        <v>28.51</v>
      </c>
      <c r="C749" vm="2902">
        <f ca="1"/>
        <v>44316</v>
      </c>
      <c r="D749" vm="2903">
        <f ca="1"/>
        <v>64.849999999999994</v>
      </c>
      <c r="E749" vm="2902">
        <f ca="1"/>
        <v>44316</v>
      </c>
      <c r="F749" vm="280">
        <f ca="1"/>
        <v>418.88</v>
      </c>
    </row>
    <row r="750" spans="1:6">
      <c r="A750" vm="2904">
        <f ca="1"/>
        <v>44319</v>
      </c>
      <c r="B750" vm="2905">
        <f ca="1"/>
        <v>26.63</v>
      </c>
      <c r="C750" vm="2904">
        <f ca="1"/>
        <v>44319</v>
      </c>
      <c r="D750" vm="2906">
        <f ca="1"/>
        <v>63.34</v>
      </c>
      <c r="E750" vm="2904">
        <f ca="1"/>
        <v>44319</v>
      </c>
      <c r="F750" vm="2907">
        <f ca="1"/>
        <v>419.78</v>
      </c>
    </row>
    <row r="751" spans="1:6">
      <c r="A751" vm="2908">
        <f ca="1"/>
        <v>44320</v>
      </c>
      <c r="B751" vm="2909">
        <f ca="1"/>
        <v>24.6</v>
      </c>
      <c r="C751" vm="2908">
        <f ca="1"/>
        <v>44320</v>
      </c>
      <c r="D751" vm="2910">
        <f ca="1"/>
        <v>60.65</v>
      </c>
      <c r="E751" vm="2908">
        <f ca="1"/>
        <v>44320</v>
      </c>
      <c r="F751" vm="2911">
        <f ca="1"/>
        <v>417.23</v>
      </c>
    </row>
    <row r="752" spans="1:6">
      <c r="A752" vm="2912">
        <f ca="1"/>
        <v>44321</v>
      </c>
      <c r="B752" vm="2913">
        <f ca="1"/>
        <v>24.29</v>
      </c>
      <c r="C752" vm="2912">
        <f ca="1"/>
        <v>44321</v>
      </c>
      <c r="D752" vm="2914">
        <f ca="1"/>
        <v>60.15</v>
      </c>
      <c r="E752" vm="2912">
        <f ca="1"/>
        <v>44321</v>
      </c>
      <c r="F752" vm="2915">
        <f ca="1"/>
        <v>417.29</v>
      </c>
    </row>
    <row r="753" spans="1:6">
      <c r="A753" vm="2916">
        <f ca="1"/>
        <v>44322</v>
      </c>
      <c r="B753" vm="2917">
        <f ca="1"/>
        <v>22.56</v>
      </c>
      <c r="C753" vm="2916">
        <f ca="1"/>
        <v>44322</v>
      </c>
      <c r="D753" vm="2918">
        <f ca="1"/>
        <v>59.05</v>
      </c>
      <c r="E753" vm="2916">
        <f ca="1"/>
        <v>44322</v>
      </c>
      <c r="F753" vm="2919">
        <f ca="1"/>
        <v>420.68</v>
      </c>
    </row>
    <row r="754" spans="1:6">
      <c r="A754" vm="2920">
        <f ca="1"/>
        <v>44323</v>
      </c>
      <c r="B754" vm="18">
        <f ca="1"/>
        <v>23.05</v>
      </c>
      <c r="C754" vm="2920">
        <f ca="1"/>
        <v>44323</v>
      </c>
      <c r="D754" vm="2921">
        <f ca="1"/>
        <v>60.05</v>
      </c>
      <c r="E754" vm="2920">
        <f ca="1"/>
        <v>44323</v>
      </c>
      <c r="F754" vm="2922">
        <f ca="1"/>
        <v>423.73</v>
      </c>
    </row>
    <row r="755" spans="1:6">
      <c r="A755" vm="2923">
        <f ca="1"/>
        <v>44326</v>
      </c>
      <c r="B755" vm="2924">
        <f ca="1"/>
        <v>20.07</v>
      </c>
      <c r="C755" vm="2923">
        <f ca="1"/>
        <v>44326</v>
      </c>
      <c r="D755" vm="2925">
        <f ca="1"/>
        <v>56.94</v>
      </c>
      <c r="E755" vm="2923">
        <f ca="1"/>
        <v>44326</v>
      </c>
      <c r="F755" vm="2926">
        <f ca="1"/>
        <v>419.61</v>
      </c>
    </row>
    <row r="756" spans="1:6">
      <c r="A756" vm="2927">
        <f ca="1"/>
        <v>44327</v>
      </c>
      <c r="B756" vm="2928">
        <f ca="1"/>
        <v>23.6</v>
      </c>
      <c r="C756" vm="2927">
        <f ca="1"/>
        <v>44327</v>
      </c>
      <c r="D756" vm="2929">
        <f ca="1"/>
        <v>57.5</v>
      </c>
      <c r="E756" vm="2927">
        <f ca="1"/>
        <v>44327</v>
      </c>
      <c r="F756" vm="2930">
        <f ca="1"/>
        <v>415.87</v>
      </c>
    </row>
    <row r="757" spans="1:6">
      <c r="A757" vm="2931">
        <f ca="1"/>
        <v>44328</v>
      </c>
      <c r="B757" vm="2932">
        <f ca="1"/>
        <v>22.24</v>
      </c>
      <c r="C757" vm="2931">
        <f ca="1"/>
        <v>44328</v>
      </c>
      <c r="D757" vm="2933">
        <f ca="1"/>
        <v>54.91</v>
      </c>
      <c r="E757" vm="2931">
        <f ca="1"/>
        <v>44328</v>
      </c>
      <c r="F757" vm="2934">
        <f ca="1"/>
        <v>406.98</v>
      </c>
    </row>
    <row r="758" spans="1:6">
      <c r="A758" vm="2935">
        <f ca="1"/>
        <v>44329</v>
      </c>
      <c r="B758" vm="2936">
        <f ca="1"/>
        <v>21.96</v>
      </c>
      <c r="C758" vm="2935">
        <f ca="1"/>
        <v>44329</v>
      </c>
      <c r="D758" vm="2937">
        <f ca="1"/>
        <v>54.47</v>
      </c>
      <c r="E758" vm="2935">
        <f ca="1"/>
        <v>44329</v>
      </c>
      <c r="F758" vm="2938">
        <f ca="1"/>
        <v>411.81</v>
      </c>
    </row>
    <row r="759" spans="1:6">
      <c r="A759" vm="2939">
        <f ca="1"/>
        <v>44330</v>
      </c>
      <c r="B759" vm="2940">
        <f ca="1"/>
        <v>24.58</v>
      </c>
      <c r="C759" vm="2939">
        <f ca="1"/>
        <v>44330</v>
      </c>
      <c r="D759" vm="2925">
        <f ca="1"/>
        <v>56.94</v>
      </c>
      <c r="E759" vm="2939">
        <f ca="1"/>
        <v>44330</v>
      </c>
      <c r="F759" vm="2941">
        <f ca="1"/>
        <v>418.17</v>
      </c>
    </row>
    <row r="760" spans="1:6">
      <c r="A760" vm="2942">
        <f ca="1"/>
        <v>44333</v>
      </c>
      <c r="B760" vm="2943">
        <f ca="1"/>
        <v>24.94</v>
      </c>
      <c r="C760" vm="2942">
        <f ca="1"/>
        <v>44333</v>
      </c>
      <c r="D760" vm="2944">
        <f ca="1"/>
        <v>56.45</v>
      </c>
      <c r="E760" vm="2942">
        <f ca="1"/>
        <v>44333</v>
      </c>
      <c r="F760" vm="2945">
        <f ca="1"/>
        <v>417.17</v>
      </c>
    </row>
    <row r="761" spans="1:6">
      <c r="A761" vm="2946">
        <f ca="1"/>
        <v>44334</v>
      </c>
      <c r="B761" vm="2947">
        <f ca="1"/>
        <v>27.02</v>
      </c>
      <c r="C761" vm="2946">
        <f ca="1"/>
        <v>44334</v>
      </c>
      <c r="D761" vm="2948">
        <f ca="1"/>
        <v>57.26</v>
      </c>
      <c r="E761" vm="2946">
        <f ca="1"/>
        <v>44334</v>
      </c>
      <c r="F761" vm="2949">
        <f ca="1"/>
        <v>413.58</v>
      </c>
    </row>
    <row r="762" spans="1:6">
      <c r="A762" vm="2950">
        <f ca="1"/>
        <v>44335</v>
      </c>
      <c r="B762" vm="2951">
        <f ca="1"/>
        <v>27.47</v>
      </c>
      <c r="C762" vm="2950">
        <f ca="1"/>
        <v>44335</v>
      </c>
      <c r="D762" vm="2952">
        <f ca="1"/>
        <v>57.96</v>
      </c>
      <c r="E762" vm="2950">
        <f ca="1"/>
        <v>44335</v>
      </c>
      <c r="F762" vm="2953">
        <f ca="1"/>
        <v>412.46</v>
      </c>
    </row>
    <row r="763" spans="1:6">
      <c r="A763" vm="2954">
        <f ca="1"/>
        <v>44336</v>
      </c>
      <c r="B763" vm="2951">
        <f ca="1"/>
        <v>27.47</v>
      </c>
      <c r="C763" vm="2954">
        <f ca="1"/>
        <v>44336</v>
      </c>
      <c r="D763" vm="2955">
        <f ca="1"/>
        <v>59.62</v>
      </c>
      <c r="E763" vm="2954">
        <f ca="1"/>
        <v>44336</v>
      </c>
      <c r="F763" vm="2956">
        <f ca="1"/>
        <v>416.82</v>
      </c>
    </row>
    <row r="764" spans="1:6">
      <c r="A764" vm="2957">
        <f ca="1"/>
        <v>44337</v>
      </c>
      <c r="B764" vm="2958">
        <f ca="1"/>
        <v>27.89</v>
      </c>
      <c r="C764" vm="2957">
        <f ca="1"/>
        <v>44337</v>
      </c>
      <c r="D764" vm="2959">
        <f ca="1"/>
        <v>60.03</v>
      </c>
      <c r="E764" vm="2957">
        <f ca="1"/>
        <v>44337</v>
      </c>
      <c r="F764" vm="2960">
        <f ca="1"/>
        <v>416.58</v>
      </c>
    </row>
    <row r="765" spans="1:6">
      <c r="A765" vm="2961">
        <f ca="1"/>
        <v>44340</v>
      </c>
      <c r="B765" vm="2962">
        <f ca="1"/>
        <v>27.2</v>
      </c>
      <c r="C765" vm="2961">
        <f ca="1"/>
        <v>44340</v>
      </c>
      <c r="D765" vm="210">
        <f ca="1"/>
        <v>60.36</v>
      </c>
      <c r="E765" vm="2961">
        <f ca="1"/>
        <v>44340</v>
      </c>
      <c r="F765" vm="2963">
        <f ca="1"/>
        <v>420.77</v>
      </c>
    </row>
    <row r="766" spans="1:6">
      <c r="A766" vm="2964">
        <f ca="1"/>
        <v>44341</v>
      </c>
      <c r="B766" vm="2965">
        <f ca="1"/>
        <v>27.81</v>
      </c>
      <c r="C766" vm="2964">
        <f ca="1"/>
        <v>44341</v>
      </c>
      <c r="D766" vm="2966">
        <f ca="1"/>
        <v>59.99</v>
      </c>
      <c r="E766" vm="2964">
        <f ca="1"/>
        <v>44341</v>
      </c>
      <c r="F766" vm="2967">
        <f ca="1"/>
        <v>419.86</v>
      </c>
    </row>
    <row r="767" spans="1:6">
      <c r="A767" vm="2968">
        <f ca="1"/>
        <v>44342</v>
      </c>
      <c r="B767" vm="2969">
        <f ca="1"/>
        <v>29.69</v>
      </c>
      <c r="C767" vm="2968">
        <f ca="1"/>
        <v>44342</v>
      </c>
      <c r="D767" vm="2970">
        <f ca="1"/>
        <v>61.77</v>
      </c>
      <c r="E767" vm="2968">
        <f ca="1"/>
        <v>44342</v>
      </c>
      <c r="F767" vm="2971">
        <f ca="1"/>
        <v>420.63</v>
      </c>
    </row>
    <row r="768" spans="1:6">
      <c r="A768" vm="2972">
        <f ca="1"/>
        <v>44343</v>
      </c>
      <c r="B768" vm="2973">
        <f ca="1"/>
        <v>29.93</v>
      </c>
      <c r="C768" vm="2972">
        <f ca="1"/>
        <v>44343</v>
      </c>
      <c r="D768" vm="2974">
        <f ca="1"/>
        <v>62.68</v>
      </c>
      <c r="E768" vm="2972">
        <f ca="1"/>
        <v>44343</v>
      </c>
      <c r="F768" vm="2975">
        <f ca="1"/>
        <v>420.85</v>
      </c>
    </row>
    <row r="769" spans="1:6">
      <c r="A769" vm="2976">
        <f ca="1"/>
        <v>44344</v>
      </c>
      <c r="B769" vm="294">
        <f ca="1"/>
        <v>30.7</v>
      </c>
      <c r="C769" vm="2976">
        <f ca="1"/>
        <v>44344</v>
      </c>
      <c r="D769" vm="2977">
        <f ca="1"/>
        <v>62.49</v>
      </c>
      <c r="E769" vm="2976">
        <f ca="1"/>
        <v>44344</v>
      </c>
      <c r="F769" vm="287">
        <f ca="1"/>
        <v>421.65</v>
      </c>
    </row>
    <row r="770" spans="1:6">
      <c r="A770" vm="290">
        <f ca="1"/>
        <v>44348</v>
      </c>
      <c r="B770" vm="2978">
        <f ca="1"/>
        <v>30.89</v>
      </c>
      <c r="C770" vm="290">
        <f ca="1"/>
        <v>44348</v>
      </c>
      <c r="D770" vm="2979">
        <f ca="1"/>
        <v>63.1</v>
      </c>
      <c r="E770" vm="290">
        <f ca="1"/>
        <v>44348</v>
      </c>
      <c r="F770" vm="2980">
        <f ca="1"/>
        <v>421.32</v>
      </c>
    </row>
    <row r="771" spans="1:6">
      <c r="A771" vm="2981">
        <f ca="1"/>
        <v>44349</v>
      </c>
      <c r="B771" vm="2982">
        <f ca="1"/>
        <v>30.69</v>
      </c>
      <c r="C771" vm="2981">
        <f ca="1"/>
        <v>44349</v>
      </c>
      <c r="D771" vm="2983">
        <f ca="1"/>
        <v>62.92</v>
      </c>
      <c r="E771" vm="2981">
        <f ca="1"/>
        <v>44349</v>
      </c>
      <c r="F771" vm="2984">
        <f ca="1"/>
        <v>422.02</v>
      </c>
    </row>
    <row r="772" spans="1:6">
      <c r="A772" vm="2985">
        <f ca="1"/>
        <v>44350</v>
      </c>
      <c r="B772" vm="2986">
        <f ca="1"/>
        <v>30.03</v>
      </c>
      <c r="C772" vm="2985">
        <f ca="1"/>
        <v>44350</v>
      </c>
      <c r="D772" vm="2987">
        <f ca="1"/>
        <v>61.56</v>
      </c>
      <c r="E772" vm="2985">
        <f ca="1"/>
        <v>44350</v>
      </c>
      <c r="F772" vm="2988">
        <f ca="1"/>
        <v>420.41</v>
      </c>
    </row>
    <row r="773" spans="1:6">
      <c r="A773" vm="2989">
        <f ca="1"/>
        <v>44351</v>
      </c>
      <c r="B773" vm="2990">
        <f ca="1"/>
        <v>30.58</v>
      </c>
      <c r="C773" vm="2989">
        <f ca="1"/>
        <v>44351</v>
      </c>
      <c r="D773" vm="2991">
        <f ca="1"/>
        <v>62.59</v>
      </c>
      <c r="E773" vm="2989">
        <f ca="1"/>
        <v>44351</v>
      </c>
      <c r="F773" vm="2992">
        <f ca="1"/>
        <v>424.24</v>
      </c>
    </row>
    <row r="774" spans="1:6">
      <c r="A774" vm="2993">
        <f ca="1"/>
        <v>44354</v>
      </c>
      <c r="B774" vm="2994">
        <f ca="1"/>
        <v>32.85</v>
      </c>
      <c r="C774" vm="2993">
        <f ca="1"/>
        <v>44354</v>
      </c>
      <c r="D774" vm="2995">
        <f ca="1"/>
        <v>63.41</v>
      </c>
      <c r="E774" vm="2993">
        <f ca="1"/>
        <v>44354</v>
      </c>
      <c r="F774" vm="2996">
        <f ca="1"/>
        <v>423.88</v>
      </c>
    </row>
    <row r="775" spans="1:6">
      <c r="A775" vm="2997">
        <f ca="1"/>
        <v>44355</v>
      </c>
      <c r="B775" vm="2998">
        <f ca="1"/>
        <v>33.49</v>
      </c>
      <c r="C775" vm="2997">
        <f ca="1"/>
        <v>44355</v>
      </c>
      <c r="D775" vm="2542">
        <f ca="1"/>
        <v>64.2</v>
      </c>
      <c r="E775" vm="2997">
        <f ca="1"/>
        <v>44355</v>
      </c>
      <c r="F775" vm="2999">
        <f ca="1"/>
        <v>423.9</v>
      </c>
    </row>
    <row r="776" spans="1:6">
      <c r="A776" vm="3000">
        <f ca="1"/>
        <v>44356</v>
      </c>
      <c r="B776" vm="3001">
        <f ca="1"/>
        <v>32.43</v>
      </c>
      <c r="C776" vm="3000">
        <f ca="1"/>
        <v>44356</v>
      </c>
      <c r="D776" vm="3002">
        <f ca="1"/>
        <v>63.54</v>
      </c>
      <c r="E776" vm="3000">
        <f ca="1"/>
        <v>44356</v>
      </c>
      <c r="F776" vm="3003">
        <f ca="1"/>
        <v>423.22</v>
      </c>
    </row>
    <row r="777" spans="1:6">
      <c r="A777" vm="3004">
        <f ca="1"/>
        <v>44357</v>
      </c>
      <c r="B777" vm="3005">
        <f ca="1"/>
        <v>31.49</v>
      </c>
      <c r="C777" vm="3004">
        <f ca="1"/>
        <v>44357</v>
      </c>
      <c r="D777" vm="3006">
        <f ca="1"/>
        <v>63.76</v>
      </c>
      <c r="E777" vm="3004">
        <f ca="1"/>
        <v>44357</v>
      </c>
      <c r="F777" vm="3007">
        <f ca="1"/>
        <v>424.04</v>
      </c>
    </row>
    <row r="778" spans="1:6">
      <c r="A778" vm="3008">
        <f ca="1"/>
        <v>44358</v>
      </c>
      <c r="B778" vm="3009">
        <f ca="1"/>
        <v>31.85</v>
      </c>
      <c r="C778" vm="3008">
        <f ca="1"/>
        <v>44358</v>
      </c>
      <c r="D778" vm="3010">
        <f ca="1"/>
        <v>64.790000000000006</v>
      </c>
      <c r="E778" vm="3008">
        <f ca="1"/>
        <v>44358</v>
      </c>
      <c r="F778" vm="3011">
        <f ca="1"/>
        <v>424.74</v>
      </c>
    </row>
    <row r="779" spans="1:6">
      <c r="A779" vm="3012">
        <f ca="1"/>
        <v>44361</v>
      </c>
      <c r="B779" vm="2566">
        <f ca="1"/>
        <v>30.57</v>
      </c>
      <c r="C779" vm="3012">
        <f ca="1"/>
        <v>44361</v>
      </c>
      <c r="D779" vm="3013">
        <f ca="1"/>
        <v>64.97</v>
      </c>
      <c r="E779" vm="3012">
        <f ca="1"/>
        <v>44361</v>
      </c>
      <c r="F779" vm="3014">
        <f ca="1"/>
        <v>425.76</v>
      </c>
    </row>
    <row r="780" spans="1:6">
      <c r="A780" vm="3015">
        <f ca="1"/>
        <v>44362</v>
      </c>
      <c r="B780" vm="1813">
        <f ca="1"/>
        <v>29.2</v>
      </c>
      <c r="C780" vm="3015">
        <f ca="1"/>
        <v>44362</v>
      </c>
      <c r="D780" vm="3016">
        <f ca="1"/>
        <v>63.09</v>
      </c>
      <c r="E780" vm="3015">
        <f ca="1"/>
        <v>44362</v>
      </c>
      <c r="F780" vm="3017">
        <f ca="1"/>
        <v>424.93</v>
      </c>
    </row>
    <row r="781" spans="1:6">
      <c r="A781" vm="3018">
        <f ca="1"/>
        <v>44363</v>
      </c>
      <c r="B781" vm="3019">
        <f ca="1"/>
        <v>29.65</v>
      </c>
      <c r="C781" vm="3018">
        <f ca="1"/>
        <v>44363</v>
      </c>
      <c r="D781" vm="3020">
        <f ca="1"/>
        <v>63.78</v>
      </c>
      <c r="E781" vm="3018">
        <f ca="1"/>
        <v>44363</v>
      </c>
      <c r="F781" vm="3021">
        <f ca="1"/>
        <v>422.58</v>
      </c>
    </row>
    <row r="782" spans="1:6">
      <c r="A782" vm="3022">
        <f ca="1"/>
        <v>44364</v>
      </c>
      <c r="B782" vm="3023">
        <f ca="1"/>
        <v>29.85</v>
      </c>
      <c r="C782" vm="3022">
        <f ca="1"/>
        <v>44364</v>
      </c>
      <c r="D782" vm="3024">
        <f ca="1"/>
        <v>65.099999999999994</v>
      </c>
      <c r="E782" vm="3022">
        <f ca="1"/>
        <v>44364</v>
      </c>
      <c r="F782" vm="3025">
        <f ca="1"/>
        <v>422.45</v>
      </c>
    </row>
    <row r="783" spans="1:6">
      <c r="A783" vm="3026">
        <f ca="1"/>
        <v>44365</v>
      </c>
      <c r="B783" vm="3027">
        <f ca="1"/>
        <v>29.17</v>
      </c>
      <c r="C783" vm="3026">
        <f ca="1"/>
        <v>44365</v>
      </c>
      <c r="D783" vm="3028">
        <f ca="1"/>
        <v>64.17</v>
      </c>
      <c r="E783" vm="3026">
        <f ca="1"/>
        <v>44365</v>
      </c>
      <c r="F783" vm="3029">
        <f ca="1"/>
        <v>416.77</v>
      </c>
    </row>
    <row r="784" spans="1:6">
      <c r="A784" vm="3030">
        <f ca="1"/>
        <v>44368</v>
      </c>
      <c r="B784" vm="3023">
        <f ca="1"/>
        <v>29.85</v>
      </c>
      <c r="C784" vm="3030">
        <f ca="1"/>
        <v>44368</v>
      </c>
      <c r="D784" vm="3031">
        <f ca="1"/>
        <v>64.06</v>
      </c>
      <c r="E784" vm="3030">
        <f ca="1"/>
        <v>44368</v>
      </c>
      <c r="F784" vm="3032">
        <f ca="1"/>
        <v>422.65</v>
      </c>
    </row>
    <row r="785" spans="1:6">
      <c r="A785" vm="3033">
        <f ca="1"/>
        <v>44369</v>
      </c>
      <c r="B785" vm="3034">
        <f ca="1"/>
        <v>34.020000000000003</v>
      </c>
      <c r="C785" vm="3033">
        <f ca="1"/>
        <v>44369</v>
      </c>
      <c r="D785" vm="3035">
        <f ca="1"/>
        <v>64.540000000000006</v>
      </c>
      <c r="E785" vm="3033">
        <f ca="1"/>
        <v>44369</v>
      </c>
      <c r="F785" vm="3036">
        <f ca="1"/>
        <v>424.66</v>
      </c>
    </row>
    <row r="786" spans="1:6">
      <c r="A786" vm="3037">
        <f ca="1"/>
        <v>44370</v>
      </c>
      <c r="B786" vm="3038">
        <f ca="1"/>
        <v>33.82</v>
      </c>
      <c r="C786" vm="3037">
        <f ca="1"/>
        <v>44370</v>
      </c>
      <c r="D786" vm="3039">
        <f ca="1"/>
        <v>65.900000000000006</v>
      </c>
      <c r="E786" vm="3037">
        <f ca="1"/>
        <v>44370</v>
      </c>
      <c r="F786" vm="3040">
        <f ca="1"/>
        <v>424.41</v>
      </c>
    </row>
    <row r="787" spans="1:6">
      <c r="A787" vm="3041">
        <f ca="1"/>
        <v>44371</v>
      </c>
      <c r="B787" vm="3042">
        <f ca="1"/>
        <v>32.9</v>
      </c>
      <c r="C787" vm="3041">
        <f ca="1"/>
        <v>44371</v>
      </c>
      <c r="D787" vm="3043">
        <f ca="1"/>
        <v>66.14</v>
      </c>
      <c r="E787" vm="3041">
        <f ca="1"/>
        <v>44371</v>
      </c>
      <c r="F787" vm="3044">
        <f ca="1"/>
        <v>426.87</v>
      </c>
    </row>
    <row r="788" spans="1:6">
      <c r="A788" vm="3045">
        <f ca="1"/>
        <v>44372</v>
      </c>
      <c r="B788" vm="3009">
        <f ca="1"/>
        <v>31.85</v>
      </c>
      <c r="C788" vm="3045">
        <f ca="1"/>
        <v>44372</v>
      </c>
      <c r="D788" vm="3046">
        <f ca="1"/>
        <v>66.53</v>
      </c>
      <c r="E788" vm="3045">
        <f ca="1"/>
        <v>44372</v>
      </c>
      <c r="F788" vm="3047">
        <f ca="1"/>
        <v>428.44</v>
      </c>
    </row>
    <row r="789" spans="1:6">
      <c r="A789" vm="3048">
        <f ca="1"/>
        <v>44375</v>
      </c>
      <c r="B789" vm="3049">
        <f ca="1"/>
        <v>34.14</v>
      </c>
      <c r="C789" vm="3048">
        <f ca="1"/>
        <v>44375</v>
      </c>
      <c r="D789" vm="3050">
        <f ca="1"/>
        <v>69.64</v>
      </c>
      <c r="E789" vm="3048">
        <f ca="1"/>
        <v>44375</v>
      </c>
      <c r="F789" vm="3051">
        <f ca="1"/>
        <v>429.35</v>
      </c>
    </row>
    <row r="790" spans="1:6">
      <c r="A790" vm="3052">
        <f ca="1"/>
        <v>44376</v>
      </c>
      <c r="B790" vm="34">
        <f ca="1"/>
        <v>34.08</v>
      </c>
      <c r="C790" vm="3052">
        <f ca="1"/>
        <v>44376</v>
      </c>
      <c r="D790" vm="3053">
        <f ca="1"/>
        <v>69.48</v>
      </c>
      <c r="E790" vm="3052">
        <f ca="1"/>
        <v>44376</v>
      </c>
      <c r="F790" vm="3054">
        <f ca="1"/>
        <v>429.54</v>
      </c>
    </row>
    <row r="791" spans="1:6">
      <c r="A791" vm="3055">
        <f ca="1"/>
        <v>44377</v>
      </c>
      <c r="B791" vm="301">
        <f ca="1"/>
        <v>34.19</v>
      </c>
      <c r="C791" vm="3055">
        <f ca="1"/>
        <v>44377</v>
      </c>
      <c r="D791" vm="3056">
        <f ca="1"/>
        <v>69.209999999999994</v>
      </c>
      <c r="E791" vm="3055">
        <f ca="1"/>
        <v>44377</v>
      </c>
      <c r="F791" vm="295">
        <f ca="1"/>
        <v>429.92</v>
      </c>
    </row>
    <row r="792" spans="1:6">
      <c r="A792" vm="298">
        <f ca="1"/>
        <v>44378</v>
      </c>
      <c r="B792" vm="3057">
        <f ca="1"/>
        <v>33.31</v>
      </c>
      <c r="C792" vm="298">
        <f ca="1"/>
        <v>44378</v>
      </c>
      <c r="D792" vm="3058">
        <f ca="1"/>
        <v>68.61</v>
      </c>
      <c r="E792" vm="298">
        <f ca="1"/>
        <v>44378</v>
      </c>
      <c r="F792" vm="3059">
        <f ca="1"/>
        <v>432.35</v>
      </c>
    </row>
    <row r="793" spans="1:6">
      <c r="A793" vm="3060">
        <f ca="1"/>
        <v>44379</v>
      </c>
      <c r="B793" vm="3061">
        <f ca="1"/>
        <v>32.479999999999997</v>
      </c>
      <c r="C793" vm="3060">
        <f ca="1"/>
        <v>44379</v>
      </c>
      <c r="D793" vm="3062">
        <f ca="1"/>
        <v>68.459999999999994</v>
      </c>
      <c r="E793" vm="3060">
        <f ca="1"/>
        <v>44379</v>
      </c>
      <c r="F793" vm="3063">
        <f ca="1"/>
        <v>435.64</v>
      </c>
    </row>
    <row r="794" spans="1:6">
      <c r="A794" vm="3064">
        <f ca="1"/>
        <v>44383</v>
      </c>
      <c r="B794" vm="3065">
        <f ca="1"/>
        <v>32.86</v>
      </c>
      <c r="C794" vm="3064">
        <f ca="1"/>
        <v>44383</v>
      </c>
      <c r="D794" vm="3066">
        <f ca="1"/>
        <v>68.239999999999995</v>
      </c>
      <c r="E794" vm="3064">
        <f ca="1"/>
        <v>44383</v>
      </c>
      <c r="F794" vm="3067">
        <f ca="1"/>
        <v>434.53</v>
      </c>
    </row>
    <row r="795" spans="1:6">
      <c r="A795" vm="3068">
        <f ca="1"/>
        <v>44384</v>
      </c>
      <c r="B795" vm="3069">
        <f ca="1"/>
        <v>30.17</v>
      </c>
      <c r="C795" vm="3068">
        <f ca="1"/>
        <v>44384</v>
      </c>
      <c r="D795" vm="3070">
        <f ca="1"/>
        <v>66.2</v>
      </c>
      <c r="E795" vm="3068">
        <f ca="1"/>
        <v>44384</v>
      </c>
      <c r="F795" vm="3071">
        <f ca="1"/>
        <v>436.31</v>
      </c>
    </row>
    <row r="796" spans="1:6">
      <c r="A796" vm="3072">
        <f ca="1"/>
        <v>44385</v>
      </c>
      <c r="B796" vm="3073">
        <f ca="1"/>
        <v>29.83</v>
      </c>
      <c r="C796" vm="3072">
        <f ca="1"/>
        <v>44385</v>
      </c>
      <c r="D796" vm="3074">
        <f ca="1"/>
        <v>65.3</v>
      </c>
      <c r="E796" vm="3072">
        <f ca="1"/>
        <v>44385</v>
      </c>
      <c r="F796" vm="3075">
        <f ca="1"/>
        <v>432.81</v>
      </c>
    </row>
    <row r="797" spans="1:6">
      <c r="A797" vm="3076">
        <f ca="1"/>
        <v>44386</v>
      </c>
      <c r="B797" vm="3077">
        <f ca="1"/>
        <v>29.39</v>
      </c>
      <c r="C797" vm="3076">
        <f ca="1"/>
        <v>44386</v>
      </c>
      <c r="D797" vm="2694">
        <f ca="1"/>
        <v>66.19</v>
      </c>
      <c r="E797" vm="3076">
        <f ca="1"/>
        <v>44386</v>
      </c>
      <c r="F797" vm="3078">
        <f ca="1"/>
        <v>437.41</v>
      </c>
    </row>
    <row r="798" spans="1:6">
      <c r="A798" vm="3079">
        <f ca="1"/>
        <v>44389</v>
      </c>
      <c r="B798" vm="3080">
        <f ca="1"/>
        <v>29.02</v>
      </c>
      <c r="C798" vm="3079">
        <f ca="1"/>
        <v>44389</v>
      </c>
      <c r="D798" vm="3081">
        <f ca="1"/>
        <v>67.39</v>
      </c>
      <c r="E798" vm="3079">
        <f ca="1"/>
        <v>44389</v>
      </c>
      <c r="F798" vm="3082">
        <f ca="1"/>
        <v>439.03</v>
      </c>
    </row>
    <row r="799" spans="1:6">
      <c r="A799" vm="3083">
        <f ca="1"/>
        <v>44390</v>
      </c>
      <c r="B799" vm="269">
        <f ca="1"/>
        <v>27.82</v>
      </c>
      <c r="C799" vm="3083">
        <f ca="1"/>
        <v>44390</v>
      </c>
      <c r="D799" vm="3084">
        <f ca="1"/>
        <v>66.17</v>
      </c>
      <c r="E799" vm="3083">
        <f ca="1"/>
        <v>44390</v>
      </c>
      <c r="F799" vm="3085">
        <f ca="1"/>
        <v>437.49</v>
      </c>
    </row>
    <row r="800" spans="1:6">
      <c r="A800" vm="3086">
        <f ca="1"/>
        <v>44391</v>
      </c>
      <c r="B800" vm="3087">
        <f ca="1"/>
        <v>26.54</v>
      </c>
      <c r="C800" vm="3086">
        <f ca="1"/>
        <v>44391</v>
      </c>
      <c r="D800" vm="3088">
        <f ca="1"/>
        <v>63.63</v>
      </c>
      <c r="E800" vm="3086">
        <f ca="1"/>
        <v>44391</v>
      </c>
      <c r="F800" vm="3089">
        <f ca="1"/>
        <v>438.07</v>
      </c>
    </row>
    <row r="801" spans="1:6">
      <c r="A801" vm="3090">
        <f ca="1"/>
        <v>44392</v>
      </c>
      <c r="B801" vm="3091">
        <f ca="1"/>
        <v>26.78</v>
      </c>
      <c r="C801" vm="3090">
        <f ca="1"/>
        <v>44392</v>
      </c>
      <c r="D801" vm="3092">
        <f ca="1"/>
        <v>63.01</v>
      </c>
      <c r="E801" vm="3090">
        <f ca="1"/>
        <v>44392</v>
      </c>
      <c r="F801" vm="3093">
        <f ca="1"/>
        <v>436.57</v>
      </c>
    </row>
    <row r="802" spans="1:6">
      <c r="A802" vm="3094">
        <f ca="1"/>
        <v>44393</v>
      </c>
      <c r="B802" vm="3095">
        <f ca="1"/>
        <v>26.01</v>
      </c>
      <c r="C802" vm="3094">
        <f ca="1"/>
        <v>44393</v>
      </c>
      <c r="D802" vm="3096">
        <f ca="1"/>
        <v>61.89</v>
      </c>
      <c r="E802" vm="3094">
        <f ca="1"/>
        <v>44393</v>
      </c>
      <c r="F802" vm="3097">
        <f ca="1"/>
        <v>433.27</v>
      </c>
    </row>
    <row r="803" spans="1:6">
      <c r="A803" vm="3098">
        <f ca="1"/>
        <v>44396</v>
      </c>
      <c r="B803" vm="3099">
        <f ca="1"/>
        <v>26</v>
      </c>
      <c r="C803" vm="3098">
        <f ca="1"/>
        <v>44396</v>
      </c>
      <c r="D803" vm="3100">
        <f ca="1"/>
        <v>61.72</v>
      </c>
      <c r="E803" vm="3098">
        <f ca="1"/>
        <v>44396</v>
      </c>
      <c r="F803" vm="3101">
        <f ca="1"/>
        <v>426.8</v>
      </c>
    </row>
    <row r="804" spans="1:6">
      <c r="A804" vm="3102">
        <f ca="1"/>
        <v>44397</v>
      </c>
      <c r="B804" vm="3103">
        <f ca="1"/>
        <v>26.86</v>
      </c>
      <c r="C804" vm="3102">
        <f ca="1"/>
        <v>44397</v>
      </c>
      <c r="D804" vm="3104">
        <f ca="1"/>
        <v>63.75</v>
      </c>
      <c r="E804" vm="3102">
        <f ca="1"/>
        <v>44397</v>
      </c>
      <c r="F804" vm="3105">
        <f ca="1"/>
        <v>432.99</v>
      </c>
    </row>
    <row r="805" spans="1:6">
      <c r="A805" vm="3106">
        <f ca="1"/>
        <v>44398</v>
      </c>
      <c r="B805" vm="3107">
        <f ca="1"/>
        <v>28.05</v>
      </c>
      <c r="C805" vm="3106">
        <f ca="1"/>
        <v>44398</v>
      </c>
      <c r="D805" vm="3108">
        <f ca="1"/>
        <v>66.25</v>
      </c>
      <c r="E805" vm="3106">
        <f ca="1"/>
        <v>44398</v>
      </c>
      <c r="F805" vm="3109">
        <f ca="1"/>
        <v>436.5</v>
      </c>
    </row>
    <row r="806" spans="1:6">
      <c r="A806" vm="3110">
        <f ca="1"/>
        <v>44399</v>
      </c>
      <c r="B806" vm="3111">
        <f ca="1"/>
        <v>27.33</v>
      </c>
      <c r="C806" vm="3110">
        <f ca="1"/>
        <v>44399</v>
      </c>
      <c r="D806" vm="3112">
        <f ca="1"/>
        <v>65.510000000000005</v>
      </c>
      <c r="E806" vm="3110">
        <f ca="1"/>
        <v>44399</v>
      </c>
      <c r="F806" vm="3113">
        <f ca="1"/>
        <v>437.45</v>
      </c>
    </row>
    <row r="807" spans="1:6">
      <c r="A807" vm="3114">
        <f ca="1"/>
        <v>44400</v>
      </c>
      <c r="B807" vm="3115">
        <f ca="1"/>
        <v>26.81</v>
      </c>
      <c r="C807" vm="3114">
        <f ca="1"/>
        <v>44400</v>
      </c>
      <c r="D807" vm="3116">
        <f ca="1"/>
        <v>64.209999999999994</v>
      </c>
      <c r="E807" vm="3114">
        <f ca="1"/>
        <v>44400</v>
      </c>
      <c r="F807" vm="3117">
        <f ca="1"/>
        <v>441.76</v>
      </c>
    </row>
    <row r="808" spans="1:6">
      <c r="A808" vm="3118">
        <f ca="1"/>
        <v>44403</v>
      </c>
      <c r="B808" vm="3119">
        <f ca="1"/>
        <v>27.07</v>
      </c>
      <c r="C808" vm="3118">
        <f ca="1"/>
        <v>44403</v>
      </c>
      <c r="D808" vm="3120">
        <f ca="1"/>
        <v>64.03</v>
      </c>
      <c r="E808" vm="3118">
        <f ca="1"/>
        <v>44403</v>
      </c>
      <c r="F808" vm="3121">
        <f ca="1"/>
        <v>442.94</v>
      </c>
    </row>
    <row r="809" spans="1:6">
      <c r="A809" vm="3122">
        <f ca="1"/>
        <v>44404</v>
      </c>
      <c r="B809" vm="3123">
        <f ca="1"/>
        <v>26.55</v>
      </c>
      <c r="C809" vm="3122">
        <f ca="1"/>
        <v>44404</v>
      </c>
      <c r="D809" vm="3124">
        <f ca="1"/>
        <v>62.12</v>
      </c>
      <c r="E809" vm="3122">
        <f ca="1"/>
        <v>44404</v>
      </c>
      <c r="F809" vm="3125">
        <f ca="1"/>
        <v>440.92</v>
      </c>
    </row>
    <row r="810" spans="1:6">
      <c r="A810" vm="3126">
        <f ca="1"/>
        <v>44405</v>
      </c>
      <c r="B810" vm="3127">
        <f ca="1"/>
        <v>27.83</v>
      </c>
      <c r="C810" vm="3126">
        <f ca="1"/>
        <v>44405</v>
      </c>
      <c r="D810" vm="3128">
        <f ca="1"/>
        <v>64.55</v>
      </c>
      <c r="E810" vm="3126">
        <f ca="1"/>
        <v>44405</v>
      </c>
      <c r="F810" vm="3129">
        <f ca="1"/>
        <v>440.68</v>
      </c>
    </row>
    <row r="811" spans="1:6">
      <c r="A811" vm="3130">
        <f ca="1"/>
        <v>44406</v>
      </c>
      <c r="B811" vm="2962">
        <f ca="1"/>
        <v>27.2</v>
      </c>
      <c r="C811" vm="3130">
        <f ca="1"/>
        <v>44406</v>
      </c>
      <c r="D811" vm="3131">
        <f ca="1"/>
        <v>65.650000000000006</v>
      </c>
      <c r="E811" vm="3130">
        <f ca="1"/>
        <v>44406</v>
      </c>
      <c r="F811" vm="3132">
        <f ca="1"/>
        <v>442.64</v>
      </c>
    </row>
    <row r="812" spans="1:6">
      <c r="A812" vm="3133">
        <f ca="1"/>
        <v>44407</v>
      </c>
      <c r="B812" vm="309">
        <f ca="1"/>
        <v>27.28</v>
      </c>
      <c r="C812" vm="3133">
        <f ca="1"/>
        <v>44407</v>
      </c>
      <c r="D812" vm="3134">
        <f ca="1"/>
        <v>66.760000000000005</v>
      </c>
      <c r="E812" vm="3133">
        <f ca="1"/>
        <v>44407</v>
      </c>
      <c r="F812" vm="302">
        <f ca="1"/>
        <v>440.4</v>
      </c>
    </row>
    <row r="813" spans="1:6">
      <c r="A813" vm="3135">
        <f ca="1"/>
        <v>44410</v>
      </c>
      <c r="B813" vm="3136">
        <f ca="1"/>
        <v>26.62</v>
      </c>
      <c r="C813" vm="3135">
        <f ca="1"/>
        <v>44410</v>
      </c>
      <c r="D813" vm="3137">
        <f ca="1"/>
        <v>67.099999999999994</v>
      </c>
      <c r="E813" vm="3135">
        <f ca="1"/>
        <v>44410</v>
      </c>
      <c r="F813" vm="3138">
        <f ca="1"/>
        <v>439.51</v>
      </c>
    </row>
    <row r="814" spans="1:6">
      <c r="A814" vm="3139">
        <f ca="1"/>
        <v>44411</v>
      </c>
      <c r="B814" vm="3140">
        <f ca="1"/>
        <v>26.49</v>
      </c>
      <c r="C814" vm="3139">
        <f ca="1"/>
        <v>44411</v>
      </c>
      <c r="D814" vm="2575">
        <f ca="1"/>
        <v>68.099999999999994</v>
      </c>
      <c r="E814" vm="3139">
        <f ca="1"/>
        <v>44411</v>
      </c>
      <c r="F814" vm="3141">
        <f ca="1"/>
        <v>443.02</v>
      </c>
    </row>
    <row r="815" spans="1:6">
      <c r="A815" vm="3142">
        <f ca="1"/>
        <v>44412</v>
      </c>
      <c r="B815" vm="3143">
        <f ca="1"/>
        <v>25.89</v>
      </c>
      <c r="C815" vm="3142">
        <f ca="1"/>
        <v>44412</v>
      </c>
      <c r="D815" vm="3144">
        <f ca="1"/>
        <v>67.790000000000006</v>
      </c>
      <c r="E815" vm="3142">
        <f ca="1"/>
        <v>44412</v>
      </c>
      <c r="F815" vm="3145">
        <f ca="1"/>
        <v>440.91</v>
      </c>
    </row>
    <row r="816" spans="1:6">
      <c r="A816" vm="3146">
        <f ca="1"/>
        <v>44413</v>
      </c>
      <c r="B816" vm="3099">
        <f ca="1"/>
        <v>26</v>
      </c>
      <c r="C816" vm="3146">
        <f ca="1"/>
        <v>44413</v>
      </c>
      <c r="D816" vm="3147">
        <f ca="1"/>
        <v>67.7</v>
      </c>
      <c r="E816" vm="3146">
        <f ca="1"/>
        <v>44413</v>
      </c>
      <c r="F816" vm="3148">
        <f ca="1"/>
        <v>443.65</v>
      </c>
    </row>
    <row r="817" spans="1:6">
      <c r="A817" vm="3149">
        <f ca="1"/>
        <v>44414</v>
      </c>
      <c r="B817" vm="3150">
        <f ca="1"/>
        <v>25.9</v>
      </c>
      <c r="C817" vm="3149">
        <f ca="1"/>
        <v>44414</v>
      </c>
      <c r="D817" vm="3151">
        <f ca="1"/>
        <v>67.040000000000006</v>
      </c>
      <c r="E817" vm="3149">
        <f ca="1"/>
        <v>44414</v>
      </c>
      <c r="F817" vm="3152">
        <f ca="1"/>
        <v>444.42</v>
      </c>
    </row>
    <row r="818" spans="1:6">
      <c r="A818" vm="3153">
        <f ca="1"/>
        <v>44417</v>
      </c>
      <c r="B818" vm="3154">
        <f ca="1"/>
        <v>28.18</v>
      </c>
      <c r="C818" vm="3153">
        <f ca="1"/>
        <v>44417</v>
      </c>
      <c r="D818" vm="3155">
        <f ca="1"/>
        <v>68.5</v>
      </c>
      <c r="E818" vm="3153">
        <f ca="1"/>
        <v>44417</v>
      </c>
      <c r="F818" vm="3156">
        <f ca="1"/>
        <v>444.11</v>
      </c>
    </row>
    <row r="819" spans="1:6">
      <c r="A819" vm="3157">
        <f ca="1"/>
        <v>44418</v>
      </c>
      <c r="B819" vm="3158">
        <f ca="1"/>
        <v>29.1</v>
      </c>
      <c r="C819" vm="3157">
        <f ca="1"/>
        <v>44418</v>
      </c>
      <c r="D819" vm="3159">
        <f ca="1"/>
        <v>68.760000000000005</v>
      </c>
      <c r="E819" vm="3157">
        <f ca="1"/>
        <v>44418</v>
      </c>
      <c r="F819" vm="3160">
        <f ca="1"/>
        <v>444.63</v>
      </c>
    </row>
    <row r="820" spans="1:6">
      <c r="A820" vm="3161">
        <f ca="1"/>
        <v>44419</v>
      </c>
      <c r="B820" vm="3162">
        <f ca="1"/>
        <v>27.4</v>
      </c>
      <c r="C820" vm="3161">
        <f ca="1"/>
        <v>44419</v>
      </c>
      <c r="D820" vm="3163">
        <f ca="1"/>
        <v>67.91</v>
      </c>
      <c r="E820" vm="3161">
        <f ca="1"/>
        <v>44419</v>
      </c>
      <c r="F820" vm="3164">
        <f ca="1"/>
        <v>445.68</v>
      </c>
    </row>
    <row r="821" spans="1:6">
      <c r="A821" vm="3165">
        <f ca="1"/>
        <v>44420</v>
      </c>
      <c r="B821" vm="3166">
        <f ca="1"/>
        <v>26.41</v>
      </c>
      <c r="C821" vm="3165">
        <f ca="1"/>
        <v>44420</v>
      </c>
      <c r="D821" vm="3167">
        <f ca="1"/>
        <v>67.5</v>
      </c>
      <c r="E821" vm="3165">
        <f ca="1"/>
        <v>44420</v>
      </c>
      <c r="F821" vm="3168">
        <f ca="1"/>
        <v>446.72</v>
      </c>
    </row>
    <row r="822" spans="1:6">
      <c r="A822" vm="3169">
        <f ca="1"/>
        <v>44421</v>
      </c>
      <c r="B822" vm="3170">
        <f ca="1"/>
        <v>24.99</v>
      </c>
      <c r="C822" vm="3169">
        <f ca="1"/>
        <v>44421</v>
      </c>
      <c r="D822" vm="3171">
        <f ca="1"/>
        <v>66.03</v>
      </c>
      <c r="E822" vm="3169">
        <f ca="1"/>
        <v>44421</v>
      </c>
      <c r="F822" vm="3172">
        <f ca="1"/>
        <v>447.85</v>
      </c>
    </row>
    <row r="823" spans="1:6">
      <c r="A823" vm="3173">
        <f ca="1"/>
        <v>44424</v>
      </c>
      <c r="B823" vm="3174">
        <f ca="1"/>
        <v>25.1</v>
      </c>
      <c r="C823" vm="3173">
        <f ca="1"/>
        <v>44424</v>
      </c>
      <c r="D823" vm="3175">
        <f ca="1"/>
        <v>64.349999999999994</v>
      </c>
      <c r="E823" vm="3173">
        <f ca="1"/>
        <v>44424</v>
      </c>
      <c r="F823" vm="3176">
        <f ca="1"/>
        <v>449</v>
      </c>
    </row>
    <row r="824" spans="1:6">
      <c r="A824" vm="3177">
        <f ca="1"/>
        <v>44425</v>
      </c>
      <c r="B824" vm="3178">
        <f ca="1"/>
        <v>25.87</v>
      </c>
      <c r="C824" vm="3177">
        <f ca="1"/>
        <v>44425</v>
      </c>
      <c r="D824" vm="3179">
        <f ca="1"/>
        <v>63.05</v>
      </c>
      <c r="E824" vm="3177">
        <f ca="1"/>
        <v>44425</v>
      </c>
      <c r="F824" vm="3180">
        <f ca="1"/>
        <v>445.95</v>
      </c>
    </row>
    <row r="825" spans="1:6">
      <c r="A825" vm="3181">
        <f ca="1"/>
        <v>44426</v>
      </c>
      <c r="B825" vm="3182">
        <f ca="1"/>
        <v>25.06</v>
      </c>
      <c r="C825" vm="3181">
        <f ca="1"/>
        <v>44426</v>
      </c>
      <c r="D825" vm="3183">
        <f ca="1"/>
        <v>63.25</v>
      </c>
      <c r="E825" vm="3181">
        <f ca="1"/>
        <v>44426</v>
      </c>
      <c r="F825" vm="3184">
        <f ca="1"/>
        <v>441.14</v>
      </c>
    </row>
    <row r="826" spans="1:6">
      <c r="A826" vm="3185">
        <f ca="1"/>
        <v>44427</v>
      </c>
      <c r="B826" vm="3186">
        <f ca="1"/>
        <v>23.76</v>
      </c>
      <c r="C826" vm="3185">
        <f ca="1"/>
        <v>44427</v>
      </c>
      <c r="D826" vm="3187">
        <f ca="1"/>
        <v>61.84</v>
      </c>
      <c r="E826" vm="3185">
        <f ca="1"/>
        <v>44427</v>
      </c>
      <c r="F826" vm="3188">
        <f ca="1"/>
        <v>441.79</v>
      </c>
    </row>
    <row r="827" spans="1:6">
      <c r="A827" vm="3189">
        <f ca="1"/>
        <v>44428</v>
      </c>
      <c r="B827" vm="3190">
        <f ca="1"/>
        <v>24.23</v>
      </c>
      <c r="C827" vm="3189">
        <f ca="1"/>
        <v>44428</v>
      </c>
      <c r="D827" vm="3179">
        <f ca="1"/>
        <v>63.05</v>
      </c>
      <c r="E827" vm="3189">
        <f ca="1"/>
        <v>44428</v>
      </c>
      <c r="F827" vm="3191">
        <f ca="1"/>
        <v>445.31</v>
      </c>
    </row>
    <row r="828" spans="1:6">
      <c r="A828" vm="3192">
        <f ca="1"/>
        <v>44431</v>
      </c>
      <c r="B828" vm="3193">
        <f ca="1"/>
        <v>25.32</v>
      </c>
      <c r="C828" vm="3192">
        <f ca="1"/>
        <v>44431</v>
      </c>
      <c r="D828" vm="3194">
        <f ca="1"/>
        <v>65.13</v>
      </c>
      <c r="E828" vm="3192">
        <f ca="1"/>
        <v>44431</v>
      </c>
      <c r="F828" vm="3195">
        <f ca="1"/>
        <v>449.19</v>
      </c>
    </row>
    <row r="829" spans="1:6">
      <c r="A829" vm="3196">
        <f ca="1"/>
        <v>44432</v>
      </c>
      <c r="B829" vm="3197">
        <f ca="1"/>
        <v>25.85</v>
      </c>
      <c r="C829" vm="3196">
        <f ca="1"/>
        <v>44432</v>
      </c>
      <c r="D829" vm="2853">
        <f ca="1"/>
        <v>65.680000000000007</v>
      </c>
      <c r="E829" vm="3196">
        <f ca="1"/>
        <v>44432</v>
      </c>
      <c r="F829" vm="3198">
        <f ca="1"/>
        <v>449.97</v>
      </c>
    </row>
    <row r="830" spans="1:6">
      <c r="A830" vm="3199">
        <f ca="1"/>
        <v>44433</v>
      </c>
      <c r="B830" vm="3166">
        <f ca="1"/>
        <v>26.41</v>
      </c>
      <c r="C830" vm="3199">
        <f ca="1"/>
        <v>44433</v>
      </c>
      <c r="D830" vm="3200">
        <f ca="1"/>
        <v>66.22</v>
      </c>
      <c r="E830" vm="3199">
        <f ca="1"/>
        <v>44433</v>
      </c>
      <c r="F830" vm="3201">
        <f ca="1"/>
        <v>450.91</v>
      </c>
    </row>
    <row r="831" spans="1:6">
      <c r="A831" vm="3202">
        <f ca="1"/>
        <v>44434</v>
      </c>
      <c r="B831" vm="3150">
        <f ca="1"/>
        <v>25.9</v>
      </c>
      <c r="C831" vm="3202">
        <f ca="1"/>
        <v>44434</v>
      </c>
      <c r="D831" vm="3203">
        <f ca="1"/>
        <v>65.47</v>
      </c>
      <c r="E831" vm="3202">
        <f ca="1"/>
        <v>44434</v>
      </c>
      <c r="F831" vm="3204">
        <f ca="1"/>
        <v>448.25</v>
      </c>
    </row>
    <row r="832" spans="1:6">
      <c r="A832" vm="3205">
        <f ca="1"/>
        <v>44435</v>
      </c>
      <c r="B832" vm="1774">
        <f ca="1"/>
        <v>26.6</v>
      </c>
      <c r="C832" vm="3205">
        <f ca="1"/>
        <v>44435</v>
      </c>
      <c r="D832" vm="2797">
        <f ca="1"/>
        <v>66.510000000000005</v>
      </c>
      <c r="E832" vm="3205">
        <f ca="1"/>
        <v>44435</v>
      </c>
      <c r="F832" vm="3206">
        <f ca="1"/>
        <v>452.19</v>
      </c>
    </row>
    <row r="833" spans="1:6">
      <c r="A833" vm="3207">
        <f ca="1"/>
        <v>44438</v>
      </c>
      <c r="B833" vm="158">
        <f ca="1"/>
        <v>26.13</v>
      </c>
      <c r="C833" vm="3207">
        <f ca="1"/>
        <v>44438</v>
      </c>
      <c r="D833" vm="2571">
        <f ca="1"/>
        <v>66.989999999999995</v>
      </c>
      <c r="E833" vm="3207">
        <f ca="1"/>
        <v>44438</v>
      </c>
      <c r="F833" vm="3208">
        <f ca="1"/>
        <v>454.2</v>
      </c>
    </row>
    <row r="834" spans="1:6">
      <c r="A834" vm="3209">
        <f ca="1"/>
        <v>44439</v>
      </c>
      <c r="B834" vm="317">
        <f ca="1"/>
        <v>26.06</v>
      </c>
      <c r="C834" vm="3209">
        <f ca="1"/>
        <v>44439</v>
      </c>
      <c r="D834" vm="2571">
        <f ca="1"/>
        <v>66.989999999999995</v>
      </c>
      <c r="E834" vm="3209">
        <f ca="1"/>
        <v>44439</v>
      </c>
      <c r="F834" vm="310">
        <f ca="1"/>
        <v>453.71</v>
      </c>
    </row>
    <row r="835" spans="1:6">
      <c r="A835" vm="313">
        <f ca="1"/>
        <v>44440</v>
      </c>
      <c r="B835" vm="3210">
        <f ca="1"/>
        <v>26.93</v>
      </c>
      <c r="C835" vm="313">
        <f ca="1"/>
        <v>44440</v>
      </c>
      <c r="D835" vm="3211">
        <f ca="1"/>
        <v>67.23</v>
      </c>
      <c r="E835" vm="313">
        <f ca="1"/>
        <v>44440</v>
      </c>
      <c r="F835" vm="3212">
        <f ca="1"/>
        <v>453.91</v>
      </c>
    </row>
    <row r="836" spans="1:6">
      <c r="A836" vm="3213">
        <f ca="1"/>
        <v>44441</v>
      </c>
      <c r="B836" vm="3214">
        <f ca="1"/>
        <v>27.15</v>
      </c>
      <c r="C836" vm="3213">
        <f ca="1"/>
        <v>44441</v>
      </c>
      <c r="D836" vm="3215">
        <f ca="1"/>
        <v>67.900000000000006</v>
      </c>
      <c r="E836" vm="3213">
        <f ca="1"/>
        <v>44441</v>
      </c>
      <c r="F836" vm="3216">
        <f ca="1"/>
        <v>455.27</v>
      </c>
    </row>
    <row r="837" spans="1:6">
      <c r="A837" vm="3217">
        <f ca="1"/>
        <v>44442</v>
      </c>
      <c r="B837" vm="3218">
        <f ca="1"/>
        <v>26.4</v>
      </c>
      <c r="C837" vm="3217">
        <f ca="1"/>
        <v>44442</v>
      </c>
      <c r="D837" vm="3219">
        <f ca="1"/>
        <v>67.28</v>
      </c>
      <c r="E837" vm="3217">
        <f ca="1"/>
        <v>44442</v>
      </c>
      <c r="F837" vm="3220">
        <f ca="1"/>
        <v>455.07</v>
      </c>
    </row>
    <row r="838" spans="1:6">
      <c r="A838" vm="3221">
        <f ca="1"/>
        <v>44446</v>
      </c>
      <c r="B838" vm="3222">
        <f ca="1"/>
        <v>26.8</v>
      </c>
      <c r="C838" vm="3221">
        <f ca="1"/>
        <v>44446</v>
      </c>
      <c r="D838" vm="3223">
        <f ca="1"/>
        <v>67.13</v>
      </c>
      <c r="E838" vm="3221">
        <f ca="1"/>
        <v>44446</v>
      </c>
      <c r="F838" vm="3224">
        <f ca="1"/>
        <v>453.6</v>
      </c>
    </row>
    <row r="839" spans="1:6">
      <c r="A839" vm="3225">
        <f ca="1"/>
        <v>44447</v>
      </c>
      <c r="B839" vm="2874">
        <f ca="1"/>
        <v>25.25</v>
      </c>
      <c r="C839" vm="3225">
        <f ca="1"/>
        <v>44447</v>
      </c>
      <c r="D839" vm="3226">
        <f ca="1"/>
        <v>65.69</v>
      </c>
      <c r="E839" vm="3225">
        <f ca="1"/>
        <v>44447</v>
      </c>
      <c r="F839" vm="3227">
        <f ca="1"/>
        <v>453</v>
      </c>
    </row>
    <row r="840" spans="1:6">
      <c r="A840" vm="3228">
        <f ca="1"/>
        <v>44448</v>
      </c>
      <c r="B840" vm="3229">
        <f ca="1"/>
        <v>25.26</v>
      </c>
      <c r="C840" vm="3228">
        <f ca="1"/>
        <v>44448</v>
      </c>
      <c r="D840" vm="3230">
        <f ca="1"/>
        <v>65.89</v>
      </c>
      <c r="E840" vm="3228">
        <f ca="1"/>
        <v>44448</v>
      </c>
      <c r="F840" vm="3231">
        <f ca="1"/>
        <v>450.98</v>
      </c>
    </row>
    <row r="841" spans="1:6">
      <c r="A841" vm="3232">
        <f ca="1"/>
        <v>44449</v>
      </c>
      <c r="B841" vm="2020">
        <f ca="1"/>
        <v>24.16</v>
      </c>
      <c r="C841" vm="3232">
        <f ca="1"/>
        <v>44449</v>
      </c>
      <c r="D841" vm="3233">
        <f ca="1"/>
        <v>65.260000000000005</v>
      </c>
      <c r="E841" vm="3232">
        <f ca="1"/>
        <v>44449</v>
      </c>
      <c r="F841" vm="3234">
        <f ca="1"/>
        <v>447.54</v>
      </c>
    </row>
    <row r="842" spans="1:6">
      <c r="A842" vm="3235">
        <f ca="1"/>
        <v>44452</v>
      </c>
      <c r="B842" vm="3236">
        <f ca="1"/>
        <v>24.21</v>
      </c>
      <c r="C842" vm="3235">
        <f ca="1"/>
        <v>44452</v>
      </c>
      <c r="D842" vm="3237">
        <f ca="1"/>
        <v>65.5</v>
      </c>
      <c r="E842" vm="3235">
        <f ca="1"/>
        <v>44452</v>
      </c>
      <c r="F842" vm="3238">
        <f ca="1"/>
        <v>448.58</v>
      </c>
    </row>
    <row r="843" spans="1:6">
      <c r="A843" vm="3239">
        <f ca="1"/>
        <v>44453</v>
      </c>
      <c r="B843" vm="3240">
        <f ca="1"/>
        <v>24.66</v>
      </c>
      <c r="C843" vm="3239">
        <f ca="1"/>
        <v>44453</v>
      </c>
      <c r="D843" vm="3233">
        <f ca="1"/>
        <v>65.260000000000005</v>
      </c>
      <c r="E843" vm="3239">
        <f ca="1"/>
        <v>44453</v>
      </c>
      <c r="F843" vm="3241">
        <f ca="1"/>
        <v>446.19</v>
      </c>
    </row>
    <row r="844" spans="1:6">
      <c r="A844" vm="3242">
        <f ca="1"/>
        <v>44454</v>
      </c>
      <c r="B844" vm="3243">
        <f ca="1"/>
        <v>24.63</v>
      </c>
      <c r="C844" vm="3242">
        <f ca="1"/>
        <v>44454</v>
      </c>
      <c r="D844" vm="3244">
        <f ca="1"/>
        <v>65.33</v>
      </c>
      <c r="E844" vm="3242">
        <f ca="1"/>
        <v>44454</v>
      </c>
      <c r="F844" vm="3245">
        <f ca="1"/>
        <v>449.9</v>
      </c>
    </row>
    <row r="845" spans="1:6">
      <c r="A845" vm="3246">
        <f ca="1"/>
        <v>44455</v>
      </c>
      <c r="B845" vm="3247">
        <f ca="1"/>
        <v>24.97</v>
      </c>
      <c r="C845" vm="3246">
        <f ca="1"/>
        <v>44455</v>
      </c>
      <c r="D845" vm="3248">
        <f ca="1"/>
        <v>65.010000000000005</v>
      </c>
      <c r="E845" vm="3246">
        <f ca="1"/>
        <v>44455</v>
      </c>
      <c r="F845" vm="3249">
        <f ca="1"/>
        <v>449.06</v>
      </c>
    </row>
    <row r="846" spans="1:6">
      <c r="A846" vm="3250">
        <f ca="1"/>
        <v>44456</v>
      </c>
      <c r="B846" vm="3251">
        <f ca="1"/>
        <v>26.47</v>
      </c>
      <c r="C846" vm="3250">
        <f ca="1"/>
        <v>44456</v>
      </c>
      <c r="D846" vm="3252">
        <f ca="1"/>
        <v>65.84</v>
      </c>
      <c r="E846" vm="3250">
        <f ca="1"/>
        <v>44456</v>
      </c>
      <c r="F846" vm="3253">
        <f ca="1"/>
        <v>444.73</v>
      </c>
    </row>
    <row r="847" spans="1:6">
      <c r="A847" vm="3254">
        <f ca="1"/>
        <v>44459</v>
      </c>
      <c r="B847" vm="3255">
        <f ca="1"/>
        <v>25.72</v>
      </c>
      <c r="C847" vm="3254">
        <f ca="1"/>
        <v>44459</v>
      </c>
      <c r="D847" vm="3256">
        <f ca="1"/>
        <v>62.96</v>
      </c>
      <c r="E847" vm="3254">
        <f ca="1"/>
        <v>44459</v>
      </c>
      <c r="F847" vm="3257">
        <f ca="1"/>
        <v>437.23</v>
      </c>
    </row>
    <row r="848" spans="1:6">
      <c r="A848" vm="3258">
        <f ca="1"/>
        <v>44460</v>
      </c>
      <c r="B848" vm="3259">
        <f ca="1"/>
        <v>26.08</v>
      </c>
      <c r="C848" vm="3258">
        <f ca="1"/>
        <v>44460</v>
      </c>
      <c r="D848" vm="3260">
        <f ca="1"/>
        <v>63.22</v>
      </c>
      <c r="E848" vm="3258">
        <f ca="1"/>
        <v>44460</v>
      </c>
      <c r="F848" vm="3261">
        <f ca="1"/>
        <v>436.98</v>
      </c>
    </row>
    <row r="849" spans="1:6">
      <c r="A849" vm="3262">
        <f ca="1"/>
        <v>44461</v>
      </c>
      <c r="B849" vm="3263">
        <f ca="1"/>
        <v>26.92</v>
      </c>
      <c r="C849" vm="3262">
        <f ca="1"/>
        <v>44461</v>
      </c>
      <c r="D849" vm="3264">
        <f ca="1"/>
        <v>64.489999999999995</v>
      </c>
      <c r="E849" vm="3262">
        <f ca="1"/>
        <v>44461</v>
      </c>
      <c r="F849" vm="3265">
        <f ca="1"/>
        <v>441.29</v>
      </c>
    </row>
    <row r="850" spans="1:6">
      <c r="A850" vm="3266">
        <f ca="1"/>
        <v>44462</v>
      </c>
      <c r="B850" vm="3267">
        <f ca="1"/>
        <v>27.77</v>
      </c>
      <c r="C850" vm="3266">
        <f ca="1"/>
        <v>44462</v>
      </c>
      <c r="D850" vm="3268">
        <f ca="1"/>
        <v>65.09</v>
      </c>
      <c r="E850" vm="3266">
        <f ca="1"/>
        <v>44462</v>
      </c>
      <c r="F850" vm="3269">
        <f ca="1"/>
        <v>446.58</v>
      </c>
    </row>
    <row r="851" spans="1:6">
      <c r="A851" vm="3270">
        <f ca="1"/>
        <v>44463</v>
      </c>
      <c r="B851" vm="3271">
        <f ca="1"/>
        <v>26.97</v>
      </c>
      <c r="C851" vm="3270">
        <f ca="1"/>
        <v>44463</v>
      </c>
      <c r="D851" vm="3116">
        <f ca="1"/>
        <v>64.209999999999994</v>
      </c>
      <c r="E851" vm="3270">
        <f ca="1"/>
        <v>44463</v>
      </c>
      <c r="F851" vm="3272">
        <f ca="1"/>
        <v>445.74</v>
      </c>
    </row>
    <row r="852" spans="1:6">
      <c r="A852" vm="3273">
        <f ca="1"/>
        <v>44466</v>
      </c>
      <c r="B852" vm="3274">
        <f ca="1"/>
        <v>28.4</v>
      </c>
      <c r="C852" vm="3273">
        <f ca="1"/>
        <v>44466</v>
      </c>
      <c r="D852" vm="3275">
        <f ca="1"/>
        <v>65.12</v>
      </c>
      <c r="E852" vm="3273">
        <f ca="1"/>
        <v>44466</v>
      </c>
      <c r="F852" vm="3276">
        <f ca="1"/>
        <v>444.34</v>
      </c>
    </row>
    <row r="853" spans="1:6">
      <c r="A853" vm="3277">
        <f ca="1"/>
        <v>44467</v>
      </c>
      <c r="B853" vm="3278">
        <f ca="1"/>
        <v>26.83</v>
      </c>
      <c r="C853" vm="3277">
        <f ca="1"/>
        <v>44467</v>
      </c>
      <c r="D853" vm="3279">
        <f ca="1"/>
        <v>63</v>
      </c>
      <c r="E853" vm="3277">
        <f ca="1"/>
        <v>44467</v>
      </c>
      <c r="F853" vm="3280">
        <f ca="1"/>
        <v>435.47</v>
      </c>
    </row>
    <row r="854" spans="1:6">
      <c r="A854" vm="3281">
        <f ca="1"/>
        <v>44468</v>
      </c>
      <c r="B854" vm="3282">
        <f ca="1"/>
        <v>25.19</v>
      </c>
      <c r="C854" vm="3281">
        <f ca="1"/>
        <v>44468</v>
      </c>
      <c r="D854" vm="3283">
        <f ca="1"/>
        <v>62.24</v>
      </c>
      <c r="E854" vm="3281">
        <f ca="1"/>
        <v>44468</v>
      </c>
      <c r="F854" vm="3284">
        <f ca="1"/>
        <v>436.22</v>
      </c>
    </row>
    <row r="855" spans="1:6">
      <c r="A855" vm="3285">
        <f ca="1"/>
        <v>44469</v>
      </c>
      <c r="B855" vm="325">
        <f ca="1"/>
        <v>25.54</v>
      </c>
      <c r="C855" vm="3285">
        <f ca="1"/>
        <v>44469</v>
      </c>
      <c r="D855" vm="3286">
        <f ca="1"/>
        <v>62.6</v>
      </c>
      <c r="E855" vm="3285">
        <f ca="1"/>
        <v>44469</v>
      </c>
      <c r="F855" vm="318">
        <f ca="1"/>
        <v>430.82</v>
      </c>
    </row>
    <row r="856" spans="1:6">
      <c r="A856" vm="321">
        <f ca="1"/>
        <v>44470</v>
      </c>
      <c r="B856" vm="3287">
        <f ca="1"/>
        <v>25.57</v>
      </c>
      <c r="C856" vm="321">
        <f ca="1"/>
        <v>44470</v>
      </c>
      <c r="D856" vm="3288">
        <f ca="1"/>
        <v>62.86</v>
      </c>
      <c r="E856" vm="321">
        <f ca="1"/>
        <v>44470</v>
      </c>
      <c r="F856" vm="3289">
        <f ca="1"/>
        <v>435.95</v>
      </c>
    </row>
    <row r="857" spans="1:6">
      <c r="A857" vm="3290">
        <f ca="1"/>
        <v>44473</v>
      </c>
      <c r="B857" vm="3291">
        <f ca="1"/>
        <v>24.32</v>
      </c>
      <c r="C857" vm="3290">
        <f ca="1"/>
        <v>44473</v>
      </c>
      <c r="D857" vm="3292">
        <f ca="1"/>
        <v>60.81</v>
      </c>
      <c r="E857" vm="3290">
        <f ca="1"/>
        <v>44473</v>
      </c>
      <c r="F857" vm="3293">
        <f ca="1"/>
        <v>430.29</v>
      </c>
    </row>
    <row r="858" spans="1:6">
      <c r="A858" vm="3294">
        <f ca="1"/>
        <v>44474</v>
      </c>
      <c r="B858" vm="1684">
        <f ca="1"/>
        <v>24.37</v>
      </c>
      <c r="C858" vm="3294">
        <f ca="1"/>
        <v>44474</v>
      </c>
      <c r="D858" vm="3295">
        <f ca="1"/>
        <v>61.46</v>
      </c>
      <c r="E858" vm="3294">
        <f ca="1"/>
        <v>44474</v>
      </c>
      <c r="F858" vm="3296">
        <f ca="1"/>
        <v>434.8</v>
      </c>
    </row>
    <row r="859" spans="1:6">
      <c r="A859" vm="3297">
        <f ca="1"/>
        <v>44475</v>
      </c>
      <c r="B859" vm="2909">
        <f ca="1"/>
        <v>24.6</v>
      </c>
      <c r="C859" vm="3297">
        <f ca="1"/>
        <v>44475</v>
      </c>
      <c r="D859" vm="3298">
        <f ca="1"/>
        <v>61.62</v>
      </c>
      <c r="E859" vm="3297">
        <f ca="1"/>
        <v>44475</v>
      </c>
      <c r="F859" vm="3299">
        <f ca="1"/>
        <v>436.65</v>
      </c>
    </row>
    <row r="860" spans="1:6">
      <c r="A860" vm="3300">
        <f ca="1"/>
        <v>44476</v>
      </c>
      <c r="B860" vm="2863">
        <f ca="1"/>
        <v>26.09</v>
      </c>
      <c r="C860" vm="3300">
        <f ca="1"/>
        <v>44476</v>
      </c>
      <c r="D860" vm="2906">
        <f ca="1"/>
        <v>63.34</v>
      </c>
      <c r="E860" vm="3300">
        <f ca="1"/>
        <v>44476</v>
      </c>
      <c r="F860" vm="3301">
        <f ca="1"/>
        <v>440.27</v>
      </c>
    </row>
    <row r="861" spans="1:6">
      <c r="A861" vm="3302">
        <f ca="1"/>
        <v>44477</v>
      </c>
      <c r="B861" vm="1762">
        <f ca="1"/>
        <v>27.19</v>
      </c>
      <c r="C861" vm="3302">
        <f ca="1"/>
        <v>44477</v>
      </c>
      <c r="D861" vm="3303">
        <f ca="1"/>
        <v>62.79</v>
      </c>
      <c r="E861" vm="3302">
        <f ca="1"/>
        <v>44477</v>
      </c>
      <c r="F861" vm="3304">
        <f ca="1"/>
        <v>439.62</v>
      </c>
    </row>
    <row r="862" spans="1:6">
      <c r="A862" vm="3305">
        <f ca="1"/>
        <v>44480</v>
      </c>
      <c r="B862" vm="3306">
        <f ca="1"/>
        <v>27.65</v>
      </c>
      <c r="C862" vm="3305">
        <f ca="1"/>
        <v>44480</v>
      </c>
      <c r="D862" vm="3307">
        <f ca="1"/>
        <v>63.71</v>
      </c>
      <c r="E862" vm="3305">
        <f ca="1"/>
        <v>44480</v>
      </c>
      <c r="F862" vm="3308">
        <f ca="1"/>
        <v>436.34</v>
      </c>
    </row>
    <row r="863" spans="1:6">
      <c r="A863" vm="3309">
        <f ca="1"/>
        <v>44481</v>
      </c>
      <c r="B863" vm="3310">
        <f ca="1"/>
        <v>29.78</v>
      </c>
      <c r="C863" vm="3309">
        <f ca="1"/>
        <v>44481</v>
      </c>
      <c r="D863" vm="3311">
        <f ca="1"/>
        <v>65.25</v>
      </c>
      <c r="E863" vm="3309">
        <f ca="1"/>
        <v>44481</v>
      </c>
      <c r="F863" vm="3312">
        <f ca="1"/>
        <v>435.24</v>
      </c>
    </row>
    <row r="864" spans="1:6">
      <c r="A864" vm="3313">
        <f ca="1"/>
        <v>44482</v>
      </c>
      <c r="B864" vm="3314">
        <f ca="1"/>
        <v>33.590000000000003</v>
      </c>
      <c r="C864" vm="3313">
        <f ca="1"/>
        <v>44482</v>
      </c>
      <c r="D864" vm="3315">
        <f ca="1"/>
        <v>66.849999999999994</v>
      </c>
      <c r="E864" vm="3313">
        <f ca="1"/>
        <v>44482</v>
      </c>
      <c r="F864" vm="3316">
        <f ca="1"/>
        <v>436.79</v>
      </c>
    </row>
    <row r="865" spans="1:6">
      <c r="A865" vm="3317">
        <f ca="1"/>
        <v>44483</v>
      </c>
      <c r="B865" vm="3318">
        <f ca="1"/>
        <v>31.81</v>
      </c>
      <c r="C865" vm="3317">
        <f ca="1"/>
        <v>44483</v>
      </c>
      <c r="D865" vm="3319">
        <f ca="1"/>
        <v>66.930000000000007</v>
      </c>
      <c r="E865" vm="3317">
        <f ca="1"/>
        <v>44483</v>
      </c>
      <c r="F865" vm="3320">
        <f ca="1"/>
        <v>444.27</v>
      </c>
    </row>
    <row r="866" spans="1:6">
      <c r="A866" vm="3321">
        <f ca="1"/>
        <v>44484</v>
      </c>
      <c r="B866" vm="3322">
        <f ca="1"/>
        <v>31.24</v>
      </c>
      <c r="C866" vm="3321">
        <f ca="1"/>
        <v>44484</v>
      </c>
      <c r="D866" vm="3323">
        <f ca="1"/>
        <v>67.16</v>
      </c>
      <c r="E866" vm="3321">
        <f ca="1"/>
        <v>44484</v>
      </c>
      <c r="F866" vm="3324">
        <f ca="1"/>
        <v>447.68</v>
      </c>
    </row>
    <row r="867" spans="1:6">
      <c r="A867" vm="3325">
        <f ca="1"/>
        <v>44487</v>
      </c>
      <c r="B867" vm="3326">
        <f ca="1"/>
        <v>32.590000000000003</v>
      </c>
      <c r="C867" vm="3325">
        <f ca="1"/>
        <v>44487</v>
      </c>
      <c r="D867" vm="3327">
        <f ca="1"/>
        <v>68.48</v>
      </c>
      <c r="E867" vm="3325">
        <f ca="1"/>
        <v>44487</v>
      </c>
      <c r="F867" vm="3328">
        <f ca="1"/>
        <v>448.98</v>
      </c>
    </row>
    <row r="868" spans="1:6">
      <c r="A868" vm="3329">
        <f ca="1"/>
        <v>44488</v>
      </c>
      <c r="B868" vm="2834">
        <f ca="1"/>
        <v>33.44</v>
      </c>
      <c r="C868" vm="3329">
        <f ca="1"/>
        <v>44488</v>
      </c>
      <c r="D868" vm="3330">
        <f ca="1"/>
        <v>69.900000000000006</v>
      </c>
      <c r="E868" vm="3329">
        <f ca="1"/>
        <v>44488</v>
      </c>
      <c r="F868" vm="3331">
        <f ca="1"/>
        <v>452.51</v>
      </c>
    </row>
    <row r="869" spans="1:6">
      <c r="A869" vm="3332">
        <f ca="1"/>
        <v>44489</v>
      </c>
      <c r="B869" vm="3333">
        <f ca="1"/>
        <v>32.92</v>
      </c>
      <c r="C869" vm="3332">
        <f ca="1"/>
        <v>44489</v>
      </c>
      <c r="D869" vm="3334">
        <f ca="1"/>
        <v>69.36</v>
      </c>
      <c r="E869" vm="3332">
        <f ca="1"/>
        <v>44489</v>
      </c>
      <c r="F869" vm="3335">
        <f ca="1"/>
        <v>454.25</v>
      </c>
    </row>
    <row r="870" spans="1:6">
      <c r="A870" vm="3336">
        <f ca="1"/>
        <v>44490</v>
      </c>
      <c r="B870" vm="3337">
        <f ca="1"/>
        <v>33.67</v>
      </c>
      <c r="C870" vm="3336">
        <f ca="1"/>
        <v>44490</v>
      </c>
      <c r="D870" vm="3338">
        <f ca="1"/>
        <v>69.97</v>
      </c>
      <c r="E870" vm="3336">
        <f ca="1"/>
        <v>44490</v>
      </c>
      <c r="F870" vm="3339">
        <f ca="1"/>
        <v>455.43</v>
      </c>
    </row>
    <row r="871" spans="1:6">
      <c r="A871" vm="3340">
        <f ca="1"/>
        <v>44491</v>
      </c>
      <c r="B871" vm="2139">
        <f ca="1"/>
        <v>32.700000000000003</v>
      </c>
      <c r="C871" vm="3340">
        <f ca="1"/>
        <v>44491</v>
      </c>
      <c r="D871" vm="2805">
        <f ca="1"/>
        <v>69.13</v>
      </c>
      <c r="E871" vm="3340">
        <f ca="1"/>
        <v>44491</v>
      </c>
      <c r="F871" vm="3341">
        <f ca="1"/>
        <v>454.88</v>
      </c>
    </row>
    <row r="872" spans="1:6">
      <c r="A872" vm="3342">
        <f ca="1"/>
        <v>44494</v>
      </c>
      <c r="B872" vm="3343">
        <f ca="1"/>
        <v>34.880000000000003</v>
      </c>
      <c r="C872" vm="3342">
        <f ca="1"/>
        <v>44494</v>
      </c>
      <c r="D872" vm="3344">
        <f ca="1"/>
        <v>72.23</v>
      </c>
      <c r="E872" vm="3342">
        <f ca="1"/>
        <v>44494</v>
      </c>
      <c r="F872" vm="3345">
        <f ca="1"/>
        <v>457.26</v>
      </c>
    </row>
    <row r="873" spans="1:6">
      <c r="A873" vm="3346">
        <f ca="1"/>
        <v>44495</v>
      </c>
      <c r="B873" vm="261">
        <f ca="1"/>
        <v>34.17</v>
      </c>
      <c r="C873" vm="3346">
        <f ca="1"/>
        <v>44495</v>
      </c>
      <c r="D873" vm="3347">
        <f ca="1"/>
        <v>71.239999999999995</v>
      </c>
      <c r="E873" vm="3346">
        <f ca="1"/>
        <v>44495</v>
      </c>
      <c r="F873" vm="3348">
        <f ca="1"/>
        <v>457.78</v>
      </c>
    </row>
    <row r="874" spans="1:6">
      <c r="A874" vm="3349">
        <f ca="1"/>
        <v>44496</v>
      </c>
      <c r="B874" vm="3350">
        <f ca="1"/>
        <v>34.409999999999997</v>
      </c>
      <c r="C874" vm="3349">
        <f ca="1"/>
        <v>44496</v>
      </c>
      <c r="D874" vm="3351">
        <f ca="1"/>
        <v>72.58</v>
      </c>
      <c r="E874" vm="3349">
        <f ca="1"/>
        <v>44496</v>
      </c>
      <c r="F874" vm="3352">
        <f ca="1"/>
        <v>455.74</v>
      </c>
    </row>
    <row r="875" spans="1:6">
      <c r="A875" vm="3353">
        <f ca="1"/>
        <v>44497</v>
      </c>
      <c r="B875" vm="3354">
        <f ca="1"/>
        <v>37.11</v>
      </c>
      <c r="C875" vm="3353">
        <f ca="1"/>
        <v>44497</v>
      </c>
      <c r="D875" vm="3355">
        <f ca="1"/>
        <v>76.349999999999994</v>
      </c>
      <c r="E875" vm="3353">
        <f ca="1"/>
        <v>44497</v>
      </c>
      <c r="F875" vm="3356">
        <f ca="1"/>
        <v>460.12</v>
      </c>
    </row>
    <row r="876" spans="1:6">
      <c r="A876" vm="3357">
        <f ca="1"/>
        <v>44498</v>
      </c>
      <c r="B876" vm="332">
        <f ca="1"/>
        <v>38.270000000000003</v>
      </c>
      <c r="C876" vm="3357">
        <f ca="1"/>
        <v>44498</v>
      </c>
      <c r="D876" vm="3358">
        <f ca="1"/>
        <v>77.41</v>
      </c>
      <c r="E876" vm="3357">
        <f ca="1"/>
        <v>44498</v>
      </c>
      <c r="F876" vm="326">
        <f ca="1"/>
        <v>460.99</v>
      </c>
    </row>
    <row r="877" spans="1:6">
      <c r="A877" vm="329">
        <f ca="1"/>
        <v>44501</v>
      </c>
      <c r="B877" vm="3359">
        <f ca="1"/>
        <v>41.65</v>
      </c>
      <c r="C877" vm="329">
        <f ca="1"/>
        <v>44501</v>
      </c>
      <c r="D877" vm="3360">
        <f ca="1"/>
        <v>80.599999999999994</v>
      </c>
      <c r="E877" vm="329">
        <f ca="1"/>
        <v>44501</v>
      </c>
      <c r="F877" vm="3361">
        <f ca="1"/>
        <v>461.94</v>
      </c>
    </row>
    <row r="878" spans="1:6">
      <c r="A878" vm="3362">
        <f ca="1"/>
        <v>44502</v>
      </c>
      <c r="B878" vm="3363">
        <f ca="1"/>
        <v>41.23</v>
      </c>
      <c r="C878" vm="3362">
        <f ca="1"/>
        <v>44502</v>
      </c>
      <c r="D878" vm="3364">
        <f ca="1"/>
        <v>79.86</v>
      </c>
      <c r="E878" vm="3362">
        <f ca="1"/>
        <v>44502</v>
      </c>
      <c r="F878" vm="3365">
        <f ca="1"/>
        <v>463.76</v>
      </c>
    </row>
    <row r="879" spans="1:6">
      <c r="A879" vm="3366">
        <f ca="1"/>
        <v>44503</v>
      </c>
      <c r="B879" vm="3367">
        <f ca="1"/>
        <v>40.04</v>
      </c>
      <c r="C879" vm="3366">
        <f ca="1"/>
        <v>44503</v>
      </c>
      <c r="D879" vm="3368">
        <f ca="1"/>
        <v>80.45</v>
      </c>
      <c r="E879" vm="3366">
        <f ca="1"/>
        <v>44503</v>
      </c>
      <c r="F879" vm="3369">
        <f ca="1"/>
        <v>466.61</v>
      </c>
    </row>
    <row r="880" spans="1:6">
      <c r="A880" vm="3370">
        <f ca="1"/>
        <v>44504</v>
      </c>
      <c r="B880" vm="3371">
        <f ca="1"/>
        <v>40.229999999999997</v>
      </c>
      <c r="C880" vm="3370">
        <f ca="1"/>
        <v>44504</v>
      </c>
      <c r="D880" vm="3372">
        <f ca="1"/>
        <v>81.41</v>
      </c>
      <c r="E880" vm="3370">
        <f ca="1"/>
        <v>44504</v>
      </c>
      <c r="F880" vm="3373">
        <f ca="1"/>
        <v>468.75</v>
      </c>
    </row>
    <row r="881" spans="1:6">
      <c r="A881" vm="3374">
        <f ca="1"/>
        <v>44505</v>
      </c>
      <c r="B881" vm="3375">
        <f ca="1"/>
        <v>38.369999999999997</v>
      </c>
      <c r="C881" vm="3374">
        <f ca="1"/>
        <v>44505</v>
      </c>
      <c r="D881" vm="3376">
        <f ca="1"/>
        <v>80.48</v>
      </c>
      <c r="E881" vm="3374">
        <f ca="1"/>
        <v>44505</v>
      </c>
      <c r="F881" vm="3377">
        <f ca="1"/>
        <v>470.4</v>
      </c>
    </row>
    <row r="882" spans="1:6">
      <c r="A882" vm="3378">
        <f ca="1"/>
        <v>44508</v>
      </c>
      <c r="B882" vm="3379">
        <f ca="1"/>
        <v>40.94</v>
      </c>
      <c r="C882" vm="3378">
        <f ca="1"/>
        <v>44508</v>
      </c>
      <c r="D882" vm="3380">
        <f ca="1"/>
        <v>81.69</v>
      </c>
      <c r="E882" vm="3378">
        <f ca="1"/>
        <v>44508</v>
      </c>
      <c r="F882" vm="3381">
        <f ca="1"/>
        <v>470.89</v>
      </c>
    </row>
    <row r="883" spans="1:6">
      <c r="A883" vm="3382">
        <f ca="1"/>
        <v>44509</v>
      </c>
      <c r="B883" vm="3383">
        <f ca="1"/>
        <v>40.72</v>
      </c>
      <c r="C883" vm="3382">
        <f ca="1"/>
        <v>44509</v>
      </c>
      <c r="D883" vm="3384">
        <f ca="1"/>
        <v>79.28</v>
      </c>
      <c r="E883" vm="3382">
        <f ca="1"/>
        <v>44509</v>
      </c>
      <c r="F883" vm="3385">
        <f ca="1"/>
        <v>469.25</v>
      </c>
    </row>
    <row r="884" spans="1:6">
      <c r="A884" vm="3386">
        <f ca="1"/>
        <v>44510</v>
      </c>
      <c r="B884" vm="3387">
        <f ca="1"/>
        <v>40.18</v>
      </c>
      <c r="C884" vm="3386">
        <f ca="1"/>
        <v>44510</v>
      </c>
      <c r="D884" vm="3388">
        <f ca="1"/>
        <v>77.819999999999993</v>
      </c>
      <c r="E884" vm="3386">
        <f ca="1"/>
        <v>44510</v>
      </c>
      <c r="F884" vm="3389">
        <f ca="1"/>
        <v>465.54</v>
      </c>
    </row>
    <row r="885" spans="1:6">
      <c r="A885" vm="3390">
        <f ca="1"/>
        <v>44511</v>
      </c>
      <c r="B885" vm="3391">
        <f ca="1"/>
        <v>43.44</v>
      </c>
      <c r="C885" vm="3390">
        <f ca="1"/>
        <v>44511</v>
      </c>
      <c r="D885" vm="3392">
        <f ca="1"/>
        <v>80.92</v>
      </c>
      <c r="E885" vm="3390">
        <f ca="1"/>
        <v>44511</v>
      </c>
      <c r="F885" vm="3393">
        <f ca="1"/>
        <v>465.73</v>
      </c>
    </row>
    <row r="886" spans="1:6">
      <c r="A886" vm="3394">
        <f ca="1"/>
        <v>44512</v>
      </c>
      <c r="B886" vm="3395">
        <f ca="1"/>
        <v>43.14</v>
      </c>
      <c r="C886" vm="3394">
        <f ca="1"/>
        <v>44512</v>
      </c>
      <c r="D886" vm="3396">
        <f ca="1"/>
        <v>81.47</v>
      </c>
      <c r="E886" vm="3394">
        <f ca="1"/>
        <v>44512</v>
      </c>
      <c r="F886" vm="3397">
        <f ca="1"/>
        <v>469.16</v>
      </c>
    </row>
    <row r="887" spans="1:6">
      <c r="A887" vm="3398">
        <f ca="1"/>
        <v>44515</v>
      </c>
      <c r="B887" vm="3399">
        <f ca="1"/>
        <v>41.82</v>
      </c>
      <c r="C887" vm="3398">
        <f ca="1"/>
        <v>44515</v>
      </c>
      <c r="D887" vm="3400">
        <f ca="1"/>
        <v>80.17</v>
      </c>
      <c r="E887" vm="3398">
        <f ca="1"/>
        <v>44515</v>
      </c>
      <c r="F887" vm="3401">
        <f ca="1"/>
        <v>469.28</v>
      </c>
    </row>
    <row r="888" spans="1:6">
      <c r="A888" vm="3402">
        <f ca="1"/>
        <v>44516</v>
      </c>
      <c r="B888" vm="3403">
        <f ca="1"/>
        <v>43.11</v>
      </c>
      <c r="C888" vm="3402">
        <f ca="1"/>
        <v>44516</v>
      </c>
      <c r="D888" vm="3404">
        <f ca="1"/>
        <v>80.959999999999994</v>
      </c>
      <c r="E888" vm="3402">
        <f ca="1"/>
        <v>44516</v>
      </c>
      <c r="F888" vm="3405">
        <f ca="1"/>
        <v>471.15</v>
      </c>
    </row>
    <row r="889" spans="1:6">
      <c r="A889" vm="3406">
        <f ca="1"/>
        <v>44517</v>
      </c>
      <c r="B889" vm="3407">
        <f ca="1"/>
        <v>41.99</v>
      </c>
      <c r="C889" vm="3406">
        <f ca="1"/>
        <v>44517</v>
      </c>
      <c r="D889" vm="3408">
        <f ca="1"/>
        <v>80.3</v>
      </c>
      <c r="E889" vm="3406">
        <f ca="1"/>
        <v>44517</v>
      </c>
      <c r="F889" vm="3409">
        <f ca="1"/>
        <v>470.04</v>
      </c>
    </row>
    <row r="890" spans="1:6">
      <c r="A890" vm="3410">
        <f ca="1"/>
        <v>44518</v>
      </c>
      <c r="B890" vm="3411">
        <f ca="1"/>
        <v>40.42</v>
      </c>
      <c r="C890" vm="3410">
        <f ca="1"/>
        <v>44518</v>
      </c>
      <c r="D890" vm="3412">
        <f ca="1"/>
        <v>78.989999999999995</v>
      </c>
      <c r="E890" vm="3410">
        <f ca="1"/>
        <v>44518</v>
      </c>
      <c r="F890" vm="3413">
        <f ca="1"/>
        <v>471.59</v>
      </c>
    </row>
    <row r="891" spans="1:6">
      <c r="A891" vm="3414">
        <f ca="1"/>
        <v>44519</v>
      </c>
      <c r="B891" vm="3415">
        <f ca="1"/>
        <v>44.55</v>
      </c>
      <c r="C891" vm="3414">
        <f ca="1"/>
        <v>44519</v>
      </c>
      <c r="D891" vm="3416">
        <f ca="1"/>
        <v>80.84</v>
      </c>
      <c r="E891" vm="3414">
        <f ca="1"/>
        <v>44519</v>
      </c>
      <c r="F891" vm="3417">
        <f ca="1"/>
        <v>470.82</v>
      </c>
    </row>
    <row r="892" spans="1:6">
      <c r="A892" vm="3418">
        <f ca="1"/>
        <v>44522</v>
      </c>
      <c r="B892" vm="3419">
        <f ca="1"/>
        <v>42.81</v>
      </c>
      <c r="C892" vm="3418">
        <f ca="1"/>
        <v>44522</v>
      </c>
      <c r="D892" vm="3420">
        <f ca="1"/>
        <v>80.319999999999993</v>
      </c>
      <c r="E892" vm="3418">
        <f ca="1"/>
        <v>44522</v>
      </c>
      <c r="F892" vm="3421">
        <f ca="1"/>
        <v>469.41</v>
      </c>
    </row>
    <row r="893" spans="1:6">
      <c r="A893" vm="3422">
        <f ca="1"/>
        <v>44523</v>
      </c>
      <c r="B893" vm="3423">
        <f ca="1"/>
        <v>42.27</v>
      </c>
      <c r="C893" vm="3422">
        <f ca="1"/>
        <v>44523</v>
      </c>
      <c r="D893" vm="3424">
        <f ca="1"/>
        <v>78.92</v>
      </c>
      <c r="E893" vm="3422">
        <f ca="1"/>
        <v>44523</v>
      </c>
      <c r="F893" vm="3425">
        <f ca="1"/>
        <v>470.06</v>
      </c>
    </row>
    <row r="894" spans="1:6">
      <c r="A894" vm="3426">
        <f ca="1"/>
        <v>44524</v>
      </c>
      <c r="B894" vm="3427">
        <f ca="1"/>
        <v>42.91</v>
      </c>
      <c r="C894" vm="3426">
        <f ca="1"/>
        <v>44524</v>
      </c>
      <c r="D894" vm="3428">
        <f ca="1"/>
        <v>79.58</v>
      </c>
      <c r="E894" vm="3426">
        <f ca="1"/>
        <v>44524</v>
      </c>
      <c r="F894" vm="3429">
        <f ca="1"/>
        <v>471.28</v>
      </c>
    </row>
    <row r="895" spans="1:6">
      <c r="A895" vm="3430">
        <f ca="1"/>
        <v>44526</v>
      </c>
      <c r="B895" vm="3431">
        <f ca="1"/>
        <v>40.25</v>
      </c>
      <c r="C895" vm="3430">
        <f ca="1"/>
        <v>44526</v>
      </c>
      <c r="D895" vm="3432">
        <f ca="1"/>
        <v>76.849999999999994</v>
      </c>
      <c r="E895" vm="3430">
        <f ca="1"/>
        <v>44526</v>
      </c>
      <c r="F895" vm="3433">
        <f ca="1"/>
        <v>460.62</v>
      </c>
    </row>
    <row r="896" spans="1:6">
      <c r="A896" vm="3434">
        <f ca="1"/>
        <v>44529</v>
      </c>
      <c r="B896" vm="3435">
        <f ca="1"/>
        <v>41.62</v>
      </c>
      <c r="C896" vm="3434">
        <f ca="1"/>
        <v>44529</v>
      </c>
      <c r="D896" vm="3436">
        <f ca="1"/>
        <v>78.790000000000006</v>
      </c>
      <c r="E896" vm="3434">
        <f ca="1"/>
        <v>44529</v>
      </c>
      <c r="F896" vm="3437">
        <f ca="1"/>
        <v>466.5</v>
      </c>
    </row>
    <row r="897" spans="1:6">
      <c r="A897" vm="3438">
        <f ca="1"/>
        <v>44530</v>
      </c>
      <c r="B897" vm="340">
        <f ca="1"/>
        <v>39.85</v>
      </c>
      <c r="C897" vm="3438">
        <f ca="1"/>
        <v>44530</v>
      </c>
      <c r="D897" vm="3439">
        <f ca="1"/>
        <v>77.11</v>
      </c>
      <c r="E897" vm="3438">
        <f ca="1"/>
        <v>44530</v>
      </c>
      <c r="F897" vm="333">
        <f ca="1"/>
        <v>457.63</v>
      </c>
    </row>
    <row r="898" spans="1:6">
      <c r="A898" vm="336">
        <f ca="1"/>
        <v>44531</v>
      </c>
      <c r="B898" vm="3440">
        <f ca="1"/>
        <v>36.71</v>
      </c>
      <c r="C898" vm="336">
        <f ca="1"/>
        <v>44531</v>
      </c>
      <c r="D898" vm="3441">
        <f ca="1"/>
        <v>74.290000000000006</v>
      </c>
      <c r="E898" vm="336">
        <f ca="1"/>
        <v>44531</v>
      </c>
      <c r="F898" vm="3442">
        <f ca="1"/>
        <v>452.29</v>
      </c>
    </row>
    <row r="899" spans="1:6">
      <c r="A899" vm="3443">
        <f ca="1"/>
        <v>44532</v>
      </c>
      <c r="B899" vm="3444">
        <f ca="1"/>
        <v>36.42</v>
      </c>
      <c r="C899" vm="3443">
        <f ca="1"/>
        <v>44532</v>
      </c>
      <c r="D899" vm="3445">
        <f ca="1"/>
        <v>73.91</v>
      </c>
      <c r="E899" vm="3443">
        <f ca="1"/>
        <v>44532</v>
      </c>
      <c r="F899" vm="3446">
        <f ca="1"/>
        <v>459.26</v>
      </c>
    </row>
    <row r="900" spans="1:6">
      <c r="A900" vm="3447">
        <f ca="1"/>
        <v>44533</v>
      </c>
      <c r="B900" vm="3448">
        <f ca="1"/>
        <v>33.46</v>
      </c>
      <c r="C900" vm="3447">
        <f ca="1"/>
        <v>44533</v>
      </c>
      <c r="D900" vm="3449">
        <f ca="1"/>
        <v>70.260000000000005</v>
      </c>
      <c r="E900" vm="3447">
        <f ca="1"/>
        <v>44533</v>
      </c>
      <c r="F900" vm="3450">
        <f ca="1"/>
        <v>455.14</v>
      </c>
    </row>
    <row r="901" spans="1:6">
      <c r="A901" vm="3451">
        <f ca="1"/>
        <v>44536</v>
      </c>
      <c r="B901" vm="3452">
        <f ca="1"/>
        <v>34.049999999999997</v>
      </c>
      <c r="C901" vm="3451">
        <f ca="1"/>
        <v>44536</v>
      </c>
      <c r="D901" vm="3453">
        <f ca="1"/>
        <v>70.17</v>
      </c>
      <c r="E901" vm="3451">
        <f ca="1"/>
        <v>44536</v>
      </c>
      <c r="F901" vm="3433">
        <f ca="1"/>
        <v>460.62</v>
      </c>
    </row>
    <row r="902" spans="1:6">
      <c r="A902" vm="3454">
        <f ca="1"/>
        <v>44537</v>
      </c>
      <c r="B902" vm="3444">
        <f ca="1"/>
        <v>36.42</v>
      </c>
      <c r="C902" vm="3454">
        <f ca="1"/>
        <v>44537</v>
      </c>
      <c r="D902" vm="3455">
        <f ca="1"/>
        <v>73.150000000000006</v>
      </c>
      <c r="E902" vm="3454">
        <f ca="1"/>
        <v>44537</v>
      </c>
      <c r="F902" vm="3456">
        <f ca="1"/>
        <v>470.19</v>
      </c>
    </row>
    <row r="903" spans="1:6">
      <c r="A903" vm="3457">
        <f ca="1"/>
        <v>44538</v>
      </c>
      <c r="B903" vm="3458">
        <f ca="1"/>
        <v>36.6</v>
      </c>
      <c r="C903" vm="3457">
        <f ca="1"/>
        <v>44538</v>
      </c>
      <c r="D903" vm="3459">
        <f ca="1"/>
        <v>73.819999999999993</v>
      </c>
      <c r="E903" vm="3457">
        <f ca="1"/>
        <v>44538</v>
      </c>
      <c r="F903" vm="3460">
        <f ca="1"/>
        <v>471.43</v>
      </c>
    </row>
    <row r="904" spans="1:6">
      <c r="A904" vm="3461">
        <f ca="1"/>
        <v>44539</v>
      </c>
      <c r="B904" vm="3462">
        <f ca="1"/>
        <v>34.42</v>
      </c>
      <c r="C904" vm="3461">
        <f ca="1"/>
        <v>44539</v>
      </c>
      <c r="D904" vm="3463">
        <f ca="1"/>
        <v>71.13</v>
      </c>
      <c r="E904" vm="3461">
        <f ca="1"/>
        <v>44539</v>
      </c>
      <c r="F904" vm="3464">
        <f ca="1"/>
        <v>468.25</v>
      </c>
    </row>
    <row r="905" spans="1:6">
      <c r="A905" vm="3465">
        <f ca="1"/>
        <v>44540</v>
      </c>
      <c r="B905" vm="3466">
        <f ca="1"/>
        <v>33.22</v>
      </c>
      <c r="C905" vm="3465">
        <f ca="1"/>
        <v>44540</v>
      </c>
      <c r="D905" vm="3467">
        <f ca="1"/>
        <v>71.14</v>
      </c>
      <c r="E905" vm="3465">
        <f ca="1"/>
        <v>44540</v>
      </c>
      <c r="F905" vm="3468">
        <f ca="1"/>
        <v>472.74</v>
      </c>
    </row>
    <row r="906" spans="1:6">
      <c r="A906" vm="3469">
        <f ca="1"/>
        <v>44543</v>
      </c>
      <c r="B906" vm="3470">
        <f ca="1"/>
        <v>32.229999999999997</v>
      </c>
      <c r="C906" vm="3469">
        <f ca="1"/>
        <v>44543</v>
      </c>
      <c r="D906" vm="3471">
        <f ca="1"/>
        <v>69.69</v>
      </c>
      <c r="E906" vm="3469">
        <f ca="1"/>
        <v>44543</v>
      </c>
      <c r="F906" vm="3472">
        <f ca="1"/>
        <v>467.07</v>
      </c>
    </row>
    <row r="907" spans="1:6">
      <c r="A907" vm="3473">
        <f ca="1"/>
        <v>44544</v>
      </c>
      <c r="B907" vm="3474">
        <f ca="1"/>
        <v>30.55</v>
      </c>
      <c r="C907" vm="3473">
        <f ca="1"/>
        <v>44544</v>
      </c>
      <c r="D907" vm="3475">
        <f ca="1"/>
        <v>67.64</v>
      </c>
      <c r="E907" vm="3473">
        <f ca="1"/>
        <v>44544</v>
      </c>
      <c r="F907" vm="3476">
        <f ca="1"/>
        <v>463.77</v>
      </c>
    </row>
    <row r="908" spans="1:6">
      <c r="A908" vm="3477">
        <f ca="1"/>
        <v>44545</v>
      </c>
      <c r="B908" vm="3478">
        <f ca="1"/>
        <v>31.36</v>
      </c>
      <c r="C908" vm="3477">
        <f ca="1"/>
        <v>44545</v>
      </c>
      <c r="D908" vm="3479">
        <f ca="1"/>
        <v>68.27</v>
      </c>
      <c r="E908" vm="3477">
        <f ca="1"/>
        <v>44545</v>
      </c>
      <c r="F908" vm="3480">
        <f ca="1"/>
        <v>471.06</v>
      </c>
    </row>
    <row r="909" spans="1:6">
      <c r="A909" vm="3481">
        <f ca="1"/>
        <v>44546</v>
      </c>
      <c r="B909" vm="3019">
        <f ca="1"/>
        <v>29.65</v>
      </c>
      <c r="C909" vm="3481">
        <f ca="1"/>
        <v>44546</v>
      </c>
      <c r="D909" vm="3237">
        <f ca="1"/>
        <v>65.5</v>
      </c>
      <c r="E909" vm="3481">
        <f ca="1"/>
        <v>44546</v>
      </c>
      <c r="F909" vm="3482">
        <f ca="1"/>
        <v>466.74</v>
      </c>
    </row>
    <row r="910" spans="1:6">
      <c r="A910" vm="3483">
        <f ca="1"/>
        <v>44547</v>
      </c>
      <c r="B910" vm="3484">
        <f ca="1"/>
        <v>29.75</v>
      </c>
      <c r="C910" vm="3483">
        <f ca="1"/>
        <v>44547</v>
      </c>
      <c r="D910" vm="3485">
        <f ca="1"/>
        <v>65.930000000000007</v>
      </c>
      <c r="E910" vm="3483">
        <f ca="1"/>
        <v>44547</v>
      </c>
      <c r="F910" vm="3486">
        <f ca="1"/>
        <v>462.11</v>
      </c>
    </row>
    <row r="911" spans="1:6">
      <c r="A911" vm="3487">
        <f ca="1"/>
        <v>44550</v>
      </c>
      <c r="B911" vm="3111">
        <f ca="1"/>
        <v>27.33</v>
      </c>
      <c r="C911" vm="3487">
        <f ca="1"/>
        <v>44550</v>
      </c>
      <c r="D911" vm="2823">
        <f ca="1"/>
        <v>62.84</v>
      </c>
      <c r="E911" vm="3487">
        <f ca="1"/>
        <v>44550</v>
      </c>
      <c r="F911" vm="3488">
        <f ca="1"/>
        <v>456.92</v>
      </c>
    </row>
    <row r="912" spans="1:6">
      <c r="A912" vm="3489">
        <f ca="1"/>
        <v>44551</v>
      </c>
      <c r="B912" vm="3490">
        <f ca="1"/>
        <v>28.96</v>
      </c>
      <c r="C912" vm="3489">
        <f ca="1"/>
        <v>44551</v>
      </c>
      <c r="D912" vm="3171">
        <f ca="1"/>
        <v>66.03</v>
      </c>
      <c r="E912" vm="3489">
        <f ca="1"/>
        <v>44551</v>
      </c>
      <c r="F912" vm="3491">
        <f ca="1"/>
        <v>465.06</v>
      </c>
    </row>
    <row r="913" spans="1:6">
      <c r="A913" vm="3492">
        <f ca="1"/>
        <v>44552</v>
      </c>
      <c r="B913" vm="3493">
        <f ca="1"/>
        <v>28.88</v>
      </c>
      <c r="C913" vm="3492">
        <f ca="1"/>
        <v>44552</v>
      </c>
      <c r="D913" vm="3494">
        <f ca="1"/>
        <v>66.59</v>
      </c>
      <c r="E913" vm="3492">
        <f ca="1"/>
        <v>44552</v>
      </c>
      <c r="F913" vm="3495">
        <f ca="1"/>
        <v>469.75</v>
      </c>
    </row>
    <row r="914" spans="1:6">
      <c r="A914" vm="3496">
        <f ca="1"/>
        <v>44553</v>
      </c>
      <c r="B914" vm="3497">
        <f ca="1"/>
        <v>29.4</v>
      </c>
      <c r="C914" vm="3496">
        <f ca="1"/>
        <v>44553</v>
      </c>
      <c r="D914" vm="3498">
        <f ca="1"/>
        <v>67.349999999999994</v>
      </c>
      <c r="E914" vm="3496">
        <f ca="1"/>
        <v>44553</v>
      </c>
      <c r="F914" vm="3499">
        <f ca="1"/>
        <v>472.63</v>
      </c>
    </row>
    <row r="915" spans="1:6">
      <c r="A915" vm="3500">
        <f ca="1"/>
        <v>44557</v>
      </c>
      <c r="B915" vm="3501">
        <f ca="1"/>
        <v>29.6</v>
      </c>
      <c r="C915" vm="3500">
        <f ca="1"/>
        <v>44557</v>
      </c>
      <c r="D915" vm="3502">
        <f ca="1"/>
        <v>68.180000000000007</v>
      </c>
      <c r="E915" vm="3500">
        <f ca="1"/>
        <v>44557</v>
      </c>
      <c r="F915" vm="3503">
        <f ca="1"/>
        <v>479.4</v>
      </c>
    </row>
    <row r="916" spans="1:6">
      <c r="A916" vm="3504">
        <f ca="1"/>
        <v>44558</v>
      </c>
      <c r="B916" vm="3505">
        <f ca="1"/>
        <v>28.33</v>
      </c>
      <c r="C916" vm="3504">
        <f ca="1"/>
        <v>44558</v>
      </c>
      <c r="D916" vm="3506">
        <f ca="1"/>
        <v>67.34</v>
      </c>
      <c r="E916" vm="3504">
        <f ca="1"/>
        <v>44558</v>
      </c>
      <c r="F916" vm="3507">
        <f ca="1"/>
        <v>479.03</v>
      </c>
    </row>
    <row r="917" spans="1:6">
      <c r="A917" vm="3508">
        <f ca="1"/>
        <v>44559</v>
      </c>
      <c r="B917" vm="3509">
        <f ca="1"/>
        <v>27.96</v>
      </c>
      <c r="C917" vm="3508">
        <f ca="1"/>
        <v>44559</v>
      </c>
      <c r="D917" vm="3510">
        <f ca="1"/>
        <v>66.78</v>
      </c>
      <c r="E917" vm="3508">
        <f ca="1"/>
        <v>44559</v>
      </c>
      <c r="F917" vm="3511">
        <f ca="1"/>
        <v>479.53</v>
      </c>
    </row>
    <row r="918" spans="1:6">
      <c r="A918" vm="3512">
        <f ca="1"/>
        <v>44560</v>
      </c>
      <c r="B918" vm="3513">
        <f ca="1"/>
        <v>28.84</v>
      </c>
      <c r="C918" vm="3512">
        <f ca="1"/>
        <v>44560</v>
      </c>
      <c r="D918" vm="3514">
        <f ca="1"/>
        <v>68.25</v>
      </c>
      <c r="E918" vm="3512">
        <f ca="1"/>
        <v>44560</v>
      </c>
      <c r="F918" vm="3515">
        <f ca="1"/>
        <v>478.18</v>
      </c>
    </row>
    <row r="919" spans="1:6">
      <c r="A919" vm="3516">
        <f ca="1"/>
        <v>44561</v>
      </c>
      <c r="B919" vm="348">
        <f ca="1"/>
        <v>28.23</v>
      </c>
      <c r="C919" vm="3516">
        <f ca="1"/>
        <v>44561</v>
      </c>
      <c r="D919" vm="3517">
        <f ca="1"/>
        <v>67.97</v>
      </c>
      <c r="E919" vm="3516">
        <f ca="1"/>
        <v>44561</v>
      </c>
      <c r="F919" vm="341">
        <f ca="1"/>
        <v>476.99</v>
      </c>
    </row>
    <row r="920" spans="1:6">
      <c r="A920" vm="3518">
        <f ca="1"/>
        <v>44564</v>
      </c>
      <c r="B920" vm="3519">
        <f ca="1"/>
        <v>28.79</v>
      </c>
      <c r="C920" vm="3518">
        <f ca="1"/>
        <v>44564</v>
      </c>
      <c r="D920" vm="3520">
        <f ca="1"/>
        <v>70.08</v>
      </c>
      <c r="E920" vm="3518">
        <f ca="1"/>
        <v>44564</v>
      </c>
      <c r="F920" vm="3521">
        <f ca="1"/>
        <v>479.84</v>
      </c>
    </row>
    <row r="921" spans="1:6">
      <c r="A921" vm="3522">
        <f ca="1"/>
        <v>44565</v>
      </c>
      <c r="B921" vm="119">
        <f ca="1"/>
        <v>28.15</v>
      </c>
      <c r="C921" vm="3522">
        <f ca="1"/>
        <v>44565</v>
      </c>
      <c r="D921" vm="3523">
        <f ca="1"/>
        <v>69.040000000000006</v>
      </c>
      <c r="E921" vm="3522">
        <f ca="1"/>
        <v>44565</v>
      </c>
      <c r="F921" vm="3524">
        <f ca="1"/>
        <v>479.68</v>
      </c>
    </row>
    <row r="922" spans="1:6">
      <c r="A922" vm="3525">
        <f ca="1"/>
        <v>44566</v>
      </c>
      <c r="B922" vm="3526">
        <f ca="1"/>
        <v>26.27</v>
      </c>
      <c r="C922" vm="3525">
        <f ca="1"/>
        <v>44566</v>
      </c>
      <c r="D922" vm="3527">
        <f ca="1"/>
        <v>65.209999999999994</v>
      </c>
      <c r="E922" vm="3525">
        <f ca="1"/>
        <v>44566</v>
      </c>
      <c r="F922" vm="3528">
        <f ca="1"/>
        <v>470.33</v>
      </c>
    </row>
    <row r="923" spans="1:6">
      <c r="A923" vm="3529">
        <f ca="1"/>
        <v>44567</v>
      </c>
      <c r="B923" vm="3530">
        <f ca="1"/>
        <v>25.22</v>
      </c>
      <c r="C923" vm="3529">
        <f ca="1"/>
        <v>44567</v>
      </c>
      <c r="D923" vm="3531">
        <f ca="1"/>
        <v>64.41</v>
      </c>
      <c r="E923" vm="3529">
        <f ca="1"/>
        <v>44567</v>
      </c>
      <c r="F923" vm="3532">
        <f ca="1"/>
        <v>469.98</v>
      </c>
    </row>
    <row r="924" spans="1:6">
      <c r="A924" vm="3533">
        <f ca="1"/>
        <v>44568</v>
      </c>
      <c r="B924" vm="3534">
        <f ca="1"/>
        <v>24.96</v>
      </c>
      <c r="C924" vm="3533">
        <f ca="1"/>
        <v>44568</v>
      </c>
      <c r="D924" vm="3535">
        <f ca="1"/>
        <v>63.59</v>
      </c>
      <c r="E924" vm="3533">
        <f ca="1"/>
        <v>44568</v>
      </c>
      <c r="F924" vm="3536">
        <f ca="1"/>
        <v>468.1</v>
      </c>
    </row>
    <row r="925" spans="1:6">
      <c r="A925" vm="3537">
        <f ca="1"/>
        <v>44571</v>
      </c>
      <c r="B925" vm="2537">
        <f ca="1"/>
        <v>24.75</v>
      </c>
      <c r="C925" vm="3537">
        <f ca="1"/>
        <v>44571</v>
      </c>
      <c r="D925" vm="3538">
        <f ca="1"/>
        <v>63.03</v>
      </c>
      <c r="E925" vm="3537">
        <f ca="1"/>
        <v>44571</v>
      </c>
      <c r="F925" vm="3539">
        <f ca="1"/>
        <v>467.22</v>
      </c>
    </row>
    <row r="926" spans="1:6">
      <c r="A926" vm="3540">
        <f ca="1"/>
        <v>44572</v>
      </c>
      <c r="B926" vm="3174">
        <f ca="1"/>
        <v>25.1</v>
      </c>
      <c r="C926" vm="3540">
        <f ca="1"/>
        <v>44572</v>
      </c>
      <c r="D926" vm="3541">
        <f ca="1"/>
        <v>64.510000000000005</v>
      </c>
      <c r="E926" vm="3540">
        <f ca="1"/>
        <v>44572</v>
      </c>
      <c r="F926" vm="3542">
        <f ca="1"/>
        <v>471.83</v>
      </c>
    </row>
    <row r="927" spans="1:6">
      <c r="A927" vm="3543">
        <f ca="1"/>
        <v>44573</v>
      </c>
      <c r="B927" vm="3544">
        <f ca="1"/>
        <v>24.65</v>
      </c>
      <c r="C927" vm="3543">
        <f ca="1"/>
        <v>44573</v>
      </c>
      <c r="D927" vm="3545">
        <f ca="1"/>
        <v>65.290000000000006</v>
      </c>
      <c r="E927" vm="3543">
        <f ca="1"/>
        <v>44573</v>
      </c>
      <c r="F927" vm="3546">
        <f ca="1"/>
        <v>473.08</v>
      </c>
    </row>
    <row r="928" spans="1:6">
      <c r="A928" vm="3547">
        <f ca="1"/>
        <v>44574</v>
      </c>
      <c r="B928" vm="3548">
        <f ca="1"/>
        <v>23.91</v>
      </c>
      <c r="C928" vm="3547">
        <f ca="1"/>
        <v>44574</v>
      </c>
      <c r="D928" vm="3549">
        <f ca="1"/>
        <v>63.26</v>
      </c>
      <c r="E928" vm="3547">
        <f ca="1"/>
        <v>44574</v>
      </c>
      <c r="F928" vm="3550">
        <f ca="1"/>
        <v>466.59</v>
      </c>
    </row>
    <row r="929" spans="1:6">
      <c r="A929" vm="3551">
        <f ca="1"/>
        <v>44575</v>
      </c>
      <c r="B929" vm="3552">
        <f ca="1"/>
        <v>23.44</v>
      </c>
      <c r="C929" vm="3551">
        <f ca="1"/>
        <v>44575</v>
      </c>
      <c r="D929" vm="3002">
        <f ca="1"/>
        <v>63.54</v>
      </c>
      <c r="E929" vm="3551">
        <f ca="1"/>
        <v>44575</v>
      </c>
      <c r="F929" vm="3553">
        <f ca="1"/>
        <v>466.75</v>
      </c>
    </row>
    <row r="930" spans="1:6">
      <c r="A930" vm="3554">
        <f ca="1"/>
        <v>44579</v>
      </c>
      <c r="B930" vm="3555">
        <f ca="1"/>
        <v>22.83</v>
      </c>
      <c r="C930" vm="3554">
        <f ca="1"/>
        <v>44579</v>
      </c>
      <c r="D930" vm="3556">
        <f ca="1"/>
        <v>61.14</v>
      </c>
      <c r="E930" vm="3554">
        <f ca="1"/>
        <v>44579</v>
      </c>
      <c r="F930" vm="3557">
        <f ca="1"/>
        <v>458.5</v>
      </c>
    </row>
    <row r="931" spans="1:6">
      <c r="A931" vm="3558">
        <f ca="1"/>
        <v>44580</v>
      </c>
      <c r="B931" vm="1180">
        <f ca="1"/>
        <v>20.99</v>
      </c>
      <c r="C931" vm="3558">
        <f ca="1"/>
        <v>44580</v>
      </c>
      <c r="D931" vm="3559">
        <f ca="1"/>
        <v>59.33</v>
      </c>
      <c r="E931" vm="3558">
        <f ca="1"/>
        <v>44580</v>
      </c>
      <c r="F931" vm="3560">
        <f ca="1"/>
        <v>453.76</v>
      </c>
    </row>
    <row r="932" spans="1:6">
      <c r="A932" vm="3561">
        <f ca="1"/>
        <v>44581</v>
      </c>
      <c r="B932" vm="1442">
        <f ca="1"/>
        <v>21.6</v>
      </c>
      <c r="C932" vm="3561">
        <f ca="1"/>
        <v>44581</v>
      </c>
      <c r="D932" vm="3562">
        <f ca="1"/>
        <v>58.61</v>
      </c>
      <c r="E932" vm="3561">
        <f ca="1"/>
        <v>44581</v>
      </c>
      <c r="F932" vm="3563">
        <f ca="1"/>
        <v>448.72</v>
      </c>
    </row>
    <row r="933" spans="1:6">
      <c r="A933" vm="3564">
        <f ca="1"/>
        <v>44582</v>
      </c>
      <c r="B933" vm="3565">
        <f ca="1"/>
        <v>21.06</v>
      </c>
      <c r="C933" vm="3564">
        <f ca="1"/>
        <v>44582</v>
      </c>
      <c r="D933" vm="3566">
        <f ca="1"/>
        <v>56.19</v>
      </c>
      <c r="E933" vm="3564">
        <f ca="1"/>
        <v>44582</v>
      </c>
      <c r="F933" vm="3567">
        <f ca="1"/>
        <v>439.98</v>
      </c>
    </row>
    <row r="934" spans="1:6">
      <c r="A934" vm="3568">
        <f ca="1"/>
        <v>44585</v>
      </c>
      <c r="B934" vm="1069">
        <f ca="1"/>
        <v>20.7</v>
      </c>
      <c r="C934" vm="3568">
        <f ca="1"/>
        <v>44585</v>
      </c>
      <c r="D934" vm="3569">
        <f ca="1"/>
        <v>56.18</v>
      </c>
      <c r="E934" vm="3568">
        <f ca="1"/>
        <v>44585</v>
      </c>
      <c r="F934" vm="3570">
        <f ca="1"/>
        <v>441.52</v>
      </c>
    </row>
    <row r="935" spans="1:6">
      <c r="A935" vm="3571">
        <f ca="1"/>
        <v>44586</v>
      </c>
      <c r="B935" vm="3572">
        <f ca="1"/>
        <v>19.73</v>
      </c>
      <c r="C935" vm="3571">
        <f ca="1"/>
        <v>44586</v>
      </c>
      <c r="D935" vm="3573">
        <f ca="1"/>
        <v>54.35</v>
      </c>
      <c r="E935" vm="3571">
        <f ca="1"/>
        <v>44586</v>
      </c>
      <c r="F935" vm="3574">
        <f ca="1"/>
        <v>436.44</v>
      </c>
    </row>
    <row r="936" spans="1:6">
      <c r="A936" vm="3575">
        <f ca="1"/>
        <v>44587</v>
      </c>
      <c r="B936" vm="3576">
        <f ca="1"/>
        <v>19.47</v>
      </c>
      <c r="C936" vm="3575">
        <f ca="1"/>
        <v>44587</v>
      </c>
      <c r="D936" vm="3577">
        <f ca="1"/>
        <v>54.3</v>
      </c>
      <c r="E936" vm="3575">
        <f ca="1"/>
        <v>44587</v>
      </c>
      <c r="F936" vm="3578">
        <f ca="1"/>
        <v>435.43</v>
      </c>
    </row>
    <row r="937" spans="1:6">
      <c r="A937" vm="3579">
        <f ca="1"/>
        <v>44588</v>
      </c>
      <c r="B937" vm="3580">
        <f ca="1"/>
        <v>18.260000000000002</v>
      </c>
      <c r="C937" vm="3579">
        <f ca="1"/>
        <v>44588</v>
      </c>
      <c r="D937" vm="3581">
        <f ca="1"/>
        <v>51.8</v>
      </c>
      <c r="E937" vm="3579">
        <f ca="1"/>
        <v>44588</v>
      </c>
      <c r="F937" vm="3582">
        <f ca="1"/>
        <v>433.16</v>
      </c>
    </row>
    <row r="938" spans="1:6">
      <c r="A938" vm="3583">
        <f ca="1"/>
        <v>44589</v>
      </c>
      <c r="B938" vm="3584">
        <f ca="1"/>
        <v>18.760000000000002</v>
      </c>
      <c r="C938" vm="3583">
        <f ca="1"/>
        <v>44589</v>
      </c>
      <c r="D938" vm="3585">
        <f ca="1"/>
        <v>52.39</v>
      </c>
      <c r="E938" vm="3583">
        <f ca="1"/>
        <v>44589</v>
      </c>
      <c r="F938" vm="3586">
        <f ca="1"/>
        <v>443.75</v>
      </c>
    </row>
    <row r="939" spans="1:6">
      <c r="A939" vm="3587">
        <f ca="1"/>
        <v>44592</v>
      </c>
      <c r="B939" vm="150">
        <f ca="1"/>
        <v>21.87</v>
      </c>
      <c r="C939" vm="3587">
        <f ca="1"/>
        <v>44592</v>
      </c>
      <c r="D939" vm="3588">
        <f ca="1"/>
        <v>57.11</v>
      </c>
      <c r="E939" vm="3587">
        <f ca="1"/>
        <v>44592</v>
      </c>
      <c r="F939" vm="349">
        <f ca="1"/>
        <v>451.77</v>
      </c>
    </row>
    <row r="940" spans="1:6">
      <c r="A940" vm="352">
        <f ca="1"/>
        <v>44593</v>
      </c>
      <c r="B940" vm="3589">
        <f ca="1"/>
        <v>22.9</v>
      </c>
      <c r="C940" vm="352">
        <f ca="1"/>
        <v>44593</v>
      </c>
      <c r="D940" vm="3590">
        <f ca="1"/>
        <v>57.78</v>
      </c>
      <c r="E940" vm="352">
        <f ca="1"/>
        <v>44593</v>
      </c>
      <c r="F940" vm="3591">
        <f ca="1"/>
        <v>454.89</v>
      </c>
    </row>
    <row r="941" spans="1:6">
      <c r="A941" vm="3592">
        <f ca="1"/>
        <v>44594</v>
      </c>
      <c r="B941" vm="3593">
        <f ca="1"/>
        <v>21.84</v>
      </c>
      <c r="C941" vm="3592">
        <f ca="1"/>
        <v>44594</v>
      </c>
      <c r="D941" vm="3594">
        <f ca="1"/>
        <v>56.66</v>
      </c>
      <c r="E941" vm="3592">
        <f ca="1"/>
        <v>44594</v>
      </c>
      <c r="F941" vm="3446">
        <f ca="1"/>
        <v>459.26</v>
      </c>
    </row>
    <row r="942" spans="1:6">
      <c r="A942" vm="3595">
        <f ca="1"/>
        <v>44595</v>
      </c>
      <c r="B942" vm="3596">
        <f ca="1"/>
        <v>20.92</v>
      </c>
      <c r="C942" vm="3595">
        <f ca="1"/>
        <v>44595</v>
      </c>
      <c r="D942" vm="3597">
        <f ca="1"/>
        <v>54.2</v>
      </c>
      <c r="E942" vm="3595">
        <f ca="1"/>
        <v>44595</v>
      </c>
      <c r="F942" vm="3598">
        <f ca="1"/>
        <v>448.6</v>
      </c>
    </row>
    <row r="943" spans="1:6">
      <c r="A943" vm="3599">
        <f ca="1"/>
        <v>44596</v>
      </c>
      <c r="B943" vm="1537">
        <f ca="1"/>
        <v>21.43</v>
      </c>
      <c r="C943" vm="3599">
        <f ca="1"/>
        <v>44596</v>
      </c>
      <c r="D943" vm="3600">
        <f ca="1"/>
        <v>55.74</v>
      </c>
      <c r="E943" vm="3599">
        <f ca="1"/>
        <v>44596</v>
      </c>
      <c r="F943" vm="3601">
        <f ca="1"/>
        <v>450.85</v>
      </c>
    </row>
    <row r="944" spans="1:6">
      <c r="A944" vm="3602">
        <f ca="1"/>
        <v>44599</v>
      </c>
      <c r="B944" vm="3603">
        <f ca="1"/>
        <v>21.46</v>
      </c>
      <c r="C944" vm="3602">
        <f ca="1"/>
        <v>44599</v>
      </c>
      <c r="D944" vm="3604">
        <f ca="1"/>
        <v>56.05</v>
      </c>
      <c r="E944" vm="3602">
        <f ca="1"/>
        <v>44599</v>
      </c>
      <c r="F944" vm="3605">
        <f ca="1"/>
        <v>449.25</v>
      </c>
    </row>
    <row r="945" spans="1:6">
      <c r="A945" vm="3606">
        <f ca="1"/>
        <v>44600</v>
      </c>
      <c r="B945" vm="2936">
        <f ca="1"/>
        <v>21.96</v>
      </c>
      <c r="C945" vm="3606">
        <f ca="1"/>
        <v>44600</v>
      </c>
      <c r="D945" vm="3607">
        <f ca="1"/>
        <v>57.46</v>
      </c>
      <c r="E945" vm="3606">
        <f ca="1"/>
        <v>44600</v>
      </c>
      <c r="F945" vm="3608">
        <f ca="1"/>
        <v>452.82</v>
      </c>
    </row>
    <row r="946" spans="1:6">
      <c r="A946" vm="3609">
        <f ca="1"/>
        <v>44601</v>
      </c>
      <c r="B946" vm="2474">
        <f ca="1"/>
        <v>23</v>
      </c>
      <c r="C946" vm="3609">
        <f ca="1"/>
        <v>44601</v>
      </c>
      <c r="D946" vm="3610">
        <f ca="1"/>
        <v>60.07</v>
      </c>
      <c r="E946" vm="3609">
        <f ca="1"/>
        <v>44601</v>
      </c>
      <c r="F946" vm="3611">
        <f ca="1"/>
        <v>459.5</v>
      </c>
    </row>
    <row r="947" spans="1:6">
      <c r="A947" vm="3612">
        <f ca="1"/>
        <v>44602</v>
      </c>
      <c r="B947" vm="3613">
        <f ca="1"/>
        <v>22.27</v>
      </c>
      <c r="C947" vm="3612">
        <f ca="1"/>
        <v>44602</v>
      </c>
      <c r="D947" vm="3614">
        <f ca="1"/>
        <v>58.43</v>
      </c>
      <c r="E947" vm="3612">
        <f ca="1"/>
        <v>44602</v>
      </c>
      <c r="F947" vm="3615">
        <f ca="1"/>
        <v>451.38</v>
      </c>
    </row>
    <row r="948" spans="1:6">
      <c r="A948" vm="3616">
        <f ca="1"/>
        <v>44603</v>
      </c>
      <c r="B948" vm="422">
        <f ca="1"/>
        <v>21.29</v>
      </c>
      <c r="C948" vm="3616">
        <f ca="1"/>
        <v>44603</v>
      </c>
      <c r="D948" vm="3617">
        <f ca="1"/>
        <v>56.35</v>
      </c>
      <c r="E948" vm="3616">
        <f ca="1"/>
        <v>44603</v>
      </c>
      <c r="F948" vm="3618">
        <f ca="1"/>
        <v>442.35</v>
      </c>
    </row>
    <row r="949" spans="1:6">
      <c r="A949" vm="3619">
        <f ca="1"/>
        <v>44606</v>
      </c>
      <c r="B949" vm="3620">
        <f ca="1"/>
        <v>21.47</v>
      </c>
      <c r="C949" vm="3619">
        <f ca="1"/>
        <v>44606</v>
      </c>
      <c r="D949" vm="3621">
        <f ca="1"/>
        <v>56.22</v>
      </c>
      <c r="E949" vm="3619">
        <f ca="1"/>
        <v>44606</v>
      </c>
      <c r="F949" vm="3145">
        <f ca="1"/>
        <v>440.91</v>
      </c>
    </row>
    <row r="950" spans="1:6">
      <c r="A950" vm="3622">
        <f ca="1"/>
        <v>44607</v>
      </c>
      <c r="B950" vm="3623">
        <f ca="1"/>
        <v>23.77</v>
      </c>
      <c r="C950" vm="3622">
        <f ca="1"/>
        <v>44607</v>
      </c>
      <c r="D950" vm="3624">
        <f ca="1"/>
        <v>59.79</v>
      </c>
      <c r="E950" vm="3622">
        <f ca="1"/>
        <v>44607</v>
      </c>
      <c r="F950" vm="3625">
        <f ca="1"/>
        <v>448</v>
      </c>
    </row>
    <row r="951" spans="1:6">
      <c r="A951" vm="3626">
        <f ca="1"/>
        <v>44608</v>
      </c>
      <c r="B951" vm="3627">
        <f ca="1"/>
        <v>23.9</v>
      </c>
      <c r="C951" vm="3626">
        <f ca="1"/>
        <v>44608</v>
      </c>
      <c r="D951" vm="2959">
        <f ca="1"/>
        <v>60.03</v>
      </c>
      <c r="E951" vm="3626">
        <f ca="1"/>
        <v>44608</v>
      </c>
      <c r="F951" vm="3628">
        <f ca="1"/>
        <v>448.51</v>
      </c>
    </row>
    <row r="952" spans="1:6">
      <c r="A952" vm="3629">
        <f ca="1"/>
        <v>44609</v>
      </c>
      <c r="B952" vm="3630">
        <f ca="1"/>
        <v>23.15</v>
      </c>
      <c r="C952" vm="3629">
        <f ca="1"/>
        <v>44609</v>
      </c>
      <c r="D952" vm="3631">
        <f ca="1"/>
        <v>56.83</v>
      </c>
      <c r="E952" vm="3629">
        <f ca="1"/>
        <v>44609</v>
      </c>
      <c r="F952" vm="3632">
        <f ca="1"/>
        <v>439.1</v>
      </c>
    </row>
    <row r="953" spans="1:6">
      <c r="A953" vm="3633">
        <f ca="1"/>
        <v>44610</v>
      </c>
      <c r="B953" vm="3634">
        <f ca="1"/>
        <v>22.07</v>
      </c>
      <c r="C953" vm="3633">
        <f ca="1"/>
        <v>44610</v>
      </c>
      <c r="D953" vm="3635">
        <f ca="1"/>
        <v>55.49</v>
      </c>
      <c r="E953" vm="3633">
        <f ca="1"/>
        <v>44610</v>
      </c>
      <c r="F953" vm="3636">
        <f ca="1"/>
        <v>436.07</v>
      </c>
    </row>
    <row r="954" spans="1:6">
      <c r="A954" vm="3637">
        <f ca="1"/>
        <v>44614</v>
      </c>
      <c r="B954" vm="1066">
        <f ca="1"/>
        <v>20.74</v>
      </c>
      <c r="C954" vm="3637">
        <f ca="1"/>
        <v>44614</v>
      </c>
      <c r="D954" vm="3638">
        <f ca="1"/>
        <v>53.56</v>
      </c>
      <c r="E954" vm="3637">
        <f ca="1"/>
        <v>44614</v>
      </c>
      <c r="F954" vm="3639">
        <f ca="1"/>
        <v>431.34</v>
      </c>
    </row>
    <row r="955" spans="1:6">
      <c r="A955" vm="3640">
        <f ca="1"/>
        <v>44615</v>
      </c>
      <c r="B955" vm="3641">
        <f ca="1"/>
        <v>19.809999999999999</v>
      </c>
      <c r="C955" vm="3640">
        <f ca="1"/>
        <v>44615</v>
      </c>
      <c r="D955" vm="3642">
        <f ca="1"/>
        <v>52.16</v>
      </c>
      <c r="E955" vm="3640">
        <f ca="1"/>
        <v>44615</v>
      </c>
      <c r="F955" vm="3643">
        <f ca="1"/>
        <v>423.48</v>
      </c>
    </row>
    <row r="956" spans="1:6">
      <c r="A956" vm="3644">
        <f ca="1"/>
        <v>44616</v>
      </c>
      <c r="B956" vm="150">
        <f ca="1"/>
        <v>21.87</v>
      </c>
      <c r="C956" vm="3644">
        <f ca="1"/>
        <v>44616</v>
      </c>
      <c r="D956" vm="3645">
        <f ca="1"/>
        <v>56</v>
      </c>
      <c r="E956" vm="3644">
        <f ca="1"/>
        <v>44616</v>
      </c>
      <c r="F956" vm="3646">
        <f ca="1"/>
        <v>430.14</v>
      </c>
    </row>
    <row r="957" spans="1:6">
      <c r="A957" vm="3647">
        <f ca="1"/>
        <v>44617</v>
      </c>
      <c r="B957" vm="3648">
        <f ca="1"/>
        <v>22.59</v>
      </c>
      <c r="C957" vm="3647">
        <f ca="1"/>
        <v>44617</v>
      </c>
      <c r="D957" vm="3649">
        <f ca="1"/>
        <v>56.95</v>
      </c>
      <c r="E957" vm="3647">
        <f ca="1"/>
        <v>44617</v>
      </c>
      <c r="F957" vm="3650">
        <f ca="1"/>
        <v>439.61</v>
      </c>
    </row>
    <row r="958" spans="1:6">
      <c r="A958" vm="3651">
        <f ca="1"/>
        <v>44620</v>
      </c>
      <c r="B958" vm="363">
        <f ca="1"/>
        <v>25.29</v>
      </c>
      <c r="C958" vm="3651">
        <f ca="1"/>
        <v>44620</v>
      </c>
      <c r="D958" vm="3652">
        <f ca="1"/>
        <v>59.72</v>
      </c>
      <c r="E958" vm="3651">
        <f ca="1"/>
        <v>44620</v>
      </c>
      <c r="F958" vm="356">
        <f ca="1"/>
        <v>438.72</v>
      </c>
    </row>
    <row r="959" spans="1:6">
      <c r="A959" vm="359">
        <f ca="1"/>
        <v>44621</v>
      </c>
      <c r="B959" vm="1705">
        <f ca="1"/>
        <v>24.85</v>
      </c>
      <c r="C959" vm="359">
        <f ca="1"/>
        <v>44621</v>
      </c>
      <c r="D959" vm="3653">
        <f ca="1"/>
        <v>58.86</v>
      </c>
      <c r="E959" vm="359">
        <f ca="1"/>
        <v>44621</v>
      </c>
      <c r="F959" vm="3654">
        <f ca="1"/>
        <v>431.92</v>
      </c>
    </row>
    <row r="960" spans="1:6">
      <c r="A960" vm="3655">
        <f ca="1"/>
        <v>44622</v>
      </c>
      <c r="B960" vm="3656">
        <f ca="1"/>
        <v>25.27</v>
      </c>
      <c r="C960" vm="3655">
        <f ca="1"/>
        <v>44622</v>
      </c>
      <c r="D960" vm="2714">
        <f ca="1"/>
        <v>59</v>
      </c>
      <c r="E960" vm="3655">
        <f ca="1"/>
        <v>44622</v>
      </c>
      <c r="F960" vm="3657">
        <f ca="1"/>
        <v>439.8</v>
      </c>
    </row>
    <row r="961" spans="1:6">
      <c r="A961" vm="3658">
        <f ca="1"/>
        <v>44623</v>
      </c>
      <c r="B961" vm="3659">
        <f ca="1"/>
        <v>23.72</v>
      </c>
      <c r="C961" vm="3658">
        <f ca="1"/>
        <v>44623</v>
      </c>
      <c r="D961" vm="3660">
        <f ca="1"/>
        <v>57.3</v>
      </c>
      <c r="E961" vm="3658">
        <f ca="1"/>
        <v>44623</v>
      </c>
      <c r="F961" vm="3661">
        <f ca="1"/>
        <v>437.69</v>
      </c>
    </row>
    <row r="962" spans="1:6">
      <c r="A962" vm="3662">
        <f ca="1"/>
        <v>44624</v>
      </c>
      <c r="B962" vm="3663">
        <f ca="1"/>
        <v>23.07</v>
      </c>
      <c r="C962" vm="3662">
        <f ca="1"/>
        <v>44624</v>
      </c>
      <c r="D962" vm="3664">
        <f ca="1"/>
        <v>56.07</v>
      </c>
      <c r="E962" vm="3662">
        <f ca="1"/>
        <v>44624</v>
      </c>
      <c r="F962" vm="3665">
        <f ca="1"/>
        <v>433.95</v>
      </c>
    </row>
    <row r="963" spans="1:6">
      <c r="A963" vm="3666">
        <f ca="1"/>
        <v>44627</v>
      </c>
      <c r="B963" vm="3667">
        <f ca="1"/>
        <v>23.24</v>
      </c>
      <c r="C963" vm="3666">
        <f ca="1"/>
        <v>44627</v>
      </c>
      <c r="D963" vm="3668">
        <f ca="1"/>
        <v>55.55</v>
      </c>
      <c r="E963" vm="3666">
        <f ca="1"/>
        <v>44627</v>
      </c>
      <c r="F963" vm="3669">
        <f ca="1"/>
        <v>421.2</v>
      </c>
    </row>
    <row r="964" spans="1:6">
      <c r="A964" vm="3670">
        <f ca="1"/>
        <v>44628</v>
      </c>
      <c r="B964" vm="3671">
        <f ca="1"/>
        <v>25.58</v>
      </c>
      <c r="C964" vm="3670">
        <f ca="1"/>
        <v>44628</v>
      </c>
      <c r="D964" vm="3672">
        <f ca="1"/>
        <v>58.49</v>
      </c>
      <c r="E964" vm="3670">
        <f ca="1"/>
        <v>44628</v>
      </c>
      <c r="F964" vm="3673">
        <f ca="1"/>
        <v>418.06</v>
      </c>
    </row>
    <row r="965" spans="1:6">
      <c r="A965" vm="3674">
        <f ca="1"/>
        <v>44629</v>
      </c>
      <c r="B965" vm="3675">
        <f ca="1"/>
        <v>26.19</v>
      </c>
      <c r="C965" vm="3674">
        <f ca="1"/>
        <v>44629</v>
      </c>
      <c r="D965" vm="3676">
        <f ca="1"/>
        <v>60.29</v>
      </c>
      <c r="E965" vm="3674">
        <f ca="1"/>
        <v>44629</v>
      </c>
      <c r="F965" vm="3677">
        <f ca="1"/>
        <v>429.31</v>
      </c>
    </row>
    <row r="966" spans="1:6">
      <c r="A966" vm="3678">
        <f ca="1"/>
        <v>44630</v>
      </c>
      <c r="B966" vm="3143">
        <f ca="1"/>
        <v>25.89</v>
      </c>
      <c r="C966" vm="3678">
        <f ca="1"/>
        <v>44630</v>
      </c>
      <c r="D966" vm="3679">
        <f ca="1"/>
        <v>59.15</v>
      </c>
      <c r="E966" vm="3678">
        <f ca="1"/>
        <v>44630</v>
      </c>
      <c r="F966" vm="3680">
        <f ca="1"/>
        <v>427.34</v>
      </c>
    </row>
    <row r="967" spans="1:6">
      <c r="A967" vm="3681">
        <f ca="1"/>
        <v>44631</v>
      </c>
      <c r="B967" vm="3682">
        <f ca="1"/>
        <v>24.44</v>
      </c>
      <c r="C967" vm="3681">
        <f ca="1"/>
        <v>44631</v>
      </c>
      <c r="D967" vm="2491">
        <f ca="1"/>
        <v>57.22</v>
      </c>
      <c r="E967" vm="3681">
        <f ca="1"/>
        <v>44631</v>
      </c>
      <c r="F967" vm="3683">
        <f ca="1"/>
        <v>422.01</v>
      </c>
    </row>
    <row r="968" spans="1:6">
      <c r="A968" vm="3684">
        <f ca="1"/>
        <v>44634</v>
      </c>
      <c r="B968" vm="3685">
        <f ca="1"/>
        <v>22.49</v>
      </c>
      <c r="C968" vm="3684">
        <f ca="1"/>
        <v>44634</v>
      </c>
      <c r="D968" vm="3686">
        <f ca="1"/>
        <v>53.68</v>
      </c>
      <c r="E968" vm="3684">
        <f ca="1"/>
        <v>44634</v>
      </c>
      <c r="F968" vm="3687">
        <f ca="1"/>
        <v>418.82</v>
      </c>
    </row>
    <row r="969" spans="1:6">
      <c r="A969" vm="3688">
        <f ca="1"/>
        <v>44635</v>
      </c>
      <c r="B969" vm="1955">
        <f ca="1"/>
        <v>23.09</v>
      </c>
      <c r="C969" vm="3688">
        <f ca="1"/>
        <v>44635</v>
      </c>
      <c r="D969" vm="3689">
        <f ca="1"/>
        <v>55.91</v>
      </c>
      <c r="E969" vm="3688">
        <f ca="1"/>
        <v>44635</v>
      </c>
      <c r="F969" vm="3690">
        <f ca="1"/>
        <v>428.04</v>
      </c>
    </row>
    <row r="970" spans="1:6">
      <c r="A970" vm="3691">
        <f ca="1"/>
        <v>44636</v>
      </c>
      <c r="B970" vm="1674">
        <f ca="1"/>
        <v>24</v>
      </c>
      <c r="C970" vm="3691">
        <f ca="1"/>
        <v>44636</v>
      </c>
      <c r="D970" vm="3692">
        <f ca="1"/>
        <v>59.49</v>
      </c>
      <c r="E970" vm="3691">
        <f ca="1"/>
        <v>44636</v>
      </c>
      <c r="F970" vm="3693">
        <f ca="1"/>
        <v>437.52</v>
      </c>
    </row>
    <row r="971" spans="1:6">
      <c r="A971" vm="3694">
        <f ca="1"/>
        <v>44637</v>
      </c>
      <c r="B971" vm="3695">
        <f ca="1"/>
        <v>25.66</v>
      </c>
      <c r="C971" vm="3694">
        <f ca="1"/>
        <v>44637</v>
      </c>
      <c r="D971" vm="3696">
        <f ca="1"/>
        <v>60.55</v>
      </c>
      <c r="E971" vm="3694">
        <f ca="1"/>
        <v>44637</v>
      </c>
      <c r="F971" vm="3697">
        <f ca="1"/>
        <v>442.96</v>
      </c>
    </row>
    <row r="972" spans="1:6">
      <c r="A972" vm="3698">
        <f ca="1"/>
        <v>44638</v>
      </c>
      <c r="B972" vm="3699">
        <f ca="1"/>
        <v>26.15</v>
      </c>
      <c r="C972" vm="3698">
        <f ca="1"/>
        <v>44638</v>
      </c>
      <c r="D972" vm="3700">
        <f ca="1"/>
        <v>62.09</v>
      </c>
      <c r="E972" vm="3698">
        <f ca="1"/>
        <v>44638</v>
      </c>
      <c r="F972" vm="3701">
        <f ca="1"/>
        <v>447.7</v>
      </c>
    </row>
    <row r="973" spans="1:6">
      <c r="A973" vm="3702">
        <f ca="1"/>
        <v>44641</v>
      </c>
      <c r="B973" vm="3703">
        <f ca="1"/>
        <v>25.81</v>
      </c>
      <c r="C973" vm="3702">
        <f ca="1"/>
        <v>44641</v>
      </c>
      <c r="D973" vm="3100">
        <f ca="1"/>
        <v>61.72</v>
      </c>
      <c r="E973" vm="3702">
        <f ca="1"/>
        <v>44641</v>
      </c>
      <c r="F973" vm="3704">
        <f ca="1"/>
        <v>447.61</v>
      </c>
    </row>
    <row r="974" spans="1:6">
      <c r="A974" vm="3705">
        <f ca="1"/>
        <v>44642</v>
      </c>
      <c r="B974" vm="1852">
        <f ca="1"/>
        <v>27.25</v>
      </c>
      <c r="C974" vm="3705">
        <f ca="1"/>
        <v>44642</v>
      </c>
      <c r="D974" vm="3706">
        <f ca="1"/>
        <v>63.48</v>
      </c>
      <c r="E974" vm="3705">
        <f ca="1"/>
        <v>44642</v>
      </c>
      <c r="F974" vm="3707">
        <f ca="1"/>
        <v>453.07</v>
      </c>
    </row>
    <row r="975" spans="1:6">
      <c r="A975" vm="3708">
        <f ca="1"/>
        <v>44643</v>
      </c>
      <c r="B975" vm="3709">
        <f ca="1"/>
        <v>27.64</v>
      </c>
      <c r="C975" vm="3708">
        <f ca="1"/>
        <v>44643</v>
      </c>
      <c r="D975" vm="3016">
        <f ca="1"/>
        <v>63.09</v>
      </c>
      <c r="E975" vm="3708">
        <f ca="1"/>
        <v>44643</v>
      </c>
      <c r="F975" vm="3710">
        <f ca="1"/>
        <v>447.39</v>
      </c>
    </row>
    <row r="976" spans="1:6">
      <c r="A976" vm="3711">
        <f ca="1"/>
        <v>44644</v>
      </c>
      <c r="B976" vm="2562">
        <f ca="1"/>
        <v>28.46</v>
      </c>
      <c r="C976" vm="3711">
        <f ca="1"/>
        <v>44644</v>
      </c>
      <c r="D976" vm="3712">
        <f ca="1"/>
        <v>64.78</v>
      </c>
      <c r="E976" vm="3711">
        <f ca="1"/>
        <v>44644</v>
      </c>
      <c r="F976" vm="3713">
        <f ca="1"/>
        <v>452.36</v>
      </c>
    </row>
    <row r="977" spans="1:6">
      <c r="A977" vm="3714">
        <f ca="1"/>
        <v>44645</v>
      </c>
      <c r="B977" vm="3715">
        <f ca="1"/>
        <v>27.95</v>
      </c>
      <c r="C977" vm="3714">
        <f ca="1"/>
        <v>44645</v>
      </c>
      <c r="D977" vm="3104">
        <f ca="1"/>
        <v>63.75</v>
      </c>
      <c r="E977" vm="3714">
        <f ca="1"/>
        <v>44645</v>
      </c>
      <c r="F977" vm="3716">
        <f ca="1"/>
        <v>454.64</v>
      </c>
    </row>
    <row r="978" spans="1:6">
      <c r="A978" vm="3717">
        <f ca="1"/>
        <v>44648</v>
      </c>
      <c r="B978" vm="3718">
        <f ca="1"/>
        <v>28.08</v>
      </c>
      <c r="C978" vm="3717">
        <f ca="1"/>
        <v>44648</v>
      </c>
      <c r="D978" vm="3719">
        <f ca="1"/>
        <v>64.680000000000007</v>
      </c>
      <c r="E978" vm="3717">
        <f ca="1"/>
        <v>44648</v>
      </c>
      <c r="F978" vm="3720">
        <f ca="1"/>
        <v>457.83</v>
      </c>
    </row>
    <row r="979" spans="1:6">
      <c r="A979" vm="3721">
        <f ca="1"/>
        <v>44649</v>
      </c>
      <c r="B979" vm="3019">
        <f ca="1"/>
        <v>29.65</v>
      </c>
      <c r="C979" vm="3721">
        <f ca="1"/>
        <v>44649</v>
      </c>
      <c r="D979" vm="3722">
        <f ca="1"/>
        <v>66.3</v>
      </c>
      <c r="E979" vm="3721">
        <f ca="1"/>
        <v>44649</v>
      </c>
      <c r="F979" vm="3723">
        <f ca="1"/>
        <v>463.67</v>
      </c>
    </row>
    <row r="980" spans="1:6">
      <c r="A980" vm="3724">
        <f ca="1"/>
        <v>44650</v>
      </c>
      <c r="B980" vm="2860">
        <f ca="1"/>
        <v>28.39</v>
      </c>
      <c r="C980" vm="3724">
        <f ca="1"/>
        <v>44650</v>
      </c>
      <c r="D980" vm="3725">
        <f ca="1"/>
        <v>65.17</v>
      </c>
      <c r="E980" vm="3724">
        <f ca="1"/>
        <v>44650</v>
      </c>
      <c r="F980" vm="3726">
        <f ca="1"/>
        <v>460.79</v>
      </c>
    </row>
    <row r="981" spans="1:6">
      <c r="A981" vm="3727">
        <f ca="1"/>
        <v>44651</v>
      </c>
      <c r="B981" vm="371">
        <f ca="1"/>
        <v>28.61</v>
      </c>
      <c r="C981" vm="3727">
        <f ca="1"/>
        <v>44651</v>
      </c>
      <c r="D981" vm="2763">
        <f ca="1"/>
        <v>64.62</v>
      </c>
      <c r="E981" vm="3727">
        <f ca="1"/>
        <v>44651</v>
      </c>
      <c r="F981" vm="364">
        <f ca="1"/>
        <v>453.69</v>
      </c>
    </row>
    <row r="982" spans="1:6">
      <c r="A982" vm="367">
        <f ca="1"/>
        <v>44652</v>
      </c>
      <c r="B982" vm="3728">
        <f ca="1"/>
        <v>28.34</v>
      </c>
      <c r="C982" vm="367">
        <f ca="1"/>
        <v>44652</v>
      </c>
      <c r="D982" vm="3729">
        <f ca="1"/>
        <v>64.900000000000006</v>
      </c>
      <c r="E982" vm="367">
        <f ca="1"/>
        <v>44652</v>
      </c>
      <c r="F982" vm="3730">
        <f ca="1"/>
        <v>454.79</v>
      </c>
    </row>
    <row r="983" spans="1:6">
      <c r="A983" vm="3731">
        <f ca="1"/>
        <v>44655</v>
      </c>
      <c r="B983" vm="3732">
        <f ca="1"/>
        <v>31.75</v>
      </c>
      <c r="C983" vm="3731">
        <f ca="1"/>
        <v>44655</v>
      </c>
      <c r="D983" vm="3219">
        <f ca="1"/>
        <v>67.28</v>
      </c>
      <c r="E983" vm="3731">
        <f ca="1"/>
        <v>44655</v>
      </c>
      <c r="F983" vm="3733">
        <f ca="1"/>
        <v>458.8</v>
      </c>
    </row>
    <row r="984" spans="1:6">
      <c r="A984" vm="3734">
        <f ca="1"/>
        <v>44656</v>
      </c>
      <c r="B984" vm="3735">
        <f ca="1"/>
        <v>30.44</v>
      </c>
      <c r="C984" vm="3734">
        <f ca="1"/>
        <v>44656</v>
      </c>
      <c r="D984" vm="3736">
        <f ca="1"/>
        <v>64.3</v>
      </c>
      <c r="E984" vm="3734">
        <f ca="1"/>
        <v>44656</v>
      </c>
      <c r="F984" vm="3737">
        <f ca="1"/>
        <v>452.89</v>
      </c>
    </row>
    <row r="985" spans="1:6">
      <c r="A985" vm="3738">
        <f ca="1"/>
        <v>44657</v>
      </c>
      <c r="B985" vm="3739">
        <f ca="1"/>
        <v>28.29</v>
      </c>
      <c r="C985" vm="3738">
        <f ca="1"/>
        <v>44657</v>
      </c>
      <c r="D985" vm="3740">
        <f ca="1"/>
        <v>62.18</v>
      </c>
      <c r="E985" vm="3738">
        <f ca="1"/>
        <v>44657</v>
      </c>
      <c r="F985" vm="3741">
        <f ca="1"/>
        <v>448.49</v>
      </c>
    </row>
    <row r="986" spans="1:6">
      <c r="A986" vm="3742">
        <f ca="1"/>
        <v>44658</v>
      </c>
      <c r="B986" vm="1848">
        <f ca="1"/>
        <v>27.32</v>
      </c>
      <c r="C986" vm="3742">
        <f ca="1"/>
        <v>44658</v>
      </c>
      <c r="D986" vm="3743">
        <f ca="1"/>
        <v>61.74</v>
      </c>
      <c r="E986" vm="3742">
        <f ca="1"/>
        <v>44658</v>
      </c>
      <c r="F986" vm="3744">
        <f ca="1"/>
        <v>450.71</v>
      </c>
    </row>
    <row r="987" spans="1:6">
      <c r="A987" vm="3745">
        <f ca="1"/>
        <v>44659</v>
      </c>
      <c r="B987" vm="2032">
        <f ca="1"/>
        <v>26.02</v>
      </c>
      <c r="C987" vm="3745">
        <f ca="1"/>
        <v>44659</v>
      </c>
      <c r="D987" vm="3746">
        <f ca="1"/>
        <v>60.13</v>
      </c>
      <c r="E987" vm="3745">
        <f ca="1"/>
        <v>44659</v>
      </c>
      <c r="F987" vm="3747">
        <f ca="1"/>
        <v>449.51</v>
      </c>
    </row>
    <row r="988" spans="1:6">
      <c r="A988" vm="3748">
        <f ca="1"/>
        <v>44662</v>
      </c>
      <c r="B988" vm="3749">
        <f ca="1"/>
        <v>26.23</v>
      </c>
      <c r="C988" vm="3748">
        <f ca="1"/>
        <v>44662</v>
      </c>
      <c r="D988" vm="3679">
        <f ca="1"/>
        <v>59.15</v>
      </c>
      <c r="E988" vm="3748">
        <f ca="1"/>
        <v>44662</v>
      </c>
      <c r="F988" vm="3750">
        <f ca="1"/>
        <v>441.74</v>
      </c>
    </row>
    <row r="989" spans="1:6">
      <c r="A989" vm="3751">
        <f ca="1"/>
        <v>44663</v>
      </c>
      <c r="B989" vm="3752">
        <f ca="1"/>
        <v>25.92</v>
      </c>
      <c r="C989" vm="3751">
        <f ca="1"/>
        <v>44663</v>
      </c>
      <c r="D989" vm="3753">
        <f ca="1"/>
        <v>58.83</v>
      </c>
      <c r="E989" vm="3751">
        <f ca="1"/>
        <v>44663</v>
      </c>
      <c r="F989" vm="3754">
        <f ca="1"/>
        <v>440.05</v>
      </c>
    </row>
    <row r="990" spans="1:6">
      <c r="A990" vm="3755">
        <f ca="1"/>
        <v>44664</v>
      </c>
      <c r="B990" vm="3756">
        <f ca="1"/>
        <v>26.75</v>
      </c>
      <c r="C990" vm="3755">
        <f ca="1"/>
        <v>44664</v>
      </c>
      <c r="D990" vm="3757">
        <f ca="1"/>
        <v>60.52</v>
      </c>
      <c r="E990" vm="3755">
        <f ca="1"/>
        <v>44664</v>
      </c>
      <c r="F990" vm="3758">
        <f ca="1"/>
        <v>445.2</v>
      </c>
    </row>
    <row r="991" spans="1:6">
      <c r="A991" vm="3759">
        <f ca="1"/>
        <v>44665</v>
      </c>
      <c r="B991" vm="3760">
        <f ca="1"/>
        <v>25.77</v>
      </c>
      <c r="C991" vm="3759">
        <f ca="1"/>
        <v>44665</v>
      </c>
      <c r="D991" vm="3761">
        <f ca="1"/>
        <v>59.02</v>
      </c>
      <c r="E991" vm="3759">
        <f ca="1"/>
        <v>44665</v>
      </c>
      <c r="F991" vm="3762">
        <f ca="1"/>
        <v>439.7</v>
      </c>
    </row>
    <row r="992" spans="1:6">
      <c r="A992" vm="3763">
        <f ca="1"/>
        <v>44669</v>
      </c>
      <c r="B992" vm="3764">
        <f ca="1"/>
        <v>25.55</v>
      </c>
      <c r="C992" vm="3763">
        <f ca="1"/>
        <v>44669</v>
      </c>
      <c r="D992" vm="3765">
        <f ca="1"/>
        <v>58.82</v>
      </c>
      <c r="E992" vm="3763">
        <f ca="1"/>
        <v>44669</v>
      </c>
      <c r="F992" vm="3766">
        <f ca="1"/>
        <v>439.86</v>
      </c>
    </row>
    <row r="993" spans="1:6">
      <c r="A993" vm="3767">
        <f ca="1"/>
        <v>44670</v>
      </c>
      <c r="B993" vm="3107">
        <f ca="1"/>
        <v>28.05</v>
      </c>
      <c r="C993" vm="3767">
        <f ca="1"/>
        <v>44670</v>
      </c>
      <c r="D993" vm="3768">
        <f ca="1"/>
        <v>60.44</v>
      </c>
      <c r="E993" vm="3767">
        <f ca="1"/>
        <v>44670</v>
      </c>
      <c r="F993" vm="3769">
        <f ca="1"/>
        <v>446.96</v>
      </c>
    </row>
    <row r="994" spans="1:6">
      <c r="A994" vm="3770">
        <f ca="1"/>
        <v>44671</v>
      </c>
      <c r="B994" vm="2905">
        <f ca="1"/>
        <v>26.63</v>
      </c>
      <c r="C994" vm="3770">
        <f ca="1"/>
        <v>44671</v>
      </c>
      <c r="D994" vm="3771">
        <f ca="1"/>
        <v>58.27</v>
      </c>
      <c r="E994" vm="3770">
        <f ca="1"/>
        <v>44671</v>
      </c>
      <c r="F994" vm="3772">
        <f ca="1"/>
        <v>446.56</v>
      </c>
    </row>
    <row r="995" spans="1:6">
      <c r="A995" vm="3773">
        <f ca="1"/>
        <v>44672</v>
      </c>
      <c r="B995" vm="3774">
        <f ca="1"/>
        <v>22.85</v>
      </c>
      <c r="C995" vm="3773">
        <f ca="1"/>
        <v>44672</v>
      </c>
      <c r="D995" vm="3775">
        <f ca="1"/>
        <v>55.2</v>
      </c>
      <c r="E995" vm="3773">
        <f ca="1"/>
        <v>44672</v>
      </c>
      <c r="F995" vm="3776">
        <f ca="1"/>
        <v>440.09</v>
      </c>
    </row>
    <row r="996" spans="1:6">
      <c r="A996" vm="3777">
        <f ca="1"/>
        <v>44673</v>
      </c>
      <c r="B996" vm="1458">
        <f ca="1"/>
        <v>22.04</v>
      </c>
      <c r="C996" vm="3777">
        <f ca="1"/>
        <v>44673</v>
      </c>
      <c r="D996" vm="3778">
        <f ca="1"/>
        <v>54.05</v>
      </c>
      <c r="E996" vm="3777">
        <f ca="1"/>
        <v>44673</v>
      </c>
      <c r="F996" vm="3779">
        <f ca="1"/>
        <v>427.78</v>
      </c>
    </row>
    <row r="997" spans="1:6">
      <c r="A997" vm="3780">
        <f ca="1"/>
        <v>44676</v>
      </c>
      <c r="B997" vm="3781">
        <f ca="1"/>
        <v>22.75</v>
      </c>
      <c r="C997" vm="3780">
        <f ca="1"/>
        <v>44676</v>
      </c>
      <c r="D997" vm="3782">
        <f ca="1"/>
        <v>54.49</v>
      </c>
      <c r="E997" vm="3780">
        <f ca="1"/>
        <v>44676</v>
      </c>
      <c r="F997" vm="3783">
        <f ca="1"/>
        <v>430.42</v>
      </c>
    </row>
    <row r="998" spans="1:6">
      <c r="A998" vm="3784">
        <f ca="1"/>
        <v>44677</v>
      </c>
      <c r="B998" vm="1951">
        <f ca="1"/>
        <v>22.32</v>
      </c>
      <c r="C998" vm="3784">
        <f ca="1"/>
        <v>44677</v>
      </c>
      <c r="D998" vm="3785">
        <f ca="1"/>
        <v>51.92</v>
      </c>
      <c r="E998" vm="3784">
        <f ca="1"/>
        <v>44677</v>
      </c>
      <c r="F998" vm="3786">
        <f ca="1"/>
        <v>417.89</v>
      </c>
    </row>
    <row r="999" spans="1:6">
      <c r="A999" vm="3787">
        <f ca="1"/>
        <v>44678</v>
      </c>
      <c r="B999" vm="3788">
        <f ca="1"/>
        <v>22.13</v>
      </c>
      <c r="C999" vm="3787">
        <f ca="1"/>
        <v>44678</v>
      </c>
      <c r="D999" vm="3789">
        <f ca="1"/>
        <v>52.42</v>
      </c>
      <c r="E999" vm="3787">
        <f ca="1"/>
        <v>44678</v>
      </c>
      <c r="F999" vm="3790">
        <f ca="1"/>
        <v>419.15</v>
      </c>
    </row>
    <row r="1000" spans="1:6">
      <c r="A1000" vm="3791">
        <f ca="1"/>
        <v>44679</v>
      </c>
      <c r="B1000" vm="3792">
        <f ca="1"/>
        <v>21.74</v>
      </c>
      <c r="C1000" vm="3791">
        <f ca="1"/>
        <v>44679</v>
      </c>
      <c r="D1000" vm="3793">
        <f ca="1"/>
        <v>53.32</v>
      </c>
      <c r="E1000" vm="3791">
        <f ca="1"/>
        <v>44679</v>
      </c>
      <c r="F1000" vm="3794">
        <f ca="1"/>
        <v>429.68</v>
      </c>
    </row>
    <row r="1001" spans="1:6">
      <c r="A1001" vm="3795">
        <f ca="1"/>
        <v>44680</v>
      </c>
      <c r="B1001" vm="378">
        <f ca="1"/>
        <v>21.02</v>
      </c>
      <c r="C1001" vm="3795">
        <f ca="1"/>
        <v>44680</v>
      </c>
      <c r="D1001" vm="3796">
        <f ca="1"/>
        <v>52.22</v>
      </c>
      <c r="E1001" vm="3795">
        <f ca="1"/>
        <v>44680</v>
      </c>
      <c r="F1001" vm="372">
        <f ca="1"/>
        <v>413.56</v>
      </c>
    </row>
    <row r="1002" spans="1:6">
      <c r="A1002" vm="3797">
        <f ca="1"/>
        <v>44683</v>
      </c>
      <c r="B1002" vm="3798">
        <f ca="1"/>
        <v>21.7</v>
      </c>
      <c r="C1002" vm="3797">
        <f ca="1"/>
        <v>44683</v>
      </c>
      <c r="D1002" vm="3799">
        <f ca="1"/>
        <v>53.48</v>
      </c>
      <c r="E1002" vm="3797">
        <f ca="1"/>
        <v>44683</v>
      </c>
      <c r="F1002" vm="3800">
        <f ca="1"/>
        <v>416.22</v>
      </c>
    </row>
    <row r="1003" spans="1:6">
      <c r="A1003" vm="3801">
        <f ca="1"/>
        <v>44684</v>
      </c>
      <c r="B1003" vm="3802">
        <f ca="1"/>
        <v>21.54</v>
      </c>
      <c r="C1003" vm="3801">
        <f ca="1"/>
        <v>44684</v>
      </c>
      <c r="D1003" vm="3803">
        <f ca="1"/>
        <v>54.48</v>
      </c>
      <c r="E1003" vm="3801">
        <f ca="1"/>
        <v>44684</v>
      </c>
      <c r="F1003" vm="3804">
        <f ca="1"/>
        <v>418.15</v>
      </c>
    </row>
    <row r="1004" spans="1:6">
      <c r="A1004" vm="3805">
        <f ca="1"/>
        <v>44685</v>
      </c>
      <c r="B1004" vm="253">
        <f ca="1"/>
        <v>23.4</v>
      </c>
      <c r="C1004" vm="3805">
        <f ca="1"/>
        <v>44685</v>
      </c>
      <c r="D1004" vm="3806">
        <f ca="1"/>
        <v>57.85</v>
      </c>
      <c r="E1004" vm="3805">
        <f ca="1"/>
        <v>44685</v>
      </c>
      <c r="F1004" vm="3807">
        <f ca="1"/>
        <v>430.74</v>
      </c>
    </row>
    <row r="1005" spans="1:6">
      <c r="A1005" vm="3808">
        <f ca="1"/>
        <v>44686</v>
      </c>
      <c r="B1005" vm="1879">
        <f ca="1"/>
        <v>21.26</v>
      </c>
      <c r="C1005" vm="3808">
        <f ca="1"/>
        <v>44686</v>
      </c>
      <c r="D1005" vm="3809">
        <f ca="1"/>
        <v>54.88</v>
      </c>
      <c r="E1005" vm="3808">
        <f ca="1"/>
        <v>44686</v>
      </c>
      <c r="F1005" vm="3810">
        <f ca="1"/>
        <v>415.45</v>
      </c>
    </row>
    <row r="1006" spans="1:6">
      <c r="A1006" vm="3811">
        <f ca="1"/>
        <v>44687</v>
      </c>
      <c r="B1006" vm="560">
        <f ca="1"/>
        <v>19.41</v>
      </c>
      <c r="C1006" vm="3811">
        <f ca="1"/>
        <v>44687</v>
      </c>
      <c r="D1006" vm="24">
        <f ca="1"/>
        <v>53.25</v>
      </c>
      <c r="E1006" vm="3811">
        <f ca="1"/>
        <v>44687</v>
      </c>
      <c r="F1006" vm="3812">
        <f ca="1"/>
        <v>413.21</v>
      </c>
    </row>
    <row r="1007" spans="1:6">
      <c r="A1007" vm="3813">
        <f ca="1"/>
        <v>44690</v>
      </c>
      <c r="B1007" vm="3814">
        <f ca="1"/>
        <v>16.63</v>
      </c>
      <c r="C1007" vm="3813">
        <f ca="1"/>
        <v>44690</v>
      </c>
      <c r="D1007" vm="3815">
        <f ca="1"/>
        <v>49.02</v>
      </c>
      <c r="E1007" vm="3813">
        <f ca="1"/>
        <v>44690</v>
      </c>
      <c r="F1007" vm="3816">
        <f ca="1"/>
        <v>399.92</v>
      </c>
    </row>
    <row r="1008" spans="1:6">
      <c r="A1008" vm="3817">
        <f ca="1"/>
        <v>44691</v>
      </c>
      <c r="B1008" vm="3818">
        <f ca="1"/>
        <v>15.71</v>
      </c>
      <c r="C1008" vm="3817">
        <f ca="1"/>
        <v>44691</v>
      </c>
      <c r="D1008" vm="3819">
        <f ca="1"/>
        <v>48.88</v>
      </c>
      <c r="E1008" vm="3817">
        <f ca="1"/>
        <v>44691</v>
      </c>
      <c r="F1008" vm="3820">
        <f ca="1"/>
        <v>400.71</v>
      </c>
    </row>
    <row r="1009" spans="1:6">
      <c r="A1009" vm="3821">
        <f ca="1"/>
        <v>44692</v>
      </c>
      <c r="B1009" vm="3822">
        <f ca="1"/>
        <v>13.45</v>
      </c>
      <c r="C1009" vm="3821">
        <f ca="1"/>
        <v>44692</v>
      </c>
      <c r="D1009" vm="3823">
        <f ca="1"/>
        <v>46.08</v>
      </c>
      <c r="E1009" vm="3821">
        <f ca="1"/>
        <v>44692</v>
      </c>
      <c r="F1009" vm="3824">
        <f ca="1"/>
        <v>394.39</v>
      </c>
    </row>
    <row r="1010" spans="1:6">
      <c r="A1010" vm="3825">
        <f ca="1"/>
        <v>44693</v>
      </c>
      <c r="B1010" vm="3826">
        <f ca="1"/>
        <v>13.58</v>
      </c>
      <c r="C1010" vm="3825">
        <f ca="1"/>
        <v>44693</v>
      </c>
      <c r="D1010" vm="3827">
        <f ca="1"/>
        <v>46.67</v>
      </c>
      <c r="E1010" vm="3825">
        <f ca="1"/>
        <v>44693</v>
      </c>
      <c r="F1010" vm="3828">
        <f ca="1"/>
        <v>393.81</v>
      </c>
    </row>
    <row r="1011" spans="1:6">
      <c r="A1011" vm="3829">
        <f ca="1"/>
        <v>44694</v>
      </c>
      <c r="B1011" vm="2427">
        <f ca="1"/>
        <v>15.03</v>
      </c>
      <c r="C1011" vm="3829">
        <f ca="1"/>
        <v>44694</v>
      </c>
      <c r="D1011" vm="3830">
        <f ca="1"/>
        <v>50.04</v>
      </c>
      <c r="E1011" vm="3829">
        <f ca="1"/>
        <v>44694</v>
      </c>
      <c r="F1011" vm="3831">
        <f ca="1"/>
        <v>403.41</v>
      </c>
    </row>
    <row r="1012" spans="1:6">
      <c r="A1012" vm="3832">
        <f ca="1"/>
        <v>44697</v>
      </c>
      <c r="B1012" vm="3833">
        <f ca="1"/>
        <v>14.5</v>
      </c>
      <c r="C1012" vm="3832">
        <f ca="1"/>
        <v>44697</v>
      </c>
      <c r="D1012" vm="3834">
        <f ca="1"/>
        <v>49.03</v>
      </c>
      <c r="E1012" vm="3832">
        <f ca="1"/>
        <v>44697</v>
      </c>
      <c r="F1012" vm="3835">
        <f ca="1"/>
        <v>401.71</v>
      </c>
    </row>
    <row r="1013" spans="1:6">
      <c r="A1013" vm="3836">
        <f ca="1"/>
        <v>44698</v>
      </c>
      <c r="B1013" vm="3837">
        <f ca="1"/>
        <v>16.53</v>
      </c>
      <c r="C1013" vm="3836">
        <f ca="1"/>
        <v>44698</v>
      </c>
      <c r="D1013" vm="3838">
        <f ca="1"/>
        <v>51.97</v>
      </c>
      <c r="E1013" vm="3836">
        <f ca="1"/>
        <v>44698</v>
      </c>
      <c r="F1013" vm="3839">
        <f ca="1"/>
        <v>410.03</v>
      </c>
    </row>
    <row r="1014" spans="1:6">
      <c r="A1014" vm="3840">
        <f ca="1"/>
        <v>44699</v>
      </c>
      <c r="B1014" vm="3841">
        <f ca="1"/>
        <v>15.88</v>
      </c>
      <c r="C1014" vm="3840">
        <f ca="1"/>
        <v>44699</v>
      </c>
      <c r="D1014" vm="3842">
        <f ca="1"/>
        <v>50.64</v>
      </c>
      <c r="E1014" vm="3840">
        <f ca="1"/>
        <v>44699</v>
      </c>
      <c r="F1014" vm="3843">
        <f ca="1"/>
        <v>393.56</v>
      </c>
    </row>
    <row r="1015" spans="1:6">
      <c r="A1015" vm="3844">
        <f ca="1"/>
        <v>44700</v>
      </c>
      <c r="B1015" vm="394">
        <f ca="1"/>
        <v>16.57</v>
      </c>
      <c r="C1015" vm="3844">
        <f ca="1"/>
        <v>44700</v>
      </c>
      <c r="D1015" vm="3845">
        <f ca="1"/>
        <v>52.08</v>
      </c>
      <c r="E1015" vm="3844">
        <f ca="1"/>
        <v>44700</v>
      </c>
      <c r="F1015" vm="3846">
        <f ca="1"/>
        <v>391.1</v>
      </c>
    </row>
    <row r="1016" spans="1:6">
      <c r="A1016" vm="3847">
        <f ca="1"/>
        <v>44701</v>
      </c>
      <c r="B1016" vm="50">
        <f ca="1"/>
        <v>16.45</v>
      </c>
      <c r="C1016" vm="3847">
        <f ca="1"/>
        <v>44701</v>
      </c>
      <c r="D1016" vm="3848">
        <f ca="1"/>
        <v>51.57</v>
      </c>
      <c r="E1016" vm="3847">
        <f ca="1"/>
        <v>44701</v>
      </c>
      <c r="F1016" vm="3849">
        <f ca="1"/>
        <v>391.3</v>
      </c>
    </row>
    <row r="1017" spans="1:6">
      <c r="A1017" vm="3850">
        <f ca="1"/>
        <v>44704</v>
      </c>
      <c r="B1017" vm="3851">
        <f ca="1"/>
        <v>16.64</v>
      </c>
      <c r="C1017" vm="3850">
        <f ca="1"/>
        <v>44704</v>
      </c>
      <c r="D1017" vm="3852">
        <f ca="1"/>
        <v>51.99</v>
      </c>
      <c r="E1017" vm="3850">
        <f ca="1"/>
        <v>44704</v>
      </c>
      <c r="F1017" vm="3853">
        <f ca="1"/>
        <v>398.61</v>
      </c>
    </row>
    <row r="1018" spans="1:6">
      <c r="A1018" vm="3854">
        <f ca="1"/>
        <v>44705</v>
      </c>
      <c r="B1018" vm="3855">
        <f ca="1"/>
        <v>15.18</v>
      </c>
      <c r="C1018" vm="3854">
        <f ca="1"/>
        <v>44705</v>
      </c>
      <c r="D1018" vm="3856">
        <f ca="1"/>
        <v>50.22</v>
      </c>
      <c r="E1018" vm="3854">
        <f ca="1"/>
        <v>44705</v>
      </c>
      <c r="F1018" vm="3857">
        <f ca="1"/>
        <v>395.75</v>
      </c>
    </row>
    <row r="1019" spans="1:6">
      <c r="A1019" vm="3858">
        <f ca="1"/>
        <v>44706</v>
      </c>
      <c r="B1019" vm="3859">
        <f ca="1"/>
        <v>15.76</v>
      </c>
      <c r="C1019" vm="3858">
        <f ca="1"/>
        <v>44706</v>
      </c>
      <c r="D1019" vm="3860">
        <f ca="1"/>
        <v>51.17</v>
      </c>
      <c r="E1019" vm="3858">
        <f ca="1"/>
        <v>44706</v>
      </c>
      <c r="F1019" vm="3861">
        <f ca="1"/>
        <v>399.25</v>
      </c>
    </row>
    <row r="1020" spans="1:6">
      <c r="A1020" vm="3862">
        <f ca="1"/>
        <v>44707</v>
      </c>
      <c r="B1020" vm="3863">
        <f ca="1"/>
        <v>17.059999999999999</v>
      </c>
      <c r="C1020" vm="3862">
        <f ca="1"/>
        <v>44707</v>
      </c>
      <c r="D1020" vm="3864">
        <f ca="1"/>
        <v>53.92</v>
      </c>
      <c r="E1020" s="7" vm="3862">
        <f ca="1"/>
        <v>44707</v>
      </c>
      <c r="F1020" vm="3865">
        <f ca="1"/>
        <v>407.06</v>
      </c>
    </row>
    <row r="1021" spans="1:6">
      <c r="A1021" vm="3866">
        <f ca="1"/>
        <v>44708</v>
      </c>
      <c r="B1021" vm="844">
        <f ca="1"/>
        <v>19.059999999999999</v>
      </c>
      <c r="C1021" vm="3866">
        <f ca="1"/>
        <v>44708</v>
      </c>
      <c r="D1021" vm="3867">
        <f ca="1"/>
        <v>56.61</v>
      </c>
      <c r="E1021" vm="3866">
        <f ca="1"/>
        <v>44708</v>
      </c>
      <c r="F1021" vm="3868">
        <f ca="1"/>
        <v>417.25</v>
      </c>
    </row>
    <row r="1022" spans="1:6">
      <c r="A1022" vm="3869">
        <f ca="1"/>
        <v>44712</v>
      </c>
      <c r="B1022" vm="386">
        <f ca="1"/>
        <v>18.48</v>
      </c>
      <c r="C1022" vm="3869">
        <f ca="1"/>
        <v>44712</v>
      </c>
      <c r="D1022" vm="3870">
        <f ca="1"/>
        <v>55.77</v>
      </c>
      <c r="E1022" vm="3869">
        <f ca="1"/>
        <v>44712</v>
      </c>
      <c r="F1022" vm="379">
        <f ca="1"/>
        <v>414.87</v>
      </c>
    </row>
    <row r="1023" spans="1:6">
      <c r="A1023" vm="382">
        <f ca="1"/>
        <v>44713</v>
      </c>
      <c r="B1023" vm="3871">
        <f ca="1"/>
        <v>17.920000000000002</v>
      </c>
      <c r="C1023" vm="382">
        <f ca="1"/>
        <v>44713</v>
      </c>
      <c r="D1023" vm="3872">
        <f ca="1"/>
        <v>54.43</v>
      </c>
      <c r="E1023" vm="382">
        <f ca="1"/>
        <v>44713</v>
      </c>
      <c r="F1023" vm="3873">
        <f ca="1"/>
        <v>411.51</v>
      </c>
    </row>
    <row r="1024" spans="1:6">
      <c r="A1024" vm="3874">
        <f ca="1"/>
        <v>44714</v>
      </c>
      <c r="B1024" vm="796">
        <f ca="1"/>
        <v>18.29</v>
      </c>
      <c r="C1024" vm="3874">
        <f ca="1"/>
        <v>44714</v>
      </c>
      <c r="D1024" vm="3875">
        <f ca="1"/>
        <v>57.48</v>
      </c>
      <c r="E1024" vm="3874">
        <f ca="1"/>
        <v>44714</v>
      </c>
      <c r="F1024" vm="3876">
        <f ca="1"/>
        <v>419.26</v>
      </c>
    </row>
    <row r="1025" spans="1:6">
      <c r="A1025" vm="3877">
        <f ca="1"/>
        <v>44715</v>
      </c>
      <c r="B1025" vm="3878">
        <f ca="1"/>
        <v>17.899999999999999</v>
      </c>
      <c r="C1025" vm="3877">
        <f ca="1"/>
        <v>44715</v>
      </c>
      <c r="D1025" vm="3879">
        <f ca="1"/>
        <v>56.4</v>
      </c>
      <c r="E1025" vm="3877">
        <f ca="1"/>
        <v>44715</v>
      </c>
      <c r="F1025" vm="3880">
        <f ca="1"/>
        <v>412.38</v>
      </c>
    </row>
    <row r="1026" spans="1:6">
      <c r="A1026" vm="3881">
        <f ca="1"/>
        <v>44718</v>
      </c>
      <c r="B1026" vm="3882">
        <f ca="1"/>
        <v>18.579999999999998</v>
      </c>
      <c r="C1026" vm="3881">
        <f ca="1"/>
        <v>44718</v>
      </c>
      <c r="D1026" vm="3883">
        <f ca="1"/>
        <v>58.09</v>
      </c>
      <c r="E1026" vm="3881">
        <f ca="1"/>
        <v>44718</v>
      </c>
      <c r="F1026" vm="3884">
        <f ca="1"/>
        <v>413.62</v>
      </c>
    </row>
    <row r="1027" spans="1:6">
      <c r="A1027" vm="3885">
        <f ca="1"/>
        <v>44719</v>
      </c>
      <c r="B1027" vm="763">
        <f ca="1"/>
        <v>18.850000000000001</v>
      </c>
      <c r="C1027" vm="3885">
        <f ca="1"/>
        <v>44719</v>
      </c>
      <c r="D1027" vm="3886">
        <f ca="1"/>
        <v>58.58</v>
      </c>
      <c r="E1027" vm="3885">
        <f ca="1"/>
        <v>44719</v>
      </c>
      <c r="F1027" vm="3887">
        <f ca="1"/>
        <v>417.46</v>
      </c>
    </row>
    <row r="1028" spans="1:6">
      <c r="A1028" vm="3888">
        <f ca="1"/>
        <v>44720</v>
      </c>
      <c r="B1028" vm="981">
        <f ca="1"/>
        <v>18.54</v>
      </c>
      <c r="C1028" vm="3888">
        <f ca="1"/>
        <v>44720</v>
      </c>
      <c r="D1028" vm="3889">
        <f ca="1"/>
        <v>57.92</v>
      </c>
      <c r="E1028" vm="3888">
        <f ca="1"/>
        <v>44720</v>
      </c>
      <c r="F1028" vm="3890">
        <f ca="1"/>
        <v>412.94</v>
      </c>
    </row>
    <row r="1029" spans="1:6">
      <c r="A1029" vm="3891">
        <f ca="1"/>
        <v>44721</v>
      </c>
      <c r="B1029" vm="3892">
        <f ca="1"/>
        <v>16.920000000000002</v>
      </c>
      <c r="C1029" vm="3891">
        <f ca="1"/>
        <v>44721</v>
      </c>
      <c r="D1029" vm="3893">
        <f ca="1"/>
        <v>56.24</v>
      </c>
      <c r="E1029" vm="3891">
        <f ca="1"/>
        <v>44721</v>
      </c>
      <c r="F1029" vm="3894">
        <f ca="1"/>
        <v>401.99</v>
      </c>
    </row>
    <row r="1030" spans="1:6">
      <c r="A1030" vm="3895">
        <f ca="1"/>
        <v>44722</v>
      </c>
      <c r="B1030" vm="433">
        <f ca="1"/>
        <v>15.96</v>
      </c>
      <c r="C1030" vm="3895">
        <f ca="1"/>
        <v>44722</v>
      </c>
      <c r="D1030" vm="3896">
        <f ca="1"/>
        <v>54.61</v>
      </c>
      <c r="E1030" vm="3895">
        <f ca="1"/>
        <v>44722</v>
      </c>
      <c r="F1030" vm="3897">
        <f ca="1"/>
        <v>390.13</v>
      </c>
    </row>
    <row r="1031" spans="1:6">
      <c r="A1031" vm="3898">
        <f ca="1"/>
        <v>44725</v>
      </c>
      <c r="B1031" vm="3899">
        <f ca="1"/>
        <v>14.2</v>
      </c>
      <c r="C1031" vm="3898">
        <f ca="1"/>
        <v>44725</v>
      </c>
      <c r="D1031" vm="3900">
        <f ca="1"/>
        <v>50.51</v>
      </c>
      <c r="E1031" vm="3898">
        <f ca="1"/>
        <v>44725</v>
      </c>
      <c r="F1031" vm="3901">
        <f ca="1"/>
        <v>375.13</v>
      </c>
    </row>
    <row r="1032" spans="1:6">
      <c r="A1032" vm="3902">
        <f ca="1"/>
        <v>44726</v>
      </c>
      <c r="B1032" vm="3899">
        <f ca="1"/>
        <v>14.2</v>
      </c>
      <c r="C1032" vm="3902">
        <f ca="1"/>
        <v>44726</v>
      </c>
      <c r="D1032" vm="3903">
        <f ca="1"/>
        <v>51.12</v>
      </c>
      <c r="E1032" vm="3902">
        <f ca="1"/>
        <v>44726</v>
      </c>
      <c r="F1032" vm="3904">
        <f ca="1"/>
        <v>374.13</v>
      </c>
    </row>
    <row r="1033" spans="1:6">
      <c r="A1033" vm="3905">
        <f ca="1"/>
        <v>44727</v>
      </c>
      <c r="B1033" vm="3906">
        <f ca="1"/>
        <v>15.22</v>
      </c>
      <c r="C1033" vm="3905">
        <f ca="1"/>
        <v>44727</v>
      </c>
      <c r="D1033" vm="3907">
        <f ca="1"/>
        <v>52.67</v>
      </c>
      <c r="E1033" vm="3905">
        <f ca="1"/>
        <v>44727</v>
      </c>
      <c r="F1033" vm="3908">
        <f ca="1"/>
        <v>379.46</v>
      </c>
    </row>
    <row r="1034" spans="1:6">
      <c r="A1034" vm="3909">
        <f ca="1"/>
        <v>44728</v>
      </c>
      <c r="B1034" vm="3910">
        <f ca="1"/>
        <v>14.25</v>
      </c>
      <c r="C1034" vm="3909">
        <f ca="1"/>
        <v>44728</v>
      </c>
      <c r="D1034" vm="3911">
        <f ca="1"/>
        <v>49.15</v>
      </c>
      <c r="E1034" vm="3909">
        <f ca="1"/>
        <v>44728</v>
      </c>
      <c r="F1034" vm="3912">
        <f ca="1"/>
        <v>366.99</v>
      </c>
    </row>
    <row r="1035" spans="1:6">
      <c r="A1035" vm="3913">
        <f ca="1"/>
        <v>44729</v>
      </c>
      <c r="B1035" vm="3914">
        <f ca="1"/>
        <v>15.83</v>
      </c>
      <c r="C1035" vm="3913">
        <f ca="1"/>
        <v>44729</v>
      </c>
      <c r="D1035" vm="3915">
        <f ca="1"/>
        <v>51.49</v>
      </c>
      <c r="E1035" vm="3913">
        <f ca="1"/>
        <v>44729</v>
      </c>
      <c r="F1035" vm="3916">
        <f ca="1"/>
        <v>367.66</v>
      </c>
    </row>
    <row r="1036" spans="1:6">
      <c r="A1036" vm="3917">
        <f ca="1"/>
        <v>44733</v>
      </c>
      <c r="B1036" vm="3918">
        <f ca="1"/>
        <v>16.579999999999998</v>
      </c>
      <c r="C1036" vm="3917">
        <f ca="1"/>
        <v>44733</v>
      </c>
      <c r="D1036" vm="3919">
        <f ca="1"/>
        <v>53.29</v>
      </c>
      <c r="E1036" vm="3917">
        <f ca="1"/>
        <v>44733</v>
      </c>
      <c r="F1036" vm="3920">
        <f ca="1"/>
        <v>377.01</v>
      </c>
    </row>
    <row r="1037" spans="1:6">
      <c r="A1037" vm="3921">
        <f ca="1"/>
        <v>44734</v>
      </c>
      <c r="B1037" vm="3922">
        <f ca="1"/>
        <v>16.89</v>
      </c>
      <c r="C1037" vm="3921">
        <f ca="1"/>
        <v>44734</v>
      </c>
      <c r="D1037" vm="3923">
        <f ca="1"/>
        <v>53.04</v>
      </c>
      <c r="E1037" vm="3921">
        <f ca="1"/>
        <v>44734</v>
      </c>
      <c r="F1037" vm="3924">
        <f ca="1"/>
        <v>376.36</v>
      </c>
    </row>
    <row r="1038" spans="1:6">
      <c r="A1038" vm="3925">
        <f ca="1"/>
        <v>44735</v>
      </c>
      <c r="B1038" vm="3926">
        <f ca="1"/>
        <v>17.87</v>
      </c>
      <c r="C1038" vm="3925">
        <f ca="1"/>
        <v>44735</v>
      </c>
      <c r="D1038" vm="3927">
        <f ca="1"/>
        <v>54.15</v>
      </c>
      <c r="E1038" vm="3925">
        <f ca="1"/>
        <v>44735</v>
      </c>
      <c r="F1038" vm="3928">
        <f ca="1"/>
        <v>380.13</v>
      </c>
    </row>
    <row r="1039" spans="1:6">
      <c r="A1039" vm="3929">
        <f ca="1"/>
        <v>44736</v>
      </c>
      <c r="B1039" vm="111">
        <f ca="1"/>
        <v>18.23</v>
      </c>
      <c r="C1039" vm="3929">
        <f ca="1"/>
        <v>44736</v>
      </c>
      <c r="D1039" vm="3635">
        <f ca="1"/>
        <v>55.49</v>
      </c>
      <c r="E1039" vm="3929">
        <f ca="1"/>
        <v>44736</v>
      </c>
      <c r="F1039" vm="3930">
        <f ca="1"/>
        <v>392</v>
      </c>
    </row>
    <row r="1040" spans="1:6">
      <c r="A1040" vm="3931">
        <f ca="1"/>
        <v>44739</v>
      </c>
      <c r="B1040" vm="3932">
        <f ca="1"/>
        <v>18.100000000000001</v>
      </c>
      <c r="C1040" vm="3931">
        <f ca="1"/>
        <v>44739</v>
      </c>
      <c r="D1040" vm="3933">
        <f ca="1"/>
        <v>55.84</v>
      </c>
      <c r="E1040" vm="3931">
        <f ca="1"/>
        <v>44739</v>
      </c>
      <c r="F1040" vm="3934">
        <f ca="1"/>
        <v>390.58</v>
      </c>
    </row>
    <row r="1041" spans="1:6">
      <c r="A1041" vm="3935">
        <f ca="1"/>
        <v>44740</v>
      </c>
      <c r="B1041" vm="3936">
        <f ca="1"/>
        <v>17.13</v>
      </c>
      <c r="C1041" vm="3935">
        <f ca="1"/>
        <v>44740</v>
      </c>
      <c r="D1041" vm="3937">
        <f ca="1"/>
        <v>53.65</v>
      </c>
      <c r="E1041" vm="3935">
        <f ca="1"/>
        <v>44740</v>
      </c>
      <c r="F1041" vm="3938">
        <f ca="1"/>
        <v>382.61</v>
      </c>
    </row>
    <row r="1042" spans="1:6">
      <c r="A1042" vm="3939">
        <f ca="1"/>
        <v>44741</v>
      </c>
      <c r="B1042" vm="3940">
        <f ca="1"/>
        <v>16.350000000000001</v>
      </c>
      <c r="C1042" vm="3939">
        <f ca="1"/>
        <v>44741</v>
      </c>
      <c r="D1042" vm="3941">
        <f ca="1"/>
        <v>51.91</v>
      </c>
      <c r="E1042" vm="3939">
        <f ca="1"/>
        <v>44741</v>
      </c>
      <c r="F1042" vm="3942">
        <f ca="1"/>
        <v>382.34</v>
      </c>
    </row>
    <row r="1043" spans="1:6">
      <c r="A1043" vm="3943">
        <f ca="1"/>
        <v>44742</v>
      </c>
      <c r="B1043" vm="394">
        <f ca="1"/>
        <v>16.57</v>
      </c>
      <c r="C1043" vm="3943">
        <f ca="1"/>
        <v>44742</v>
      </c>
      <c r="D1043" vm="3944">
        <f ca="1"/>
        <v>52.2</v>
      </c>
      <c r="E1043" vm="3943">
        <f ca="1"/>
        <v>44742</v>
      </c>
      <c r="F1043" vm="387">
        <f ca="1"/>
        <v>379.15</v>
      </c>
    </row>
    <row r="1044" spans="1:6">
      <c r="A1044" vm="390">
        <f ca="1"/>
        <v>44743</v>
      </c>
      <c r="B1044" vm="3945">
        <f ca="1"/>
        <v>17.18</v>
      </c>
      <c r="C1044" vm="390">
        <f ca="1"/>
        <v>44743</v>
      </c>
      <c r="D1044" vm="3785">
        <f ca="1"/>
        <v>51.92</v>
      </c>
      <c r="E1044" vm="390">
        <f ca="1"/>
        <v>44743</v>
      </c>
      <c r="F1044" vm="3946">
        <f ca="1"/>
        <v>383.09</v>
      </c>
    </row>
    <row r="1045" spans="1:6">
      <c r="A1045" vm="3947">
        <f ca="1"/>
        <v>44747</v>
      </c>
      <c r="B1045" vm="3948">
        <f ca="1"/>
        <v>17.600000000000001</v>
      </c>
      <c r="C1045" vm="3947">
        <f ca="1"/>
        <v>44747</v>
      </c>
      <c r="D1045" vm="3949">
        <f ca="1"/>
        <v>52.14</v>
      </c>
      <c r="E1045" vm="3947">
        <f ca="1"/>
        <v>44747</v>
      </c>
      <c r="F1045" vm="3950">
        <f ca="1"/>
        <v>383.91</v>
      </c>
    </row>
    <row r="1046" spans="1:6">
      <c r="A1046" vm="3951">
        <f ca="1"/>
        <v>44748</v>
      </c>
      <c r="B1046" vm="3952">
        <f ca="1"/>
        <v>17.579999999999998</v>
      </c>
      <c r="C1046" vm="3951">
        <f ca="1"/>
        <v>44748</v>
      </c>
      <c r="D1046" vm="3953">
        <f ca="1"/>
        <v>51.58</v>
      </c>
      <c r="E1046" vm="3951">
        <f ca="1"/>
        <v>44748</v>
      </c>
      <c r="F1046" vm="2647">
        <f ca="1"/>
        <v>385.28</v>
      </c>
    </row>
    <row r="1047" spans="1:6">
      <c r="A1047" vm="3954">
        <f ca="1"/>
        <v>44749</v>
      </c>
      <c r="B1047" vm="1002">
        <f ca="1"/>
        <v>19.14</v>
      </c>
      <c r="C1047" vm="3954">
        <f ca="1"/>
        <v>44749</v>
      </c>
      <c r="D1047" vm="2468">
        <f ca="1"/>
        <v>54.52</v>
      </c>
      <c r="E1047" vm="3954">
        <f ca="1"/>
        <v>44749</v>
      </c>
      <c r="F1047" vm="3955">
        <f ca="1"/>
        <v>390.99</v>
      </c>
    </row>
    <row r="1048" spans="1:6">
      <c r="A1048" vm="3956">
        <f ca="1"/>
        <v>44750</v>
      </c>
      <c r="B1048" vm="3957">
        <f ca="1"/>
        <v>19.77</v>
      </c>
      <c r="C1048" vm="3956">
        <f ca="1"/>
        <v>44750</v>
      </c>
      <c r="D1048" vm="3958">
        <f ca="1"/>
        <v>55.31</v>
      </c>
      <c r="E1048" vm="3956">
        <f ca="1"/>
        <v>44750</v>
      </c>
      <c r="F1048" vm="3959">
        <f ca="1"/>
        <v>390.68</v>
      </c>
    </row>
    <row r="1049" spans="1:6">
      <c r="A1049" vm="3960">
        <f ca="1"/>
        <v>44753</v>
      </c>
      <c r="B1049" vm="3961">
        <f ca="1"/>
        <v>18.46</v>
      </c>
      <c r="C1049" vm="3960">
        <f ca="1"/>
        <v>44753</v>
      </c>
      <c r="D1049" vm="3962">
        <f ca="1"/>
        <v>52.61</v>
      </c>
      <c r="E1049" vm="3960">
        <f ca="1"/>
        <v>44753</v>
      </c>
      <c r="F1049" vm="3963">
        <f ca="1"/>
        <v>386.23</v>
      </c>
    </row>
    <row r="1050" spans="1:6">
      <c r="A1050" vm="3964">
        <f ca="1"/>
        <v>44754</v>
      </c>
      <c r="B1050" vm="3965">
        <f ca="1"/>
        <v>18.02</v>
      </c>
      <c r="C1050" vm="3964">
        <f ca="1"/>
        <v>44754</v>
      </c>
      <c r="D1050" vm="3966">
        <f ca="1"/>
        <v>51.75</v>
      </c>
      <c r="E1050" vm="3964">
        <f ca="1"/>
        <v>44754</v>
      </c>
      <c r="F1050" vm="3967">
        <f ca="1"/>
        <v>382.76</v>
      </c>
    </row>
    <row r="1051" spans="1:6">
      <c r="A1051" vm="3968">
        <f ca="1"/>
        <v>44755</v>
      </c>
      <c r="B1051" vm="3969">
        <f ca="1"/>
        <v>18.25</v>
      </c>
      <c r="C1051" vm="3968">
        <f ca="1"/>
        <v>44755</v>
      </c>
      <c r="D1051" vm="3970">
        <f ca="1"/>
        <v>52.04</v>
      </c>
      <c r="E1051" vm="3968">
        <f ca="1"/>
        <v>44755</v>
      </c>
      <c r="F1051" vm="3971">
        <f ca="1"/>
        <v>380.8</v>
      </c>
    </row>
    <row r="1052" spans="1:6">
      <c r="A1052" vm="3972">
        <f ca="1"/>
        <v>44756</v>
      </c>
      <c r="B1052" vm="3973">
        <f ca="1"/>
        <v>17.75</v>
      </c>
      <c r="C1052" vm="3972">
        <f ca="1"/>
        <v>44756</v>
      </c>
      <c r="D1052" vm="3974">
        <f ca="1"/>
        <v>52.27</v>
      </c>
      <c r="E1052" vm="3972">
        <f ca="1"/>
        <v>44756</v>
      </c>
      <c r="F1052" vm="3975">
        <f ca="1"/>
        <v>379.88</v>
      </c>
    </row>
    <row r="1053" spans="1:6">
      <c r="A1053" vm="3976">
        <f ca="1"/>
        <v>44757</v>
      </c>
      <c r="B1053" vm="3977">
        <f ca="1"/>
        <v>15.46</v>
      </c>
      <c r="C1053" vm="3976">
        <f ca="1"/>
        <v>44757</v>
      </c>
      <c r="D1053" vm="3978">
        <f ca="1"/>
        <v>52.11</v>
      </c>
      <c r="E1053" vm="3976">
        <f ca="1"/>
        <v>44757</v>
      </c>
      <c r="F1053" vm="3979">
        <f ca="1"/>
        <v>387.13</v>
      </c>
    </row>
    <row r="1054" spans="1:6">
      <c r="A1054" vm="3980">
        <f ca="1"/>
        <v>44760</v>
      </c>
      <c r="B1054" vm="3981">
        <f ca="1"/>
        <v>16.420000000000002</v>
      </c>
      <c r="C1054" vm="3980">
        <f ca="1"/>
        <v>44760</v>
      </c>
      <c r="D1054" vm="3982">
        <f ca="1"/>
        <v>52.83</v>
      </c>
      <c r="E1054" vm="3980">
        <f ca="1"/>
        <v>44760</v>
      </c>
      <c r="F1054" vm="3983">
        <f ca="1"/>
        <v>384</v>
      </c>
    </row>
    <row r="1055" spans="1:6">
      <c r="A1055" vm="3984">
        <f ca="1"/>
        <v>44761</v>
      </c>
      <c r="B1055" vm="2399">
        <f ca="1"/>
        <v>17.3</v>
      </c>
      <c r="C1055" vm="3984">
        <f ca="1"/>
        <v>44761</v>
      </c>
      <c r="D1055" vm="3985">
        <f ca="1"/>
        <v>54.09</v>
      </c>
      <c r="E1055" vm="3984">
        <f ca="1"/>
        <v>44761</v>
      </c>
      <c r="F1055" vm="3986">
        <f ca="1"/>
        <v>394.32</v>
      </c>
    </row>
    <row r="1056" spans="1:6">
      <c r="A1056" vm="3987">
        <f ca="1"/>
        <v>44762</v>
      </c>
      <c r="B1056" vm="3932">
        <f ca="1"/>
        <v>18.100000000000001</v>
      </c>
      <c r="C1056" vm="3987">
        <f ca="1"/>
        <v>44762</v>
      </c>
      <c r="D1056" vm="3988">
        <f ca="1"/>
        <v>55.3</v>
      </c>
      <c r="E1056" vm="3987">
        <f ca="1"/>
        <v>44762</v>
      </c>
      <c r="F1056" vm="3989">
        <f ca="1"/>
        <v>396.76</v>
      </c>
    </row>
    <row r="1057" spans="1:6">
      <c r="A1057" vm="3990">
        <f ca="1"/>
        <v>44763</v>
      </c>
      <c r="B1057" vm="3991">
        <f ca="1"/>
        <v>18.32</v>
      </c>
      <c r="C1057" vm="3990">
        <f ca="1"/>
        <v>44763</v>
      </c>
      <c r="D1057" vm="3992">
        <f ca="1"/>
        <v>56.09</v>
      </c>
      <c r="E1057" vm="3990">
        <f ca="1"/>
        <v>44763</v>
      </c>
      <c r="F1057" vm="3993">
        <f ca="1"/>
        <v>400.81</v>
      </c>
    </row>
    <row r="1058" spans="1:6">
      <c r="A1058" vm="3994">
        <f ca="1"/>
        <v>44764</v>
      </c>
      <c r="B1058" vm="946">
        <f ca="1"/>
        <v>17.64</v>
      </c>
      <c r="C1058" vm="3994">
        <f ca="1"/>
        <v>44764</v>
      </c>
      <c r="D1058" vm="3995">
        <f ca="1"/>
        <v>54.53</v>
      </c>
      <c r="E1058" vm="3994">
        <f ca="1"/>
        <v>44764</v>
      </c>
      <c r="F1058" vm="3996">
        <f ca="1"/>
        <v>397.24</v>
      </c>
    </row>
    <row r="1059" spans="1:6">
      <c r="A1059" vm="3997">
        <f ca="1"/>
        <v>44767</v>
      </c>
      <c r="B1059" vm="3998">
        <f ca="1"/>
        <v>17.489999999999998</v>
      </c>
      <c r="C1059" vm="3997">
        <f ca="1"/>
        <v>44767</v>
      </c>
      <c r="D1059" vm="3999">
        <f ca="1"/>
        <v>55.14</v>
      </c>
      <c r="E1059" vm="3997">
        <f ca="1"/>
        <v>44767</v>
      </c>
      <c r="F1059" vm="4000">
        <f ca="1"/>
        <v>397.65</v>
      </c>
    </row>
    <row r="1060" spans="1:6">
      <c r="A1060" vm="4001">
        <f ca="1"/>
        <v>44768</v>
      </c>
      <c r="B1060" vm="4002">
        <f ca="1"/>
        <v>16.38</v>
      </c>
      <c r="C1060" vm="4001">
        <f ca="1"/>
        <v>44768</v>
      </c>
      <c r="D1060" vm="4003">
        <f ca="1"/>
        <v>54.24</v>
      </c>
      <c r="E1060" vm="4001">
        <f ca="1"/>
        <v>44768</v>
      </c>
      <c r="F1060" vm="2798">
        <f ca="1"/>
        <v>392.93</v>
      </c>
    </row>
    <row r="1061" spans="1:6">
      <c r="A1061" vm="4004">
        <f ca="1"/>
        <v>44769</v>
      </c>
      <c r="B1061" vm="3945">
        <f ca="1"/>
        <v>17.18</v>
      </c>
      <c r="C1061" vm="4004">
        <f ca="1"/>
        <v>44769</v>
      </c>
      <c r="D1061" vm="4005">
        <f ca="1"/>
        <v>57.15</v>
      </c>
      <c r="E1061" vm="4004">
        <f ca="1"/>
        <v>44769</v>
      </c>
      <c r="F1061" vm="4006">
        <f ca="1"/>
        <v>403.09</v>
      </c>
    </row>
    <row r="1062" spans="1:6">
      <c r="A1062" vm="4007">
        <f ca="1"/>
        <v>44770</v>
      </c>
      <c r="B1062" vm="4008">
        <f ca="1"/>
        <v>21.63</v>
      </c>
      <c r="C1062" vm="4007">
        <f ca="1"/>
        <v>44770</v>
      </c>
      <c r="D1062" vm="4009">
        <f ca="1"/>
        <v>60.58</v>
      </c>
      <c r="E1062" vm="4007">
        <f ca="1"/>
        <v>44770</v>
      </c>
      <c r="F1062" vm="4010">
        <f ca="1"/>
        <v>408.21</v>
      </c>
    </row>
    <row r="1063" spans="1:6">
      <c r="A1063" vm="4011">
        <f ca="1"/>
        <v>44771</v>
      </c>
      <c r="B1063" vm="401">
        <f ca="1"/>
        <v>21.34</v>
      </c>
      <c r="C1063" vm="4011">
        <f ca="1"/>
        <v>44771</v>
      </c>
      <c r="D1063" vm="4012">
        <f ca="1"/>
        <v>62.33</v>
      </c>
      <c r="E1063" vm="4011">
        <f ca="1"/>
        <v>44771</v>
      </c>
      <c r="F1063" vm="395">
        <f ca="1"/>
        <v>414.28</v>
      </c>
    </row>
    <row r="1064" spans="1:6">
      <c r="A1064" vm="398">
        <f ca="1"/>
        <v>44774</v>
      </c>
      <c r="B1064" vm="4013">
        <f ca="1"/>
        <v>21.24</v>
      </c>
      <c r="C1064" vm="398">
        <f ca="1"/>
        <v>44774</v>
      </c>
      <c r="D1064" vm="4014">
        <f ca="1"/>
        <v>61.47</v>
      </c>
      <c r="E1064" vm="398">
        <f ca="1"/>
        <v>44774</v>
      </c>
      <c r="F1064" vm="4015">
        <f ca="1"/>
        <v>412.95</v>
      </c>
    </row>
    <row r="1065" spans="1:6">
      <c r="A1065" vm="4016">
        <f ca="1"/>
        <v>44775</v>
      </c>
      <c r="B1065" vm="4017">
        <f ca="1"/>
        <v>23.23</v>
      </c>
      <c r="C1065" vm="4016">
        <f ca="1"/>
        <v>44775</v>
      </c>
      <c r="D1065" vm="4018">
        <f ca="1"/>
        <v>62.88</v>
      </c>
      <c r="E1065" vm="4016">
        <f ca="1"/>
        <v>44775</v>
      </c>
      <c r="F1065" vm="4019">
        <f ca="1"/>
        <v>410.32</v>
      </c>
    </row>
    <row r="1066" spans="1:6">
      <c r="A1066" vm="4020">
        <f ca="1"/>
        <v>44776</v>
      </c>
      <c r="B1066" vm="4021">
        <f ca="1"/>
        <v>23.56</v>
      </c>
      <c r="C1066" vm="4020">
        <f ca="1"/>
        <v>44776</v>
      </c>
      <c r="D1066" vm="4022">
        <f ca="1"/>
        <v>62.7</v>
      </c>
      <c r="E1066" vm="4020">
        <f ca="1"/>
        <v>44776</v>
      </c>
      <c r="F1066" vm="4023">
        <f ca="1"/>
        <v>416.72</v>
      </c>
    </row>
    <row r="1067" spans="1:6">
      <c r="A1067" vm="4024">
        <f ca="1"/>
        <v>44777</v>
      </c>
      <c r="B1067" vm="4025">
        <f ca="1"/>
        <v>24.11</v>
      </c>
      <c r="C1067" vm="4024">
        <f ca="1"/>
        <v>44777</v>
      </c>
      <c r="D1067" vm="4026">
        <f ca="1"/>
        <v>63.65</v>
      </c>
      <c r="E1067" vm="4024">
        <f ca="1"/>
        <v>44777</v>
      </c>
      <c r="F1067" vm="4027">
        <f ca="1"/>
        <v>416.32</v>
      </c>
    </row>
    <row r="1068" spans="1:6">
      <c r="A1068" vm="4028">
        <f ca="1"/>
        <v>44778</v>
      </c>
      <c r="B1068" vm="3282">
        <f ca="1"/>
        <v>25.19</v>
      </c>
      <c r="C1068" vm="4028">
        <f ca="1"/>
        <v>44778</v>
      </c>
      <c r="D1068" vm="4029">
        <f ca="1"/>
        <v>63.88</v>
      </c>
      <c r="E1068" vm="4028">
        <f ca="1"/>
        <v>44778</v>
      </c>
      <c r="F1068" vm="4030">
        <f ca="1"/>
        <v>415.59</v>
      </c>
    </row>
    <row r="1069" spans="1:6">
      <c r="A1069" vm="4031">
        <f ca="1"/>
        <v>44781</v>
      </c>
      <c r="B1069" vm="4032">
        <f ca="1"/>
        <v>25.62</v>
      </c>
      <c r="C1069" vm="4031">
        <f ca="1"/>
        <v>44781</v>
      </c>
      <c r="D1069" vm="4033">
        <f ca="1"/>
        <v>64</v>
      </c>
      <c r="E1069" vm="4031">
        <f ca="1"/>
        <v>44781</v>
      </c>
      <c r="F1069" vm="4034">
        <f ca="1"/>
        <v>415.23</v>
      </c>
    </row>
    <row r="1070" spans="1:6">
      <c r="A1070" vm="4035">
        <f ca="1"/>
        <v>44782</v>
      </c>
      <c r="B1070" vm="4036">
        <f ca="1"/>
        <v>24.67</v>
      </c>
      <c r="C1070" vm="4035">
        <f ca="1"/>
        <v>44782</v>
      </c>
      <c r="D1070" vm="4037">
        <f ca="1"/>
        <v>62.9</v>
      </c>
      <c r="E1070" vm="4035">
        <f ca="1"/>
        <v>44782</v>
      </c>
      <c r="F1070" vm="4038">
        <f ca="1"/>
        <v>413.49</v>
      </c>
    </row>
    <row r="1071" spans="1:6">
      <c r="A1071" vm="4039">
        <f ca="1"/>
        <v>44783</v>
      </c>
      <c r="B1071" vm="4040">
        <f ca="1"/>
        <v>28.78</v>
      </c>
      <c r="C1071" vm="4039">
        <f ca="1"/>
        <v>44783</v>
      </c>
      <c r="D1071" vm="4041">
        <f ca="1"/>
        <v>66.31</v>
      </c>
      <c r="E1071" vm="4039">
        <f ca="1"/>
        <v>44783</v>
      </c>
      <c r="F1071" vm="4042">
        <f ca="1"/>
        <v>422.15</v>
      </c>
    </row>
    <row r="1072" spans="1:6">
      <c r="A1072" vm="4043">
        <f ca="1"/>
        <v>44784</v>
      </c>
      <c r="B1072" vm="4044">
        <f ca="1"/>
        <v>27.74</v>
      </c>
      <c r="C1072" vm="4043">
        <f ca="1"/>
        <v>44784</v>
      </c>
      <c r="D1072" vm="3230">
        <f ca="1"/>
        <v>65.89</v>
      </c>
      <c r="E1072" vm="4043">
        <f ca="1"/>
        <v>44784</v>
      </c>
      <c r="F1072" vm="4045">
        <f ca="1"/>
        <v>422.3</v>
      </c>
    </row>
    <row r="1073" spans="1:6">
      <c r="A1073" vm="4046">
        <f ca="1"/>
        <v>44785</v>
      </c>
      <c r="B1073" vm="2109">
        <f ca="1"/>
        <v>29.54</v>
      </c>
      <c r="C1073" vm="4046">
        <f ca="1"/>
        <v>44785</v>
      </c>
      <c r="D1073" vm="3502">
        <f ca="1"/>
        <v>68.180000000000007</v>
      </c>
      <c r="E1073" vm="4046">
        <f ca="1"/>
        <v>44785</v>
      </c>
      <c r="F1073" vm="4047">
        <f ca="1"/>
        <v>429.25</v>
      </c>
    </row>
    <row r="1074" spans="1:6">
      <c r="A1074" vm="4048">
        <f ca="1"/>
        <v>44788</v>
      </c>
      <c r="B1074" vm="2071">
        <f ca="1"/>
        <v>29.96</v>
      </c>
      <c r="C1074" vm="4048">
        <f ca="1"/>
        <v>44788</v>
      </c>
      <c r="D1074" vm="4049">
        <f ca="1"/>
        <v>68.45</v>
      </c>
      <c r="E1074" vm="4048">
        <f ca="1"/>
        <v>44788</v>
      </c>
      <c r="F1074" vm="4050">
        <f ca="1"/>
        <v>431.14</v>
      </c>
    </row>
    <row r="1075" spans="1:6">
      <c r="A1075" vm="4051">
        <f ca="1"/>
        <v>44789</v>
      </c>
      <c r="B1075" vm="4052">
        <f ca="1"/>
        <v>29.19</v>
      </c>
      <c r="C1075" vm="4051">
        <f ca="1"/>
        <v>44789</v>
      </c>
      <c r="D1075" vm="4053">
        <f ca="1"/>
        <v>67.25</v>
      </c>
      <c r="E1075" vm="4051">
        <f ca="1"/>
        <v>44789</v>
      </c>
      <c r="F1075" vm="4054">
        <f ca="1"/>
        <v>432.04</v>
      </c>
    </row>
    <row r="1076" spans="1:6">
      <c r="A1076" vm="4055">
        <f ca="1"/>
        <v>44790</v>
      </c>
      <c r="B1076" vm="2558">
        <f ca="1"/>
        <v>28.47</v>
      </c>
      <c r="C1076" vm="4055">
        <f ca="1"/>
        <v>44790</v>
      </c>
      <c r="D1076" vm="4056">
        <f ca="1"/>
        <v>65.81</v>
      </c>
      <c r="E1076" vm="4055">
        <f ca="1"/>
        <v>44790</v>
      </c>
      <c r="F1076" vm="4057">
        <f ca="1"/>
        <v>428.79</v>
      </c>
    </row>
    <row r="1077" spans="1:6">
      <c r="A1077" vm="4058">
        <f ca="1"/>
        <v>44791</v>
      </c>
      <c r="B1077" vm="4059">
        <f ca="1"/>
        <v>28.43</v>
      </c>
      <c r="C1077" vm="4058">
        <f ca="1"/>
        <v>44791</v>
      </c>
      <c r="D1077" vm="4060">
        <f ca="1"/>
        <v>67.260000000000005</v>
      </c>
      <c r="E1077" vm="4058">
        <f ca="1"/>
        <v>44791</v>
      </c>
      <c r="F1077" vm="4061">
        <f ca="1"/>
        <v>430.05</v>
      </c>
    </row>
    <row r="1078" spans="1:6">
      <c r="A1078" vm="4062">
        <f ca="1"/>
        <v>44792</v>
      </c>
      <c r="B1078" vm="4063">
        <f ca="1"/>
        <v>26.82</v>
      </c>
      <c r="C1078" vm="4062">
        <f ca="1"/>
        <v>44792</v>
      </c>
      <c r="D1078" vm="4064">
        <f ca="1"/>
        <v>64.91</v>
      </c>
      <c r="E1078" vm="4062">
        <f ca="1"/>
        <v>44792</v>
      </c>
      <c r="F1078" vm="4065">
        <f ca="1"/>
        <v>424.36</v>
      </c>
    </row>
    <row r="1079" spans="1:6">
      <c r="A1079" vm="4066">
        <f ca="1"/>
        <v>44795</v>
      </c>
      <c r="B1079" vm="4067">
        <f ca="1"/>
        <v>26.38</v>
      </c>
      <c r="C1079" vm="4066">
        <f ca="1"/>
        <v>44795</v>
      </c>
      <c r="D1079" vm="4068">
        <f ca="1"/>
        <v>63.6</v>
      </c>
      <c r="E1079" vm="4066">
        <f ca="1"/>
        <v>44795</v>
      </c>
      <c r="F1079" vm="4069">
        <f ca="1"/>
        <v>415.46</v>
      </c>
    </row>
    <row r="1080" spans="1:6">
      <c r="A1080" vm="4070">
        <f ca="1"/>
        <v>44796</v>
      </c>
      <c r="B1080" vm="4071">
        <f ca="1"/>
        <v>26.12</v>
      </c>
      <c r="C1080" vm="4070">
        <f ca="1"/>
        <v>44796</v>
      </c>
      <c r="D1080" vm="4072">
        <f ca="1"/>
        <v>64.11</v>
      </c>
      <c r="E1080" vm="4070">
        <f ca="1"/>
        <v>44796</v>
      </c>
      <c r="F1080" vm="4073">
        <f ca="1"/>
        <v>414.54</v>
      </c>
    </row>
    <row r="1081" spans="1:6">
      <c r="A1081" vm="4074">
        <f ca="1"/>
        <v>44797</v>
      </c>
      <c r="B1081" vm="4075">
        <f ca="1"/>
        <v>27.52</v>
      </c>
      <c r="C1081" vm="4074">
        <f ca="1"/>
        <v>44797</v>
      </c>
      <c r="D1081" vm="2690">
        <f ca="1"/>
        <v>65.77</v>
      </c>
      <c r="E1081" vm="4074">
        <f ca="1"/>
        <v>44797</v>
      </c>
      <c r="F1081" vm="4076">
        <f ca="1"/>
        <v>415.83</v>
      </c>
    </row>
    <row r="1082" spans="1:6">
      <c r="A1082" vm="4077">
        <f ca="1"/>
        <v>44798</v>
      </c>
      <c r="B1082" vm="4078">
        <f ca="1"/>
        <v>30</v>
      </c>
      <c r="C1082" vm="4077">
        <f ca="1"/>
        <v>44798</v>
      </c>
      <c r="D1082" vm="4079">
        <f ca="1"/>
        <v>67.8</v>
      </c>
      <c r="E1082" vm="4077">
        <f ca="1"/>
        <v>44798</v>
      </c>
      <c r="F1082" vm="4080">
        <f ca="1"/>
        <v>421.69</v>
      </c>
    </row>
    <row r="1083" spans="1:6">
      <c r="A1083" vm="4081">
        <f ca="1"/>
        <v>44799</v>
      </c>
      <c r="B1083" vm="4082">
        <f ca="1"/>
        <v>28.94</v>
      </c>
      <c r="C1083" vm="4081">
        <f ca="1"/>
        <v>44799</v>
      </c>
      <c r="D1083" vm="4083">
        <f ca="1"/>
        <v>65.61</v>
      </c>
      <c r="E1083" vm="4081">
        <f ca="1"/>
        <v>44799</v>
      </c>
      <c r="F1083" vm="4084">
        <f ca="1"/>
        <v>407.28</v>
      </c>
    </row>
    <row r="1084" spans="1:6">
      <c r="A1084" vm="4085">
        <f ca="1"/>
        <v>44802</v>
      </c>
      <c r="B1084" vm="4086">
        <f ca="1"/>
        <v>28.5</v>
      </c>
      <c r="C1084" vm="4085">
        <f ca="1"/>
        <v>44802</v>
      </c>
      <c r="D1084" vm="4087">
        <f ca="1"/>
        <v>64.88</v>
      </c>
      <c r="E1084" vm="4085">
        <f ca="1"/>
        <v>44802</v>
      </c>
      <c r="F1084" vm="4088">
        <f ca="1"/>
        <v>404.83</v>
      </c>
    </row>
    <row r="1085" spans="1:6">
      <c r="A1085" vm="4089">
        <f ca="1"/>
        <v>44803</v>
      </c>
      <c r="B1085" vm="4090">
        <f ca="1"/>
        <v>28.19</v>
      </c>
      <c r="C1085" vm="4089">
        <f ca="1"/>
        <v>44803</v>
      </c>
      <c r="D1085" vm="4091">
        <f ca="1"/>
        <v>63.89</v>
      </c>
      <c r="E1085" vm="4089">
        <f ca="1"/>
        <v>44803</v>
      </c>
      <c r="F1085" vm="4092">
        <f ca="1"/>
        <v>400.19</v>
      </c>
    </row>
    <row r="1086" spans="1:6">
      <c r="A1086" vm="4093">
        <f ca="1"/>
        <v>44804</v>
      </c>
      <c r="B1086" vm="409">
        <f ca="1"/>
        <v>28.04</v>
      </c>
      <c r="C1086" vm="4093">
        <f ca="1"/>
        <v>44804</v>
      </c>
      <c r="D1086" vm="4094">
        <f ca="1"/>
        <v>64.099999999999994</v>
      </c>
      <c r="E1086" vm="4093">
        <f ca="1"/>
        <v>44804</v>
      </c>
      <c r="F1086" vm="402">
        <f ca="1"/>
        <v>397.18</v>
      </c>
    </row>
    <row r="1087" spans="1:6">
      <c r="A1087" vm="405">
        <f ca="1"/>
        <v>44805</v>
      </c>
      <c r="B1087" vm="4095">
        <f ca="1"/>
        <v>26.94</v>
      </c>
      <c r="C1087" vm="405">
        <f ca="1"/>
        <v>44805</v>
      </c>
      <c r="D1087" vm="4096">
        <f ca="1"/>
        <v>62.57</v>
      </c>
      <c r="E1087" vm="405">
        <f ca="1"/>
        <v>44805</v>
      </c>
      <c r="F1087" vm="4097">
        <f ca="1"/>
        <v>398.54</v>
      </c>
    </row>
    <row r="1088" spans="1:6">
      <c r="A1088" vm="4098">
        <f ca="1"/>
        <v>44806</v>
      </c>
      <c r="B1088" vm="3178">
        <f ca="1"/>
        <v>25.87</v>
      </c>
      <c r="C1088" vm="4098">
        <f ca="1"/>
        <v>44806</v>
      </c>
      <c r="D1088" vm="4099">
        <f ca="1"/>
        <v>61.44</v>
      </c>
      <c r="E1088" vm="4098">
        <f ca="1"/>
        <v>44806</v>
      </c>
      <c r="F1088" vm="4100">
        <f ca="1"/>
        <v>394.28</v>
      </c>
    </row>
    <row r="1089" spans="1:6">
      <c r="A1089" vm="4101">
        <f ca="1"/>
        <v>44810</v>
      </c>
      <c r="B1089" vm="3197">
        <f ca="1"/>
        <v>25.85</v>
      </c>
      <c r="C1089" vm="4101">
        <f ca="1"/>
        <v>44810</v>
      </c>
      <c r="D1089" vm="4102">
        <f ca="1"/>
        <v>62.08</v>
      </c>
      <c r="E1089" vm="4101">
        <f ca="1"/>
        <v>44810</v>
      </c>
      <c r="F1089" vm="4103">
        <f ca="1"/>
        <v>392.71</v>
      </c>
    </row>
    <row r="1090" spans="1:6">
      <c r="A1090" vm="4104">
        <f ca="1"/>
        <v>44811</v>
      </c>
      <c r="B1090" vm="2951">
        <f ca="1"/>
        <v>27.47</v>
      </c>
      <c r="C1090" vm="4104">
        <f ca="1"/>
        <v>44811</v>
      </c>
      <c r="D1090" vm="4105">
        <f ca="1"/>
        <v>64.92</v>
      </c>
      <c r="E1090" vm="4104">
        <f ca="1"/>
        <v>44811</v>
      </c>
      <c r="F1090" vm="4106">
        <f ca="1"/>
        <v>399.82</v>
      </c>
    </row>
    <row r="1091" spans="1:6">
      <c r="A1091" vm="4107">
        <f ca="1"/>
        <v>44812</v>
      </c>
      <c r="B1091" vm="4108">
        <f ca="1"/>
        <v>29.12</v>
      </c>
      <c r="C1091" vm="4107">
        <f ca="1"/>
        <v>44812</v>
      </c>
      <c r="D1091" vm="2900">
        <f ca="1"/>
        <v>65.98</v>
      </c>
      <c r="E1091" vm="4107">
        <f ca="1"/>
        <v>44812</v>
      </c>
      <c r="F1091" vm="4109">
        <f ca="1"/>
        <v>402.34</v>
      </c>
    </row>
    <row r="1092" spans="1:6">
      <c r="A1092" vm="4110">
        <f ca="1"/>
        <v>44813</v>
      </c>
      <c r="B1092" vm="4111">
        <f ca="1"/>
        <v>29.92</v>
      </c>
      <c r="C1092" vm="4110">
        <f ca="1"/>
        <v>44813</v>
      </c>
      <c r="D1092" vm="4112">
        <f ca="1"/>
        <v>66.92</v>
      </c>
      <c r="E1092" vm="4110">
        <f ca="1"/>
        <v>44813</v>
      </c>
      <c r="F1092" vm="4113">
        <f ca="1"/>
        <v>408.76</v>
      </c>
    </row>
    <row r="1093" spans="1:6">
      <c r="A1093" vm="4114">
        <f ca="1"/>
        <v>44816</v>
      </c>
      <c r="B1093" vm="2986">
        <f ca="1"/>
        <v>30.03</v>
      </c>
      <c r="C1093" vm="4114">
        <f ca="1"/>
        <v>44816</v>
      </c>
      <c r="D1093" vm="4115">
        <f ca="1"/>
        <v>67.94</v>
      </c>
      <c r="E1093" vm="4114">
        <f ca="1"/>
        <v>44816</v>
      </c>
      <c r="F1093" vm="4116">
        <f ca="1"/>
        <v>413.17</v>
      </c>
    </row>
    <row r="1094" spans="1:6">
      <c r="A1094" vm="4117">
        <f ca="1"/>
        <v>44817</v>
      </c>
      <c r="B1094" vm="4118">
        <f ca="1"/>
        <v>28.91</v>
      </c>
      <c r="C1094" vm="4117">
        <f ca="1"/>
        <v>44817</v>
      </c>
      <c r="D1094" vm="4041">
        <f ca="1"/>
        <v>66.31</v>
      </c>
      <c r="E1094" vm="4117">
        <f ca="1"/>
        <v>44817</v>
      </c>
      <c r="F1094" vm="4119">
        <f ca="1"/>
        <v>395.14</v>
      </c>
    </row>
    <row r="1095" spans="1:6">
      <c r="A1095" vm="4120">
        <f ca="1"/>
        <v>44818</v>
      </c>
      <c r="B1095" vm="4121">
        <f ca="1"/>
        <v>29.59</v>
      </c>
      <c r="C1095" vm="4120">
        <f ca="1"/>
        <v>44818</v>
      </c>
      <c r="D1095" vm="3517">
        <f ca="1"/>
        <v>67.97</v>
      </c>
      <c r="E1095" vm="4120">
        <f ca="1"/>
        <v>44818</v>
      </c>
      <c r="F1095" vm="4122">
        <f ca="1"/>
        <v>396.65</v>
      </c>
    </row>
    <row r="1096" spans="1:6">
      <c r="A1096" vm="4123">
        <f ca="1"/>
        <v>44819</v>
      </c>
      <c r="B1096" vm="4124">
        <f ca="1"/>
        <v>29.3</v>
      </c>
      <c r="C1096" vm="4123">
        <f ca="1"/>
        <v>44819</v>
      </c>
      <c r="D1096" vm="4125">
        <f ca="1"/>
        <v>66.41</v>
      </c>
      <c r="E1096" vm="4123">
        <f ca="1"/>
        <v>44819</v>
      </c>
      <c r="F1096" vm="4126">
        <f ca="1"/>
        <v>392.07</v>
      </c>
    </row>
    <row r="1097" spans="1:6">
      <c r="A1097" vm="4127">
        <f ca="1"/>
        <v>44820</v>
      </c>
      <c r="B1097" vm="4128">
        <f ca="1"/>
        <v>28.25</v>
      </c>
      <c r="C1097" vm="4127">
        <f ca="1"/>
        <v>44820</v>
      </c>
      <c r="D1097" vm="4129">
        <f ca="1"/>
        <v>65.7</v>
      </c>
      <c r="E1097" vm="4127">
        <f ca="1"/>
        <v>44820</v>
      </c>
      <c r="F1097" vm="4130">
        <f ca="1"/>
        <v>389.1</v>
      </c>
    </row>
    <row r="1098" spans="1:6">
      <c r="A1098" vm="4131">
        <f ca="1"/>
        <v>44823</v>
      </c>
      <c r="B1098" vm="1799">
        <f ca="1"/>
        <v>27.71</v>
      </c>
      <c r="C1098" vm="4131">
        <f ca="1"/>
        <v>44823</v>
      </c>
      <c r="D1098" vm="4132">
        <f ca="1"/>
        <v>66.06</v>
      </c>
      <c r="E1098" vm="4131">
        <f ca="1"/>
        <v>44823</v>
      </c>
      <c r="F1098" vm="4133">
        <f ca="1"/>
        <v>392.13</v>
      </c>
    </row>
    <row r="1099" spans="1:6">
      <c r="A1099" vm="4134">
        <f ca="1"/>
        <v>44824</v>
      </c>
      <c r="B1099" vm="3099">
        <f ca="1"/>
        <v>26</v>
      </c>
      <c r="C1099" vm="4134">
        <f ca="1"/>
        <v>44824</v>
      </c>
      <c r="D1099" vm="4135">
        <f ca="1"/>
        <v>63.95</v>
      </c>
      <c r="E1099" vm="4134">
        <f ca="1"/>
        <v>44824</v>
      </c>
      <c r="F1099" vm="4136">
        <f ca="1"/>
        <v>387.52</v>
      </c>
    </row>
    <row r="1100" spans="1:6">
      <c r="A1100" vm="4137">
        <f ca="1"/>
        <v>44825</v>
      </c>
      <c r="B1100" vm="4138">
        <f ca="1"/>
        <v>25.52</v>
      </c>
      <c r="C1100" vm="4137">
        <f ca="1"/>
        <v>44825</v>
      </c>
      <c r="D1100" vm="4139">
        <f ca="1"/>
        <v>63.68</v>
      </c>
      <c r="E1100" vm="4137">
        <f ca="1"/>
        <v>44825</v>
      </c>
      <c r="F1100" vm="4140">
        <f ca="1"/>
        <v>380.91</v>
      </c>
    </row>
    <row r="1101" spans="1:6">
      <c r="A1101" vm="4141">
        <f ca="1"/>
        <v>44826</v>
      </c>
      <c r="B1101" vm="4142">
        <f ca="1"/>
        <v>23.94</v>
      </c>
      <c r="C1101" vm="4141">
        <f ca="1"/>
        <v>44826</v>
      </c>
      <c r="D1101" vm="4143">
        <f ca="1"/>
        <v>60.5</v>
      </c>
      <c r="E1101" vm="4141">
        <f ca="1"/>
        <v>44826</v>
      </c>
      <c r="F1101" vm="4144">
        <f ca="1"/>
        <v>377.69</v>
      </c>
    </row>
    <row r="1102" spans="1:6">
      <c r="A1102" vm="4145">
        <f ca="1"/>
        <v>44827</v>
      </c>
      <c r="B1102" vm="1967">
        <f ca="1"/>
        <v>22.63</v>
      </c>
      <c r="C1102" vm="4145">
        <f ca="1"/>
        <v>44827</v>
      </c>
      <c r="D1102" vm="4146">
        <f ca="1"/>
        <v>58.8</v>
      </c>
      <c r="E1102" vm="4145">
        <f ca="1"/>
        <v>44827</v>
      </c>
      <c r="F1102" vm="4147">
        <f ca="1"/>
        <v>371.42</v>
      </c>
    </row>
    <row r="1103" spans="1:6">
      <c r="A1103" vm="4148">
        <f ca="1"/>
        <v>44830</v>
      </c>
      <c r="B1103" vm="446">
        <f ca="1"/>
        <v>21.69</v>
      </c>
      <c r="C1103" vm="4148">
        <f ca="1"/>
        <v>44830</v>
      </c>
      <c r="D1103" vm="4149">
        <f ca="1"/>
        <v>58.05</v>
      </c>
      <c r="E1103" vm="4148">
        <f ca="1"/>
        <v>44830</v>
      </c>
      <c r="F1103" vm="4150">
        <f ca="1"/>
        <v>365.87</v>
      </c>
    </row>
    <row r="1104" spans="1:6">
      <c r="A1104" vm="4151">
        <f ca="1"/>
        <v>44831</v>
      </c>
      <c r="B1104" vm="4152">
        <f ca="1"/>
        <v>21.85</v>
      </c>
      <c r="C1104" vm="4151">
        <f ca="1"/>
        <v>44831</v>
      </c>
      <c r="D1104" vm="4153">
        <f ca="1"/>
        <v>58.96</v>
      </c>
      <c r="E1104" vm="4151">
        <f ca="1"/>
        <v>44831</v>
      </c>
      <c r="F1104" vm="4154">
        <f ca="1"/>
        <v>364.93</v>
      </c>
    </row>
    <row r="1105" spans="1:6">
      <c r="A1105" vm="4155">
        <f ca="1"/>
        <v>44832</v>
      </c>
      <c r="B1105" vm="4156">
        <f ca="1"/>
        <v>22.5</v>
      </c>
      <c r="C1105" vm="4155">
        <f ca="1"/>
        <v>44832</v>
      </c>
      <c r="D1105" vm="4157">
        <f ca="1"/>
        <v>60.31</v>
      </c>
      <c r="E1105" vm="4155">
        <f ca="1"/>
        <v>44832</v>
      </c>
      <c r="F1105" vm="4158">
        <f ca="1"/>
        <v>372.02</v>
      </c>
    </row>
    <row r="1106" spans="1:6">
      <c r="A1106" vm="4159">
        <f ca="1"/>
        <v>44833</v>
      </c>
      <c r="B1106" vm="1498">
        <f ca="1"/>
        <v>21.04</v>
      </c>
      <c r="C1106" vm="4159">
        <f ca="1"/>
        <v>44833</v>
      </c>
      <c r="D1106" vm="4160">
        <f ca="1"/>
        <v>57.14</v>
      </c>
      <c r="E1106" vm="4159">
        <f ca="1"/>
        <v>44833</v>
      </c>
      <c r="F1106" vm="4161">
        <f ca="1"/>
        <v>364.37</v>
      </c>
    </row>
    <row r="1107" spans="1:6">
      <c r="A1107" vm="4162">
        <f ca="1"/>
        <v>44834</v>
      </c>
      <c r="B1107" vm="417">
        <f ca="1"/>
        <v>21.01</v>
      </c>
      <c r="C1107" vm="4162">
        <f ca="1"/>
        <v>44834</v>
      </c>
      <c r="D1107" vm="4163">
        <f ca="1"/>
        <v>56.97</v>
      </c>
      <c r="E1107" vm="4162">
        <f ca="1"/>
        <v>44834</v>
      </c>
      <c r="F1107" vm="410">
        <f ca="1"/>
        <v>358.65</v>
      </c>
    </row>
    <row r="1108" spans="1:6">
      <c r="A1108" vm="4164">
        <f ca="1"/>
        <v>44837</v>
      </c>
      <c r="B1108" vm="4165">
        <f ca="1"/>
        <v>21.82</v>
      </c>
      <c r="C1108" vm="4164">
        <f ca="1"/>
        <v>44837</v>
      </c>
      <c r="D1108" vm="4166">
        <f ca="1"/>
        <v>57.79</v>
      </c>
      <c r="E1108" vm="4164">
        <f ca="1"/>
        <v>44837</v>
      </c>
      <c r="F1108" vm="4167">
        <f ca="1"/>
        <v>368.14</v>
      </c>
    </row>
    <row r="1109" spans="1:6">
      <c r="A1109" vm="4168">
        <f ca="1"/>
        <v>44838</v>
      </c>
      <c r="B1109" vm="4169">
        <f ca="1"/>
        <v>23.39</v>
      </c>
      <c r="C1109" vm="4168">
        <f ca="1"/>
        <v>44838</v>
      </c>
      <c r="D1109" vm="4170">
        <f ca="1"/>
        <v>60.75</v>
      </c>
      <c r="E1109" vm="4168">
        <f ca="1"/>
        <v>44838</v>
      </c>
      <c r="F1109" vm="4171">
        <f ca="1"/>
        <v>379.41</v>
      </c>
    </row>
    <row r="1110" spans="1:6">
      <c r="A1110" vm="4172">
        <f ca="1"/>
        <v>44839</v>
      </c>
      <c r="B1110" vm="1379">
        <f ca="1"/>
        <v>21.97</v>
      </c>
      <c r="C1110" vm="4172">
        <f ca="1"/>
        <v>44839</v>
      </c>
      <c r="D1110" vm="4173">
        <f ca="1"/>
        <v>58.97</v>
      </c>
      <c r="E1110" vm="4172">
        <f ca="1"/>
        <v>44839</v>
      </c>
      <c r="F1110" vm="4174">
        <f ca="1"/>
        <v>378.52</v>
      </c>
    </row>
    <row r="1111" spans="1:6">
      <c r="A1111" vm="4175">
        <f ca="1"/>
        <v>44840</v>
      </c>
      <c r="B1111" vm="4176">
        <f ca="1"/>
        <v>21.09</v>
      </c>
      <c r="C1111" vm="4175">
        <f ca="1"/>
        <v>44840</v>
      </c>
      <c r="D1111" vm="3883">
        <f ca="1"/>
        <v>58.09</v>
      </c>
      <c r="E1111" vm="4175">
        <f ca="1"/>
        <v>44840</v>
      </c>
      <c r="F1111" vm="4177">
        <f ca="1"/>
        <v>374.78</v>
      </c>
    </row>
    <row r="1112" spans="1:6">
      <c r="A1112" vm="4178">
        <f ca="1"/>
        <v>44841</v>
      </c>
      <c r="B1112" vm="745">
        <f ca="1"/>
        <v>19.899999999999999</v>
      </c>
      <c r="C1112" vm="4178">
        <f ca="1"/>
        <v>44841</v>
      </c>
      <c r="D1112" vm="4179">
        <f ca="1"/>
        <v>55.45</v>
      </c>
      <c r="E1112" vm="4178">
        <f ca="1"/>
        <v>44841</v>
      </c>
      <c r="F1112" vm="4180">
        <f ca="1"/>
        <v>364.33</v>
      </c>
    </row>
    <row r="1113" spans="1:6">
      <c r="A1113" vm="4181">
        <f ca="1"/>
        <v>44844</v>
      </c>
      <c r="B1113" vm="879">
        <f ca="1"/>
        <v>19.850000000000001</v>
      </c>
      <c r="C1113" vm="4181">
        <f ca="1"/>
        <v>44844</v>
      </c>
      <c r="D1113" vm="3896">
        <f ca="1"/>
        <v>54.61</v>
      </c>
      <c r="E1113" vm="4181">
        <f ca="1"/>
        <v>44844</v>
      </c>
      <c r="F1113" vm="4182">
        <f ca="1"/>
        <v>361.62</v>
      </c>
    </row>
    <row r="1114" spans="1:6">
      <c r="A1114" vm="4183">
        <f ca="1"/>
        <v>44845</v>
      </c>
      <c r="B1114" vm="4184">
        <f ca="1"/>
        <v>19.79</v>
      </c>
      <c r="C1114" vm="4183">
        <f ca="1"/>
        <v>44845</v>
      </c>
      <c r="D1114" vm="4185">
        <f ca="1"/>
        <v>54.08</v>
      </c>
      <c r="E1114" vm="4183">
        <f ca="1"/>
        <v>44845</v>
      </c>
      <c r="F1114" vm="4186">
        <f ca="1"/>
        <v>359.14</v>
      </c>
    </row>
    <row r="1115" spans="1:6">
      <c r="A1115" vm="4187">
        <f ca="1"/>
        <v>44846</v>
      </c>
      <c r="B1115" vm="4188">
        <f ca="1"/>
        <v>18.93</v>
      </c>
      <c r="C1115" vm="4187">
        <f ca="1"/>
        <v>44846</v>
      </c>
      <c r="D1115" vm="4189">
        <f ca="1"/>
        <v>52.58</v>
      </c>
      <c r="E1115" vm="4187">
        <f ca="1"/>
        <v>44846</v>
      </c>
      <c r="F1115" vm="4190">
        <f ca="1"/>
        <v>357.98</v>
      </c>
    </row>
    <row r="1116" spans="1:6">
      <c r="A1116" vm="4191">
        <f ca="1"/>
        <v>44847</v>
      </c>
      <c r="B1116" vm="4192">
        <f ca="1"/>
        <v>19.23</v>
      </c>
      <c r="C1116" vm="4191">
        <f ca="1"/>
        <v>44847</v>
      </c>
      <c r="D1116" vm="4193">
        <f ca="1"/>
        <v>53.19</v>
      </c>
      <c r="E1116" vm="4191">
        <f ca="1"/>
        <v>44847</v>
      </c>
      <c r="F1116" vm="4194">
        <f ca="1"/>
        <v>367.51</v>
      </c>
    </row>
    <row r="1117" spans="1:6">
      <c r="A1117" vm="4195">
        <f ca="1"/>
        <v>44848</v>
      </c>
      <c r="B1117" vm="4196">
        <f ca="1"/>
        <v>18.03</v>
      </c>
      <c r="C1117" vm="4195">
        <f ca="1"/>
        <v>44848</v>
      </c>
      <c r="D1117" vm="2738">
        <f ca="1"/>
        <v>50.16</v>
      </c>
      <c r="E1117" vm="4195">
        <f ca="1"/>
        <v>44848</v>
      </c>
      <c r="F1117" vm="4197">
        <f ca="1"/>
        <v>359.09</v>
      </c>
    </row>
    <row r="1118" spans="1:6">
      <c r="A1118" vm="4198">
        <f ca="1"/>
        <v>44851</v>
      </c>
      <c r="B1118" vm="4199">
        <f ca="1"/>
        <v>18.62</v>
      </c>
      <c r="C1118" vm="4198">
        <f ca="1"/>
        <v>44851</v>
      </c>
      <c r="D1118" vm="4200">
        <f ca="1"/>
        <v>52.09</v>
      </c>
      <c r="E1118" vm="4198">
        <f ca="1"/>
        <v>44851</v>
      </c>
      <c r="F1118" vm="4201">
        <f ca="1"/>
        <v>368.33</v>
      </c>
    </row>
    <row r="1119" spans="1:6">
      <c r="A1119" vm="4202">
        <f ca="1"/>
        <v>44852</v>
      </c>
      <c r="B1119" vm="4203">
        <f ca="1"/>
        <v>19.11</v>
      </c>
      <c r="C1119" vm="4202">
        <f ca="1"/>
        <v>44852</v>
      </c>
      <c r="D1119" vm="4204">
        <f ca="1"/>
        <v>53.36</v>
      </c>
      <c r="E1119" vm="4202">
        <f ca="1"/>
        <v>44852</v>
      </c>
      <c r="F1119" vm="4205">
        <f ca="1"/>
        <v>372.55</v>
      </c>
    </row>
    <row r="1120" spans="1:6">
      <c r="A1120" vm="4206">
        <f ca="1"/>
        <v>44853</v>
      </c>
      <c r="B1120" vm="2452">
        <f ca="1"/>
        <v>16.95</v>
      </c>
      <c r="C1120" vm="4206">
        <f ca="1"/>
        <v>44853</v>
      </c>
      <c r="D1120" vm="4207">
        <f ca="1"/>
        <v>52.43</v>
      </c>
      <c r="E1120" vm="4206">
        <f ca="1"/>
        <v>44853</v>
      </c>
      <c r="F1120" vm="4208">
        <f ca="1"/>
        <v>370.1</v>
      </c>
    </row>
    <row r="1121" spans="1:6">
      <c r="A1121" vm="4209">
        <f ca="1"/>
        <v>44854</v>
      </c>
      <c r="B1121" vm="4210">
        <f ca="1"/>
        <v>16.329999999999998</v>
      </c>
      <c r="C1121" vm="4209">
        <f ca="1"/>
        <v>44854</v>
      </c>
      <c r="D1121" vm="4211">
        <f ca="1"/>
        <v>51.44</v>
      </c>
      <c r="E1121" vm="4209">
        <f ca="1"/>
        <v>44854</v>
      </c>
      <c r="F1121" vm="4212">
        <f ca="1"/>
        <v>366.95</v>
      </c>
    </row>
    <row r="1122" spans="1:6">
      <c r="A1122" vm="4213">
        <f ca="1"/>
        <v>44855</v>
      </c>
      <c r="B1122" vm="4214">
        <f ca="1"/>
        <v>16.489999999999998</v>
      </c>
      <c r="C1122" vm="4213">
        <f ca="1"/>
        <v>44855</v>
      </c>
      <c r="D1122" vm="3919">
        <f ca="1"/>
        <v>53.29</v>
      </c>
      <c r="E1122" vm="4213">
        <f ca="1"/>
        <v>44855</v>
      </c>
      <c r="F1122" vm="4215">
        <f ca="1"/>
        <v>375.81</v>
      </c>
    </row>
    <row r="1123" spans="1:6">
      <c r="A1123" vm="4216">
        <f ca="1"/>
        <v>44858</v>
      </c>
      <c r="B1123" vm="4217">
        <f ca="1"/>
        <v>15.73</v>
      </c>
      <c r="C1123" vm="4216">
        <f ca="1"/>
        <v>44858</v>
      </c>
      <c r="D1123" vm="4218">
        <f ca="1"/>
        <v>52.89</v>
      </c>
      <c r="E1123" vm="4216">
        <f ca="1"/>
        <v>44858</v>
      </c>
      <c r="F1123" vm="4219">
        <f ca="1"/>
        <v>380.43</v>
      </c>
    </row>
    <row r="1124" spans="1:6">
      <c r="A1124" vm="4220">
        <f ca="1"/>
        <v>44859</v>
      </c>
      <c r="B1124" vm="394">
        <f ca="1"/>
        <v>16.57</v>
      </c>
      <c r="C1124" vm="4220">
        <f ca="1"/>
        <v>44859</v>
      </c>
      <c r="D1124" vm="4221">
        <f ca="1"/>
        <v>55.57</v>
      </c>
      <c r="E1124" vm="4220">
        <f ca="1"/>
        <v>44859</v>
      </c>
      <c r="F1124" vm="4222">
        <f ca="1"/>
        <v>386.54</v>
      </c>
    </row>
    <row r="1125" spans="1:6">
      <c r="A1125" vm="4223">
        <f ca="1"/>
        <v>44860</v>
      </c>
      <c r="B1125" vm="3981">
        <f ca="1"/>
        <v>16.420000000000002</v>
      </c>
      <c r="C1125" vm="4223">
        <f ca="1"/>
        <v>44860</v>
      </c>
      <c r="D1125" vm="4224">
        <f ca="1"/>
        <v>56.46</v>
      </c>
      <c r="E1125" vm="4223">
        <f ca="1"/>
        <v>44860</v>
      </c>
      <c r="F1125" vm="4225">
        <f ca="1"/>
        <v>383.62</v>
      </c>
    </row>
    <row r="1126" spans="1:6">
      <c r="A1126" vm="4226">
        <f ca="1"/>
        <v>44861</v>
      </c>
      <c r="B1126" vm="4227">
        <f ca="1"/>
        <v>16.07</v>
      </c>
      <c r="C1126" vm="4226">
        <f ca="1"/>
        <v>44861</v>
      </c>
      <c r="D1126" vm="4228">
        <f ca="1"/>
        <v>56.2</v>
      </c>
      <c r="E1126" vm="4226">
        <f ca="1"/>
        <v>44861</v>
      </c>
      <c r="F1126" vm="4229">
        <f ca="1"/>
        <v>381.58</v>
      </c>
    </row>
    <row r="1127" spans="1:6">
      <c r="A1127" vm="4230">
        <f ca="1"/>
        <v>44862</v>
      </c>
      <c r="B1127" vm="4231">
        <f ca="1"/>
        <v>16.09</v>
      </c>
      <c r="C1127" vm="4230">
        <f ca="1"/>
        <v>44862</v>
      </c>
      <c r="D1127" vm="4232">
        <f ca="1"/>
        <v>56.5</v>
      </c>
      <c r="E1127" vm="4230">
        <f ca="1"/>
        <v>44862</v>
      </c>
      <c r="F1127" vm="4233">
        <f ca="1"/>
        <v>390.53</v>
      </c>
    </row>
    <row r="1128" spans="1:6">
      <c r="A1128" vm="4234">
        <f ca="1"/>
        <v>44865</v>
      </c>
      <c r="B1128" vm="425">
        <f ca="1"/>
        <v>15.98</v>
      </c>
      <c r="C1128" vm="4234">
        <f ca="1"/>
        <v>44865</v>
      </c>
      <c r="D1128" vm="4235">
        <f ca="1"/>
        <v>56.37</v>
      </c>
      <c r="E1128" vm="4234">
        <f ca="1"/>
        <v>44865</v>
      </c>
      <c r="F1128" vm="418">
        <f ca="1"/>
        <v>387.79</v>
      </c>
    </row>
    <row r="1129" spans="1:6">
      <c r="A1129" vm="421">
        <f ca="1"/>
        <v>44866</v>
      </c>
      <c r="B1129" vm="4236">
        <f ca="1"/>
        <v>15.69</v>
      </c>
      <c r="C1129" vm="421">
        <f ca="1"/>
        <v>44866</v>
      </c>
      <c r="D1129" vm="4237">
        <f ca="1"/>
        <v>56.01</v>
      </c>
      <c r="E1129" vm="421">
        <f ca="1"/>
        <v>44866</v>
      </c>
      <c r="F1129" vm="4238">
        <f ca="1"/>
        <v>386.25</v>
      </c>
    </row>
    <row r="1130" spans="1:6">
      <c r="A1130" vm="4239">
        <f ca="1"/>
        <v>44867</v>
      </c>
      <c r="B1130" vm="4240">
        <f ca="1"/>
        <v>14.72</v>
      </c>
      <c r="C1130" vm="4239">
        <f ca="1"/>
        <v>44867</v>
      </c>
      <c r="D1130" vm="4241">
        <f ca="1"/>
        <v>53.81</v>
      </c>
      <c r="E1130" vm="4239">
        <f ca="1"/>
        <v>44867</v>
      </c>
      <c r="F1130" vm="4242">
        <f ca="1"/>
        <v>376.35</v>
      </c>
    </row>
    <row r="1131" spans="1:6">
      <c r="A1131" vm="4243">
        <f ca="1"/>
        <v>44868</v>
      </c>
      <c r="B1131" vm="4244">
        <f ca="1"/>
        <v>14.61</v>
      </c>
      <c r="C1131" vm="4243">
        <f ca="1"/>
        <v>44868</v>
      </c>
      <c r="D1131" vm="4245">
        <f ca="1"/>
        <v>54.69</v>
      </c>
      <c r="E1131" vm="4243">
        <f ca="1"/>
        <v>44868</v>
      </c>
      <c r="F1131" vm="4246">
        <f ca="1"/>
        <v>372.57</v>
      </c>
    </row>
    <row r="1132" spans="1:6">
      <c r="A1132" vm="4247">
        <f ca="1"/>
        <v>44869</v>
      </c>
      <c r="B1132" vm="4248">
        <f ca="1"/>
        <v>14.79</v>
      </c>
      <c r="C1132" vm="4247">
        <f ca="1"/>
        <v>44869</v>
      </c>
      <c r="D1132" vm="4249">
        <f ca="1"/>
        <v>55.04</v>
      </c>
      <c r="E1132" vm="4247">
        <f ca="1"/>
        <v>44869</v>
      </c>
      <c r="F1132" vm="4250">
        <f ca="1"/>
        <v>377.84</v>
      </c>
    </row>
    <row r="1133" spans="1:6">
      <c r="A1133" vm="4251">
        <f ca="1"/>
        <v>44872</v>
      </c>
      <c r="B1133" vm="4252">
        <f ca="1"/>
        <v>14.98</v>
      </c>
      <c r="C1133" vm="4251">
        <f ca="1"/>
        <v>44872</v>
      </c>
      <c r="D1133" vm="4253">
        <f ca="1"/>
        <v>54.54</v>
      </c>
      <c r="E1133" vm="4251">
        <f ca="1"/>
        <v>44872</v>
      </c>
      <c r="F1133" vm="4254">
        <f ca="1"/>
        <v>381.53</v>
      </c>
    </row>
    <row r="1134" spans="1:6">
      <c r="A1134" vm="4255">
        <f ca="1"/>
        <v>44873</v>
      </c>
      <c r="B1134" vm="2442">
        <f ca="1"/>
        <v>14.81</v>
      </c>
      <c r="C1134" vm="4255">
        <f ca="1"/>
        <v>44873</v>
      </c>
      <c r="D1134" vm="3664">
        <f ca="1"/>
        <v>56.07</v>
      </c>
      <c r="E1134" vm="4255">
        <f ca="1"/>
        <v>44873</v>
      </c>
      <c r="F1134" vm="4256">
        <f ca="1"/>
        <v>383.6</v>
      </c>
    </row>
    <row r="1135" spans="1:6">
      <c r="A1135" vm="4257">
        <f ca="1"/>
        <v>44874</v>
      </c>
      <c r="B1135" vm="4244">
        <f ca="1"/>
        <v>14.61</v>
      </c>
      <c r="C1135" vm="4257">
        <f ca="1"/>
        <v>44874</v>
      </c>
      <c r="D1135" vm="3597">
        <f ca="1"/>
        <v>54.2</v>
      </c>
      <c r="E1135" vm="4257">
        <f ca="1"/>
        <v>44874</v>
      </c>
      <c r="F1135" vm="4258">
        <f ca="1"/>
        <v>375.77</v>
      </c>
    </row>
    <row r="1136" spans="1:6">
      <c r="A1136" vm="4259">
        <f ca="1"/>
        <v>44875</v>
      </c>
      <c r="B1136" vm="4260">
        <f ca="1"/>
        <v>17.010000000000002</v>
      </c>
      <c r="C1136" vm="4259">
        <f ca="1"/>
        <v>44875</v>
      </c>
      <c r="D1136" vm="4261">
        <f ca="1"/>
        <v>59.43</v>
      </c>
      <c r="E1136" vm="4259">
        <f ca="1"/>
        <v>44875</v>
      </c>
      <c r="F1136" vm="4262">
        <f ca="1"/>
        <v>396.35</v>
      </c>
    </row>
    <row r="1137" spans="1:6">
      <c r="A1137" vm="4263">
        <f ca="1"/>
        <v>44876</v>
      </c>
      <c r="B1137" vm="4264">
        <f ca="1"/>
        <v>17.89</v>
      </c>
      <c r="C1137" vm="4263">
        <f ca="1"/>
        <v>44876</v>
      </c>
      <c r="D1137" vm="4265">
        <f ca="1"/>
        <v>60.26</v>
      </c>
      <c r="E1137" vm="4263">
        <f ca="1"/>
        <v>44876</v>
      </c>
      <c r="F1137" vm="4266">
        <f ca="1"/>
        <v>400.17</v>
      </c>
    </row>
    <row r="1138" spans="1:6">
      <c r="A1138" vm="4267">
        <f ca="1"/>
        <v>44879</v>
      </c>
      <c r="B1138" vm="2399">
        <f ca="1"/>
        <v>17.3</v>
      </c>
      <c r="C1138" vm="4267">
        <f ca="1"/>
        <v>44879</v>
      </c>
      <c r="D1138" vm="4268">
        <f ca="1"/>
        <v>59.36</v>
      </c>
      <c r="E1138" vm="4267">
        <f ca="1"/>
        <v>44879</v>
      </c>
      <c r="F1138" vm="4269">
        <f ca="1"/>
        <v>396.81</v>
      </c>
    </row>
    <row r="1139" spans="1:6">
      <c r="A1139" vm="4270">
        <f ca="1"/>
        <v>44880</v>
      </c>
      <c r="B1139" vm="4271">
        <f ca="1"/>
        <v>17.559999999999999</v>
      </c>
      <c r="C1139" vm="4270">
        <f ca="1"/>
        <v>44880</v>
      </c>
      <c r="D1139" vm="4272">
        <f ca="1"/>
        <v>60.09</v>
      </c>
      <c r="E1139" vm="4270">
        <f ca="1"/>
        <v>44880</v>
      </c>
      <c r="F1139" vm="4273">
        <f ca="1"/>
        <v>400.18</v>
      </c>
    </row>
    <row r="1140" spans="1:6">
      <c r="A1140" vm="4274">
        <f ca="1"/>
        <v>44881</v>
      </c>
      <c r="B1140" vm="4275">
        <f ca="1"/>
        <v>16.71</v>
      </c>
      <c r="C1140" vm="4274">
        <f ca="1"/>
        <v>44881</v>
      </c>
      <c r="D1140" vm="4276">
        <f ca="1"/>
        <v>58.46</v>
      </c>
      <c r="E1140" vm="4274">
        <f ca="1"/>
        <v>44881</v>
      </c>
      <c r="F1140" vm="3996">
        <f ca="1"/>
        <v>397.24</v>
      </c>
    </row>
    <row r="1141" spans="1:6">
      <c r="A1141" vm="4277">
        <f ca="1"/>
        <v>44882</v>
      </c>
      <c r="B1141" vm="4278">
        <f ca="1"/>
        <v>16.3</v>
      </c>
      <c r="C1141" vm="4277">
        <f ca="1"/>
        <v>44882</v>
      </c>
      <c r="D1141" vm="4279">
        <f ca="1"/>
        <v>58.12</v>
      </c>
      <c r="E1141" vm="4277">
        <f ca="1"/>
        <v>44882</v>
      </c>
      <c r="F1141" vm="4280">
        <f ca="1"/>
        <v>395.9</v>
      </c>
    </row>
    <row r="1142" spans="1:6">
      <c r="A1142" vm="4281">
        <f ca="1"/>
        <v>44883</v>
      </c>
      <c r="B1142" vm="20">
        <f ca="1"/>
        <v>15.84</v>
      </c>
      <c r="C1142" vm="4281">
        <f ca="1"/>
        <v>44883</v>
      </c>
      <c r="D1142" vm="4282">
        <f ca="1"/>
        <v>57.82</v>
      </c>
      <c r="E1142" vm="4281">
        <f ca="1"/>
        <v>44883</v>
      </c>
      <c r="F1142" vm="4283">
        <f ca="1"/>
        <v>397.78</v>
      </c>
    </row>
    <row r="1143" spans="1:6">
      <c r="A1143" vm="4284">
        <f ca="1"/>
        <v>44886</v>
      </c>
      <c r="B1143" vm="4285">
        <f ca="1"/>
        <v>15.19</v>
      </c>
      <c r="C1143" vm="4284">
        <f ca="1"/>
        <v>44886</v>
      </c>
      <c r="D1143" vm="4286">
        <f ca="1"/>
        <v>56.69</v>
      </c>
      <c r="E1143" vm="4284">
        <f ca="1"/>
        <v>44886</v>
      </c>
      <c r="F1143" vm="4287">
        <f ca="1"/>
        <v>396.26</v>
      </c>
    </row>
    <row r="1144" spans="1:6">
      <c r="A1144" vm="4288">
        <f ca="1"/>
        <v>44887</v>
      </c>
      <c r="B1144" vm="3855">
        <f ca="1"/>
        <v>15.18</v>
      </c>
      <c r="C1144" vm="4288">
        <f ca="1"/>
        <v>44887</v>
      </c>
      <c r="D1144" vm="4289">
        <f ca="1"/>
        <v>57.64</v>
      </c>
      <c r="E1144" vm="4288">
        <f ca="1"/>
        <v>44887</v>
      </c>
      <c r="F1144" vm="4290">
        <f ca="1"/>
        <v>401.72</v>
      </c>
    </row>
    <row r="1145" spans="1:6">
      <c r="A1145" vm="4291">
        <f ca="1"/>
        <v>44888</v>
      </c>
      <c r="B1145" vm="4292">
        <f ca="1"/>
        <v>15.48</v>
      </c>
      <c r="C1145" vm="4291">
        <f ca="1"/>
        <v>44888</v>
      </c>
      <c r="D1145" vm="4293">
        <f ca="1"/>
        <v>58.55</v>
      </c>
      <c r="E1145" vm="4291">
        <f ca="1"/>
        <v>44888</v>
      </c>
      <c r="F1145" vm="4294">
        <f ca="1"/>
        <v>404.12</v>
      </c>
    </row>
    <row r="1146" spans="1:6">
      <c r="A1146" vm="4295">
        <f ca="1"/>
        <v>44890</v>
      </c>
      <c r="B1146" vm="4217">
        <f ca="1"/>
        <v>15.73</v>
      </c>
      <c r="C1146" vm="4295">
        <f ca="1"/>
        <v>44890</v>
      </c>
      <c r="D1146" vm="4296">
        <f ca="1"/>
        <v>58.11</v>
      </c>
      <c r="E1146" vm="4295">
        <f ca="1"/>
        <v>44890</v>
      </c>
      <c r="F1146" vm="4297">
        <f ca="1"/>
        <v>404.09</v>
      </c>
    </row>
    <row r="1147" spans="1:6">
      <c r="A1147" vm="4298">
        <f ca="1"/>
        <v>44893</v>
      </c>
      <c r="B1147" vm="4299">
        <f ca="1"/>
        <v>14.92</v>
      </c>
      <c r="C1147" vm="4298">
        <f ca="1"/>
        <v>44893</v>
      </c>
      <c r="D1147" vm="4300">
        <f ca="1"/>
        <v>56.33</v>
      </c>
      <c r="E1147" vm="4298">
        <f ca="1"/>
        <v>44893</v>
      </c>
      <c r="F1147" vm="4301">
        <f ca="1"/>
        <v>397.69</v>
      </c>
    </row>
    <row r="1148" spans="1:6">
      <c r="A1148" vm="4302">
        <f ca="1"/>
        <v>44894</v>
      </c>
      <c r="B1148" vm="4303">
        <f ca="1"/>
        <v>14.9</v>
      </c>
      <c r="C1148" vm="4302">
        <f ca="1"/>
        <v>44894</v>
      </c>
      <c r="D1148" vm="4304">
        <f ca="1"/>
        <v>55.9</v>
      </c>
      <c r="E1148" vm="4302">
        <f ca="1"/>
        <v>44894</v>
      </c>
      <c r="F1148" vm="4305">
        <f ca="1"/>
        <v>397.01</v>
      </c>
    </row>
    <row r="1149" spans="1:6">
      <c r="A1149" vm="4306">
        <f ca="1"/>
        <v>44895</v>
      </c>
      <c r="B1149" vm="433">
        <f ca="1"/>
        <v>15.96</v>
      </c>
      <c r="C1149" vm="4306">
        <f ca="1"/>
        <v>44895</v>
      </c>
      <c r="D1149" vm="4307">
        <f ca="1"/>
        <v>58.87</v>
      </c>
      <c r="E1149" vm="4306">
        <f ca="1"/>
        <v>44895</v>
      </c>
      <c r="F1149" vm="426">
        <f ca="1"/>
        <v>409.32</v>
      </c>
    </row>
    <row r="1150" spans="1:6">
      <c r="A1150" vm="429">
        <f ca="1"/>
        <v>44896</v>
      </c>
      <c r="B1150" vm="4308">
        <f ca="1"/>
        <v>15.75</v>
      </c>
      <c r="C1150" vm="429">
        <f ca="1"/>
        <v>44896</v>
      </c>
      <c r="D1150" vm="4309">
        <f ca="1"/>
        <v>57.86</v>
      </c>
      <c r="E1150" vm="429">
        <f ca="1"/>
        <v>44896</v>
      </c>
      <c r="F1150" vm="4310">
        <f ca="1"/>
        <v>409.15</v>
      </c>
    </row>
    <row r="1151" spans="1:6">
      <c r="A1151" vm="4311">
        <f ca="1"/>
        <v>44897</v>
      </c>
      <c r="B1151" vm="4312">
        <f ca="1"/>
        <v>15.81</v>
      </c>
      <c r="C1151" vm="4311">
        <f ca="1"/>
        <v>44897</v>
      </c>
      <c r="D1151" vm="4146">
        <f ca="1"/>
        <v>58.8</v>
      </c>
      <c r="E1151" vm="4311">
        <f ca="1"/>
        <v>44897</v>
      </c>
      <c r="F1151" vm="4313">
        <f ca="1"/>
        <v>408.71</v>
      </c>
    </row>
    <row r="1152" spans="1:6">
      <c r="A1152" vm="4314">
        <f ca="1"/>
        <v>44900</v>
      </c>
      <c r="B1152" vm="2423">
        <f ca="1"/>
        <v>14.96</v>
      </c>
      <c r="C1152" vm="4314">
        <f ca="1"/>
        <v>44900</v>
      </c>
      <c r="D1152" vm="4315">
        <f ca="1"/>
        <v>57.32</v>
      </c>
      <c r="E1152" vm="4314">
        <f ca="1"/>
        <v>44900</v>
      </c>
      <c r="F1152" vm="4316">
        <f ca="1"/>
        <v>401.35</v>
      </c>
    </row>
    <row r="1153" spans="1:6">
      <c r="A1153" vm="4317">
        <f ca="1"/>
        <v>44901</v>
      </c>
      <c r="B1153" vm="4318">
        <f ca="1"/>
        <v>13.82</v>
      </c>
      <c r="C1153" vm="4317">
        <f ca="1"/>
        <v>44901</v>
      </c>
      <c r="D1153" vm="4319">
        <f ca="1"/>
        <v>54.72</v>
      </c>
      <c r="E1153" vm="4317">
        <f ca="1"/>
        <v>44901</v>
      </c>
      <c r="F1153" vm="2783">
        <f ca="1"/>
        <v>395.61</v>
      </c>
    </row>
    <row r="1154" spans="1:6">
      <c r="A1154" vm="4320">
        <f ca="1"/>
        <v>44902</v>
      </c>
      <c r="B1154" vm="4321">
        <f ca="1"/>
        <v>13.68</v>
      </c>
      <c r="C1154" vm="4320">
        <f ca="1"/>
        <v>44902</v>
      </c>
      <c r="D1154" vm="4322">
        <f ca="1"/>
        <v>54.85</v>
      </c>
      <c r="E1154" vm="4320">
        <f ca="1"/>
        <v>44902</v>
      </c>
      <c r="F1154" vm="4323">
        <f ca="1"/>
        <v>394.85</v>
      </c>
    </row>
    <row r="1155" spans="1:6">
      <c r="A1155" vm="4324">
        <f ca="1"/>
        <v>44903</v>
      </c>
      <c r="B1155" vm="4325">
        <f ca="1"/>
        <v>13.78</v>
      </c>
      <c r="C1155" vm="4324">
        <f ca="1"/>
        <v>44903</v>
      </c>
      <c r="D1155" vm="4326">
        <f ca="1"/>
        <v>55.25</v>
      </c>
      <c r="E1155" vm="4324">
        <f ca="1"/>
        <v>44903</v>
      </c>
      <c r="F1155" vm="4327">
        <f ca="1"/>
        <v>397.95</v>
      </c>
    </row>
    <row r="1156" spans="1:6">
      <c r="A1156" vm="4328">
        <f ca="1"/>
        <v>44904</v>
      </c>
      <c r="B1156" vm="2340">
        <f ca="1"/>
        <v>13.36</v>
      </c>
      <c r="C1156" vm="4328">
        <f ca="1"/>
        <v>44904</v>
      </c>
      <c r="D1156" vm="4329">
        <f ca="1"/>
        <v>54.75</v>
      </c>
      <c r="E1156" vm="4328">
        <f ca="1"/>
        <v>44904</v>
      </c>
      <c r="F1156" vm="4330">
        <f ca="1"/>
        <v>395.01</v>
      </c>
    </row>
    <row r="1157" spans="1:6">
      <c r="A1157" vm="4331">
        <f ca="1"/>
        <v>44907</v>
      </c>
      <c r="B1157" vm="4332">
        <f ca="1"/>
        <v>13.93</v>
      </c>
      <c r="C1157" vm="4331">
        <f ca="1"/>
        <v>44907</v>
      </c>
      <c r="D1157" vm="4333">
        <f ca="1"/>
        <v>54.84</v>
      </c>
      <c r="E1157" vm="4331">
        <f ca="1"/>
        <v>44907</v>
      </c>
      <c r="F1157" vm="4334">
        <f ca="1"/>
        <v>400.55</v>
      </c>
    </row>
    <row r="1158" spans="1:6">
      <c r="A1158" vm="4335">
        <f ca="1"/>
        <v>44908</v>
      </c>
      <c r="B1158" vm="4336">
        <f ca="1"/>
        <v>14.11</v>
      </c>
      <c r="C1158" vm="4335">
        <f ca="1"/>
        <v>44908</v>
      </c>
      <c r="D1158" vm="4337">
        <f ca="1"/>
        <v>55.56</v>
      </c>
      <c r="E1158" vm="4335">
        <f ca="1"/>
        <v>44908</v>
      </c>
      <c r="F1158" vm="4338">
        <f ca="1"/>
        <v>402.01</v>
      </c>
    </row>
    <row r="1159" spans="1:6">
      <c r="A1159" vm="4339">
        <f ca="1"/>
        <v>44909</v>
      </c>
      <c r="B1159" vm="4340">
        <f ca="1"/>
        <v>15.21</v>
      </c>
      <c r="C1159" vm="4339">
        <f ca="1"/>
        <v>44909</v>
      </c>
      <c r="D1159" vm="4341">
        <f ca="1"/>
        <v>55.16</v>
      </c>
      <c r="E1159" vm="4339">
        <f ca="1"/>
        <v>44909</v>
      </c>
      <c r="F1159" vm="4342">
        <f ca="1"/>
        <v>399.6</v>
      </c>
    </row>
    <row r="1160" spans="1:6">
      <c r="A1160" vm="4343">
        <f ca="1"/>
        <v>44910</v>
      </c>
      <c r="B1160" vm="4344">
        <f ca="1"/>
        <v>14.42</v>
      </c>
      <c r="C1160" vm="4343">
        <f ca="1"/>
        <v>44910</v>
      </c>
      <c r="D1160" vm="4204">
        <f ca="1"/>
        <v>53.36</v>
      </c>
      <c r="E1160" vm="4343">
        <f ca="1"/>
        <v>44910</v>
      </c>
      <c r="F1160" vm="4345">
        <f ca="1"/>
        <v>389.7</v>
      </c>
    </row>
    <row r="1161" spans="1:6">
      <c r="A1161" vm="4346">
        <f ca="1"/>
        <v>44911</v>
      </c>
      <c r="B1161" vm="4347">
        <f ca="1"/>
        <v>14.02</v>
      </c>
      <c r="C1161" vm="4346">
        <f ca="1"/>
        <v>44911</v>
      </c>
      <c r="D1161" vm="4348">
        <f ca="1"/>
        <v>52.07</v>
      </c>
      <c r="E1161" vm="4346">
        <f ca="1"/>
        <v>44911</v>
      </c>
      <c r="F1161" vm="4349">
        <f ca="1"/>
        <v>384.94</v>
      </c>
    </row>
    <row r="1162" spans="1:6">
      <c r="A1162" vm="4350">
        <f ca="1"/>
        <v>44914</v>
      </c>
      <c r="B1162" vm="4351">
        <f ca="1"/>
        <v>12.91</v>
      </c>
      <c r="C1162" vm="4350">
        <f ca="1"/>
        <v>44914</v>
      </c>
      <c r="D1162" vm="4352">
        <f ca="1"/>
        <v>50.86</v>
      </c>
      <c r="E1162" vm="4350">
        <f ca="1"/>
        <v>44914</v>
      </c>
      <c r="F1162" vm="4353">
        <f ca="1"/>
        <v>381.74</v>
      </c>
    </row>
    <row r="1163" spans="1:6">
      <c r="A1163" vm="4354">
        <f ca="1"/>
        <v>44915</v>
      </c>
      <c r="B1163" vm="4355">
        <f ca="1"/>
        <v>12.72</v>
      </c>
      <c r="C1163" vm="4354">
        <f ca="1"/>
        <v>44915</v>
      </c>
      <c r="D1163" vm="4356">
        <f ca="1"/>
        <v>50.4</v>
      </c>
      <c r="E1163" vm="4354">
        <f ca="1"/>
        <v>44915</v>
      </c>
      <c r="F1163" vm="4357">
        <f ca="1"/>
        <v>382.18</v>
      </c>
    </row>
    <row r="1164" spans="1:6">
      <c r="A1164" vm="4358">
        <f ca="1"/>
        <v>44916</v>
      </c>
      <c r="B1164" vm="4359">
        <f ca="1"/>
        <v>13.08</v>
      </c>
      <c r="C1164" vm="4358">
        <f ca="1"/>
        <v>44916</v>
      </c>
      <c r="D1164" vm="4360">
        <f ca="1"/>
        <v>51.06</v>
      </c>
      <c r="E1164" vm="4358">
        <f ca="1"/>
        <v>44916</v>
      </c>
      <c r="F1164" vm="4361">
        <f ca="1"/>
        <v>387.88</v>
      </c>
    </row>
    <row r="1165" spans="1:6">
      <c r="A1165" vm="4362">
        <f ca="1"/>
        <v>44917</v>
      </c>
      <c r="B1165" vm="4363">
        <f ca="1"/>
        <v>12.55</v>
      </c>
      <c r="C1165" vm="4362">
        <f ca="1"/>
        <v>44917</v>
      </c>
      <c r="D1165" vm="4364">
        <f ca="1"/>
        <v>49.01</v>
      </c>
      <c r="E1165" vm="4362">
        <f ca="1"/>
        <v>44917</v>
      </c>
      <c r="F1165" vm="4365">
        <f ca="1"/>
        <v>382.6</v>
      </c>
    </row>
    <row r="1166" spans="1:6">
      <c r="A1166" vm="4366">
        <f ca="1"/>
        <v>44918</v>
      </c>
      <c r="B1166" vm="2268">
        <f ca="1"/>
        <v>12.34</v>
      </c>
      <c r="C1166" vm="4366">
        <f ca="1"/>
        <v>44918</v>
      </c>
      <c r="D1166" vm="4367">
        <f ca="1"/>
        <v>48.44</v>
      </c>
      <c r="E1166" vm="4366">
        <f ca="1"/>
        <v>44918</v>
      </c>
      <c r="F1166" vm="4368">
        <f ca="1"/>
        <v>384.59</v>
      </c>
    </row>
    <row r="1167" spans="1:6">
      <c r="A1167" vm="4369">
        <f ca="1"/>
        <v>44922</v>
      </c>
      <c r="B1167" vm="464">
        <f ca="1"/>
        <v>11.72</v>
      </c>
      <c r="C1167" vm="4369">
        <f ca="1"/>
        <v>44922</v>
      </c>
      <c r="D1167" vm="4370">
        <f ca="1"/>
        <v>46.3</v>
      </c>
      <c r="E1167" vm="4369">
        <f ca="1"/>
        <v>44922</v>
      </c>
      <c r="F1167" vm="4371">
        <f ca="1"/>
        <v>383.11</v>
      </c>
    </row>
    <row r="1168" spans="1:6">
      <c r="A1168" vm="4372">
        <f ca="1"/>
        <v>44923</v>
      </c>
      <c r="B1168" vm="2317">
        <f ca="1"/>
        <v>11.71</v>
      </c>
      <c r="C1168" vm="4372">
        <f ca="1"/>
        <v>44923</v>
      </c>
      <c r="D1168" vm="4373">
        <f ca="1"/>
        <v>45.71</v>
      </c>
      <c r="E1168" vm="4372">
        <f ca="1"/>
        <v>44923</v>
      </c>
      <c r="F1168" vm="4374">
        <f ca="1"/>
        <v>378.46</v>
      </c>
    </row>
    <row r="1169" spans="1:6">
      <c r="A1169" vm="4375">
        <f ca="1"/>
        <v>44924</v>
      </c>
      <c r="B1169" vm="4376">
        <f ca="1"/>
        <v>12.23</v>
      </c>
      <c r="C1169" vm="4375">
        <f ca="1"/>
        <v>44924</v>
      </c>
      <c r="D1169" vm="4377">
        <f ca="1"/>
        <v>47.04</v>
      </c>
      <c r="E1169" vm="4375">
        <f ca="1"/>
        <v>44924</v>
      </c>
      <c r="F1169" vm="4378">
        <f ca="1"/>
        <v>385.01</v>
      </c>
    </row>
    <row r="1170" spans="1:6">
      <c r="A1170" vm="4379">
        <f ca="1"/>
        <v>44925</v>
      </c>
      <c r="B1170" vm="441">
        <f ca="1"/>
        <v>12.37</v>
      </c>
      <c r="C1170" vm="4379">
        <f ca="1"/>
        <v>44925</v>
      </c>
      <c r="D1170" vm="4380">
        <f ca="1"/>
        <v>47.19</v>
      </c>
      <c r="E1170" vm="4379">
        <f ca="1"/>
        <v>44925</v>
      </c>
      <c r="F1170" vm="434">
        <f ca="1"/>
        <v>384.21</v>
      </c>
    </row>
    <row r="1171" spans="1:6">
      <c r="A1171" vm="4381">
        <f ca="1"/>
        <v>44929</v>
      </c>
      <c r="B1171" vm="4382">
        <f ca="1"/>
        <v>12.18</v>
      </c>
      <c r="C1171" vm="4381">
        <f ca="1"/>
        <v>44929</v>
      </c>
      <c r="D1171" vm="4383">
        <f ca="1"/>
        <v>45.84</v>
      </c>
      <c r="E1171" vm="4381">
        <f ca="1"/>
        <v>44929</v>
      </c>
      <c r="F1171" vm="4384">
        <f ca="1"/>
        <v>382.53</v>
      </c>
    </row>
    <row r="1172" spans="1:6">
      <c r="A1172" vm="4385">
        <f ca="1"/>
        <v>44930</v>
      </c>
      <c r="B1172" vm="4386">
        <f ca="1"/>
        <v>13</v>
      </c>
      <c r="C1172" vm="4385">
        <f ca="1"/>
        <v>44930</v>
      </c>
      <c r="D1172" vm="4387">
        <f ca="1"/>
        <v>46.92</v>
      </c>
      <c r="E1172" vm="4385">
        <f ca="1"/>
        <v>44930</v>
      </c>
      <c r="F1172" vm="4388">
        <f ca="1"/>
        <v>385.51</v>
      </c>
    </row>
    <row r="1173" spans="1:6">
      <c r="A1173" vm="4389">
        <f ca="1"/>
        <v>44931</v>
      </c>
      <c r="B1173" vm="4390">
        <f ca="1"/>
        <v>12.66</v>
      </c>
      <c r="C1173" vm="4389">
        <f ca="1"/>
        <v>44931</v>
      </c>
      <c r="D1173" vm="4391">
        <f ca="1"/>
        <v>45.55</v>
      </c>
      <c r="E1173" vm="4389">
        <f ca="1"/>
        <v>44931</v>
      </c>
      <c r="F1173" vm="4392">
        <f ca="1"/>
        <v>381.13</v>
      </c>
    </row>
    <row r="1174" spans="1:6">
      <c r="A1174" vm="4393">
        <f ca="1"/>
        <v>44932</v>
      </c>
      <c r="B1174" vm="232">
        <f ca="1"/>
        <v>13.41</v>
      </c>
      <c r="C1174" vm="4393">
        <f ca="1"/>
        <v>44932</v>
      </c>
      <c r="D1174" vm="4394">
        <f ca="1"/>
        <v>46.61</v>
      </c>
      <c r="E1174" vm="4393">
        <f ca="1"/>
        <v>44932</v>
      </c>
      <c r="F1174" vm="4395">
        <f ca="1"/>
        <v>389.83</v>
      </c>
    </row>
    <row r="1175" spans="1:6">
      <c r="A1175" vm="4396">
        <f ca="1"/>
        <v>44935</v>
      </c>
      <c r="B1175" vm="214">
        <f ca="1"/>
        <v>14.22</v>
      </c>
      <c r="C1175" vm="4396">
        <f ca="1"/>
        <v>44935</v>
      </c>
      <c r="D1175" vm="4397">
        <f ca="1"/>
        <v>47.72</v>
      </c>
      <c r="E1175" vm="4396">
        <f ca="1"/>
        <v>44935</v>
      </c>
      <c r="F1175" vm="4398">
        <f ca="1"/>
        <v>389.56</v>
      </c>
    </row>
    <row r="1176" spans="1:6">
      <c r="A1176" vm="4399">
        <f ca="1"/>
        <v>44936</v>
      </c>
      <c r="B1176" vm="4400">
        <f ca="1"/>
        <v>14.95</v>
      </c>
      <c r="C1176" vm="4399">
        <f ca="1"/>
        <v>44936</v>
      </c>
      <c r="D1176" vm="4401">
        <f ca="1"/>
        <v>48.66</v>
      </c>
      <c r="E1176" vm="4399">
        <f ca="1"/>
        <v>44936</v>
      </c>
      <c r="F1176" vm="4402">
        <f ca="1"/>
        <v>392.36</v>
      </c>
    </row>
    <row r="1177" spans="1:6">
      <c r="A1177" vm="4403">
        <f ca="1"/>
        <v>44937</v>
      </c>
      <c r="B1177" vm="4404">
        <f ca="1"/>
        <v>16.21</v>
      </c>
      <c r="C1177" vm="4403">
        <f ca="1"/>
        <v>44937</v>
      </c>
      <c r="D1177" vm="4405">
        <f ca="1"/>
        <v>50.57</v>
      </c>
      <c r="E1177" vm="4403">
        <f ca="1"/>
        <v>44937</v>
      </c>
      <c r="F1177" vm="2824">
        <f ca="1"/>
        <v>397.25</v>
      </c>
    </row>
    <row r="1178" spans="1:6">
      <c r="A1178" vm="4406">
        <f ca="1"/>
        <v>44938</v>
      </c>
      <c r="B1178" vm="4407">
        <f ca="1"/>
        <v>16.79</v>
      </c>
      <c r="C1178" vm="4406">
        <f ca="1"/>
        <v>44938</v>
      </c>
      <c r="D1178" vm="4408">
        <f ca="1"/>
        <v>51.68</v>
      </c>
      <c r="E1178" vm="4406">
        <f ca="1"/>
        <v>44938</v>
      </c>
      <c r="F1178" vm="4409">
        <f ca="1"/>
        <v>398.8</v>
      </c>
    </row>
    <row r="1179" spans="1:6">
      <c r="A1179" vm="4410">
        <f ca="1"/>
        <v>44939</v>
      </c>
      <c r="B1179" vm="4214">
        <f ca="1"/>
        <v>16.489999999999998</v>
      </c>
      <c r="C1179" vm="4410">
        <f ca="1"/>
        <v>44939</v>
      </c>
      <c r="D1179" vm="4411">
        <f ca="1"/>
        <v>51.73</v>
      </c>
      <c r="E1179" vm="4410">
        <f ca="1"/>
        <v>44939</v>
      </c>
      <c r="F1179" vm="4412">
        <f ca="1"/>
        <v>400.37</v>
      </c>
    </row>
    <row r="1180" spans="1:6">
      <c r="A1180" vm="4413">
        <f ca="1"/>
        <v>44943</v>
      </c>
      <c r="B1180" vm="4414">
        <f ca="1"/>
        <v>16.829999999999998</v>
      </c>
      <c r="C1180" vm="4413">
        <f ca="1"/>
        <v>44943</v>
      </c>
      <c r="D1180" vm="4415">
        <f ca="1"/>
        <v>52.54</v>
      </c>
      <c r="E1180" vm="4413">
        <f ca="1"/>
        <v>44943</v>
      </c>
      <c r="F1180" vm="4416">
        <f ca="1"/>
        <v>399.63</v>
      </c>
    </row>
    <row r="1181" spans="1:6">
      <c r="A1181" vm="4417">
        <f ca="1"/>
        <v>44944</v>
      </c>
      <c r="B1181" vm="4418">
        <f ca="1"/>
        <v>16.7</v>
      </c>
      <c r="C1181" vm="4417">
        <f ca="1"/>
        <v>44944</v>
      </c>
      <c r="D1181" vm="4419">
        <f ca="1"/>
        <v>52.33</v>
      </c>
      <c r="E1181" vm="4417">
        <f ca="1"/>
        <v>44944</v>
      </c>
      <c r="F1181" vm="4420">
        <f ca="1"/>
        <v>393.33</v>
      </c>
    </row>
    <row r="1182" spans="1:6">
      <c r="A1182" vm="4421">
        <f ca="1"/>
        <v>44945</v>
      </c>
      <c r="B1182" vm="4422">
        <f ca="1"/>
        <v>15.31</v>
      </c>
      <c r="C1182" vm="4421">
        <f ca="1"/>
        <v>44945</v>
      </c>
      <c r="D1182" vm="4423">
        <f ca="1"/>
        <v>49.74</v>
      </c>
      <c r="E1182" vm="4421">
        <f ca="1"/>
        <v>44945</v>
      </c>
      <c r="F1182" vm="4233">
        <f ca="1"/>
        <v>390.53</v>
      </c>
    </row>
    <row r="1183" spans="1:6">
      <c r="A1183" vm="4424">
        <f ca="1"/>
        <v>44946</v>
      </c>
      <c r="B1183" vm="4425">
        <f ca="1"/>
        <v>15.9</v>
      </c>
      <c r="C1183" vm="4424">
        <f ca="1"/>
        <v>44946</v>
      </c>
      <c r="D1183" vm="4426">
        <f ca="1"/>
        <v>51.13</v>
      </c>
      <c r="E1183" vm="4424">
        <f ca="1"/>
        <v>44946</v>
      </c>
      <c r="F1183" vm="4427">
        <f ca="1"/>
        <v>397.7</v>
      </c>
    </row>
    <row r="1184" spans="1:6">
      <c r="A1184" vm="4428">
        <f ca="1"/>
        <v>44949</v>
      </c>
      <c r="B1184" vm="940">
        <f ca="1"/>
        <v>17.440000000000001</v>
      </c>
      <c r="C1184" vm="4428">
        <f ca="1"/>
        <v>44949</v>
      </c>
      <c r="D1184" vm="4429">
        <f ca="1"/>
        <v>53.83</v>
      </c>
      <c r="E1184" vm="4428">
        <f ca="1"/>
        <v>44949</v>
      </c>
      <c r="F1184" vm="4430">
        <f ca="1"/>
        <v>402.42</v>
      </c>
    </row>
    <row r="1185" spans="1:6">
      <c r="A1185" vm="4431">
        <f ca="1"/>
        <v>44950</v>
      </c>
      <c r="B1185" vm="4432">
        <f ca="1"/>
        <v>16.739999999999998</v>
      </c>
      <c r="C1185" vm="4431">
        <f ca="1"/>
        <v>44950</v>
      </c>
      <c r="D1185" vm="4433">
        <f ca="1"/>
        <v>53.33</v>
      </c>
      <c r="E1185" vm="4431">
        <f ca="1"/>
        <v>44950</v>
      </c>
      <c r="F1185" vm="4434">
        <f ca="1"/>
        <v>402.15</v>
      </c>
    </row>
    <row r="1186" spans="1:6">
      <c r="A1186" vm="4435">
        <f ca="1"/>
        <v>44951</v>
      </c>
      <c r="B1186" vm="4436">
        <f ca="1"/>
        <v>16.34</v>
      </c>
      <c r="C1186" vm="4435">
        <f ca="1"/>
        <v>44951</v>
      </c>
      <c r="D1186" vm="4437">
        <f ca="1"/>
        <v>53.13</v>
      </c>
      <c r="E1186" vm="4435">
        <f ca="1"/>
        <v>44951</v>
      </c>
      <c r="F1186" vm="4438">
        <f ca="1"/>
        <v>402.22</v>
      </c>
    </row>
    <row r="1187" spans="1:6">
      <c r="A1187" vm="4439">
        <f ca="1"/>
        <v>44952</v>
      </c>
      <c r="B1187" vm="4440">
        <f ca="1"/>
        <v>15.37</v>
      </c>
      <c r="C1187" vm="4439">
        <f ca="1"/>
        <v>44952</v>
      </c>
      <c r="D1187" vm="4441">
        <f ca="1"/>
        <v>53.61</v>
      </c>
      <c r="E1187" vm="4439">
        <f ca="1"/>
        <v>44952</v>
      </c>
      <c r="F1187" vm="4442">
        <f ca="1"/>
        <v>406.64</v>
      </c>
    </row>
    <row r="1188" spans="1:6">
      <c r="A1188" vm="4443">
        <f ca="1"/>
        <v>44953</v>
      </c>
      <c r="B1188" vm="4444">
        <f ca="1"/>
        <v>15.86</v>
      </c>
      <c r="C1188" vm="4443">
        <f ca="1"/>
        <v>44953</v>
      </c>
      <c r="D1188" vm="2726">
        <f ca="1"/>
        <v>55.89</v>
      </c>
      <c r="E1188" vm="4443">
        <f ca="1"/>
        <v>44953</v>
      </c>
      <c r="F1188" vm="4445">
        <f ca="1"/>
        <v>407.65</v>
      </c>
    </row>
    <row r="1189" spans="1:6">
      <c r="A1189" vm="4446">
        <f ca="1"/>
        <v>44956</v>
      </c>
      <c r="B1189" vm="3818">
        <f ca="1"/>
        <v>15.71</v>
      </c>
      <c r="C1189" vm="4446">
        <f ca="1"/>
        <v>44956</v>
      </c>
      <c r="D1189" vm="2621">
        <f ca="1"/>
        <v>53.97</v>
      </c>
      <c r="E1189" vm="4446">
        <f ca="1"/>
        <v>44956</v>
      </c>
      <c r="F1189" vm="4447">
        <f ca="1"/>
        <v>402.47</v>
      </c>
    </row>
    <row r="1190" spans="1:6">
      <c r="A1190" vm="4448">
        <f ca="1"/>
        <v>44957</v>
      </c>
      <c r="B1190" vm="449">
        <f ca="1"/>
        <v>17.02</v>
      </c>
      <c r="C1190" vm="4448">
        <f ca="1"/>
        <v>44957</v>
      </c>
      <c r="D1190" vm="4449">
        <f ca="1"/>
        <v>55.97</v>
      </c>
      <c r="E1190" vm="4448">
        <f ca="1"/>
        <v>44957</v>
      </c>
      <c r="F1190" vm="442">
        <f ca="1"/>
        <v>408.31</v>
      </c>
    </row>
    <row r="1191" spans="1:6">
      <c r="A1191" vm="445">
        <f ca="1"/>
        <v>44958</v>
      </c>
      <c r="B1191" vm="4450">
        <f ca="1"/>
        <v>17.68</v>
      </c>
      <c r="C1191" vm="445">
        <f ca="1"/>
        <v>44958</v>
      </c>
      <c r="D1191" vm="3607">
        <f ca="1"/>
        <v>57.46</v>
      </c>
      <c r="E1191" vm="445">
        <f ca="1"/>
        <v>44958</v>
      </c>
      <c r="F1191" vm="4451">
        <f ca="1"/>
        <v>412.67</v>
      </c>
    </row>
    <row r="1192" spans="1:6">
      <c r="A1192" vm="4452">
        <f ca="1"/>
        <v>44959</v>
      </c>
      <c r="B1192" vm="4264">
        <f ca="1"/>
        <v>17.89</v>
      </c>
      <c r="C1192" vm="4452">
        <f ca="1"/>
        <v>44959</v>
      </c>
      <c r="D1192" vm="4453">
        <f ca="1"/>
        <v>58.44</v>
      </c>
      <c r="E1192" vm="4452">
        <f ca="1"/>
        <v>44959</v>
      </c>
      <c r="F1192" vm="4454">
        <f ca="1"/>
        <v>418.66</v>
      </c>
    </row>
    <row r="1193" spans="1:6">
      <c r="A1193" vm="4455">
        <f ca="1"/>
        <v>44960</v>
      </c>
      <c r="B1193" vm="4456">
        <f ca="1"/>
        <v>17.38</v>
      </c>
      <c r="C1193" vm="4455">
        <f ca="1"/>
        <v>44960</v>
      </c>
      <c r="D1193" vm="3660">
        <f ca="1"/>
        <v>57.3</v>
      </c>
      <c r="E1193" vm="4455">
        <f ca="1"/>
        <v>44960</v>
      </c>
      <c r="F1193" vm="4457">
        <f ca="1"/>
        <v>414.35</v>
      </c>
    </row>
    <row r="1194" spans="1:6">
      <c r="A1194" vm="4458">
        <f ca="1"/>
        <v>44963</v>
      </c>
      <c r="B1194" vm="4459">
        <f ca="1"/>
        <v>16.48</v>
      </c>
      <c r="C1194" vm="4458">
        <f ca="1"/>
        <v>44963</v>
      </c>
      <c r="D1194" vm="2925">
        <f ca="1"/>
        <v>56.94</v>
      </c>
      <c r="E1194" vm="4458">
        <f ca="1"/>
        <v>44963</v>
      </c>
      <c r="F1194" vm="4460">
        <f ca="1"/>
        <v>411.8</v>
      </c>
    </row>
    <row r="1195" spans="1:6">
      <c r="A1195" vm="4461">
        <f ca="1"/>
        <v>44964</v>
      </c>
      <c r="B1195" vm="4462">
        <f ca="1"/>
        <v>16.14</v>
      </c>
      <c r="C1195" vm="4461">
        <f ca="1"/>
        <v>44964</v>
      </c>
      <c r="D1195" vm="4463">
        <f ca="1"/>
        <v>57.29</v>
      </c>
      <c r="E1195" vm="4461">
        <f ca="1"/>
        <v>44964</v>
      </c>
      <c r="F1195" vm="4464">
        <f ca="1"/>
        <v>417.12</v>
      </c>
    </row>
    <row r="1196" spans="1:6">
      <c r="A1196" vm="4465">
        <f ca="1"/>
        <v>44965</v>
      </c>
      <c r="B1196" vm="4425">
        <f ca="1"/>
        <v>15.9</v>
      </c>
      <c r="C1196" vm="4465">
        <f ca="1"/>
        <v>44965</v>
      </c>
      <c r="D1196" vm="4466">
        <f ca="1"/>
        <v>56.53</v>
      </c>
      <c r="E1196" vm="4465">
        <f ca="1"/>
        <v>44965</v>
      </c>
      <c r="F1196" vm="4467">
        <f ca="1"/>
        <v>412.57</v>
      </c>
    </row>
    <row r="1197" spans="1:6">
      <c r="A1197" vm="4468">
        <f ca="1"/>
        <v>44966</v>
      </c>
      <c r="B1197" vm="4469">
        <f ca="1"/>
        <v>15.36</v>
      </c>
      <c r="C1197" vm="4468">
        <f ca="1"/>
        <v>44966</v>
      </c>
      <c r="D1197" vm="3668">
        <f ca="1"/>
        <v>55.55</v>
      </c>
      <c r="E1197" vm="4468">
        <f ca="1"/>
        <v>44966</v>
      </c>
      <c r="F1197" vm="4470">
        <f ca="1"/>
        <v>409.07</v>
      </c>
    </row>
    <row r="1198" spans="1:6">
      <c r="A1198" vm="4471">
        <f ca="1"/>
        <v>44967</v>
      </c>
      <c r="B1198" vm="4469">
        <f ca="1"/>
        <v>15.36</v>
      </c>
      <c r="C1198" vm="4471">
        <f ca="1"/>
        <v>44967</v>
      </c>
      <c r="D1198" vm="2933">
        <f ca="1"/>
        <v>54.91</v>
      </c>
      <c r="E1198" vm="4471">
        <f ca="1"/>
        <v>44967</v>
      </c>
      <c r="F1198" vm="4472">
        <f ca="1"/>
        <v>409.96</v>
      </c>
    </row>
    <row r="1199" spans="1:6">
      <c r="A1199" vm="4473">
        <f ca="1"/>
        <v>44970</v>
      </c>
      <c r="B1199" vm="2448">
        <f ca="1"/>
        <v>15.47</v>
      </c>
      <c r="C1199" vm="4473">
        <f ca="1"/>
        <v>44970</v>
      </c>
      <c r="D1199" vm="4179">
        <f ca="1"/>
        <v>55.45</v>
      </c>
      <c r="E1199" vm="4473">
        <f ca="1"/>
        <v>44970</v>
      </c>
      <c r="F1199" vm="4474">
        <f ca="1"/>
        <v>414.78</v>
      </c>
    </row>
    <row r="1200" spans="1:6">
      <c r="A1200" vm="4475">
        <f ca="1"/>
        <v>44971</v>
      </c>
      <c r="B1200" vm="4312">
        <f ca="1"/>
        <v>15.81</v>
      </c>
      <c r="C1200" vm="4475">
        <f ca="1"/>
        <v>44971</v>
      </c>
      <c r="D1200" vm="4476">
        <f ca="1"/>
        <v>56.31</v>
      </c>
      <c r="E1200" vm="4475">
        <f ca="1"/>
        <v>44971</v>
      </c>
      <c r="F1200" vm="4477">
        <f ca="1"/>
        <v>414.56</v>
      </c>
    </row>
    <row r="1201" spans="1:6">
      <c r="A1201" vm="4478">
        <f ca="1"/>
        <v>44972</v>
      </c>
      <c r="B1201" vm="4479">
        <f ca="1"/>
        <v>16.77</v>
      </c>
      <c r="C1201" vm="4478">
        <f ca="1"/>
        <v>44972</v>
      </c>
      <c r="D1201" vm="4480">
        <f ca="1"/>
        <v>58.35</v>
      </c>
      <c r="E1201" vm="4478">
        <f ca="1"/>
        <v>44972</v>
      </c>
      <c r="F1201" vm="4481">
        <f ca="1"/>
        <v>415.88</v>
      </c>
    </row>
    <row r="1202" spans="1:6">
      <c r="A1202" vm="4482">
        <f ca="1"/>
        <v>44973</v>
      </c>
      <c r="B1202" vm="20">
        <f ca="1"/>
        <v>15.84</v>
      </c>
      <c r="C1202" vm="4482">
        <f ca="1"/>
        <v>44973</v>
      </c>
      <c r="D1202" vm="4483">
        <f ca="1"/>
        <v>56.59</v>
      </c>
      <c r="E1202" vm="4482">
        <f ca="1"/>
        <v>44973</v>
      </c>
      <c r="F1202" vm="4484">
        <f ca="1"/>
        <v>410.28</v>
      </c>
    </row>
    <row r="1203" spans="1:6">
      <c r="A1203" vm="4485">
        <f ca="1"/>
        <v>44974</v>
      </c>
      <c r="B1203" vm="4486">
        <f ca="1"/>
        <v>15.58</v>
      </c>
      <c r="C1203" vm="4485">
        <f ca="1"/>
        <v>44974</v>
      </c>
      <c r="D1203" vm="4487">
        <f ca="1"/>
        <v>55.61</v>
      </c>
      <c r="E1203" vm="4485">
        <f ca="1"/>
        <v>44974</v>
      </c>
      <c r="F1203" vm="4488">
        <f ca="1"/>
        <v>409.14</v>
      </c>
    </row>
    <row r="1204" spans="1:6">
      <c r="A1204" vm="4489">
        <f ca="1"/>
        <v>44978</v>
      </c>
      <c r="B1204" vm="4490">
        <f ca="1"/>
        <v>14.43</v>
      </c>
      <c r="C1204" vm="4489">
        <f ca="1"/>
        <v>44978</v>
      </c>
      <c r="D1204" vm="4491">
        <f ca="1"/>
        <v>53.09</v>
      </c>
      <c r="E1204" vm="4489">
        <f ca="1"/>
        <v>44978</v>
      </c>
      <c r="F1204" vm="4492">
        <f ca="1"/>
        <v>401.03</v>
      </c>
    </row>
    <row r="1205" spans="1:6">
      <c r="A1205" vm="4493">
        <f ca="1"/>
        <v>44979</v>
      </c>
      <c r="B1205" vm="4494">
        <f ca="1"/>
        <v>14.54</v>
      </c>
      <c r="C1205" vm="4493">
        <f ca="1"/>
        <v>44979</v>
      </c>
      <c r="D1205" vm="4495">
        <f ca="1"/>
        <v>53.34</v>
      </c>
      <c r="E1205" vm="4493">
        <f ca="1"/>
        <v>44979</v>
      </c>
      <c r="F1205" vm="4496">
        <f ca="1"/>
        <v>400.35</v>
      </c>
    </row>
    <row r="1206" spans="1:6">
      <c r="A1206" vm="4497">
        <f ca="1"/>
        <v>44980</v>
      </c>
      <c r="B1206" vm="4498">
        <f ca="1"/>
        <v>14.65</v>
      </c>
      <c r="C1206" vm="4497">
        <f ca="1"/>
        <v>44980</v>
      </c>
      <c r="D1206" vm="3919">
        <f ca="1"/>
        <v>53.29</v>
      </c>
      <c r="E1206" vm="4497">
        <f ca="1"/>
        <v>44980</v>
      </c>
      <c r="F1206" vm="4499">
        <f ca="1"/>
        <v>402.46</v>
      </c>
    </row>
    <row r="1207" spans="1:6">
      <c r="A1207" vm="4500">
        <f ca="1"/>
        <v>44981</v>
      </c>
      <c r="B1207" vm="4501">
        <f ca="1"/>
        <v>14.18</v>
      </c>
      <c r="C1207" vm="4500">
        <f ca="1"/>
        <v>44981</v>
      </c>
      <c r="D1207" vm="4502">
        <f ca="1"/>
        <v>51.95</v>
      </c>
      <c r="E1207" vm="4500">
        <f ca="1"/>
        <v>44981</v>
      </c>
      <c r="F1207" vm="4503">
        <f ca="1"/>
        <v>398.11</v>
      </c>
    </row>
    <row r="1208" spans="1:6">
      <c r="A1208" vm="4504">
        <f ca="1"/>
        <v>44984</v>
      </c>
      <c r="B1208" vm="4505">
        <f ca="1"/>
        <v>14.66</v>
      </c>
      <c r="C1208" vm="4504">
        <f ca="1"/>
        <v>44984</v>
      </c>
      <c r="D1208" vm="3799">
        <f ca="1"/>
        <v>53.48</v>
      </c>
      <c r="E1208" vm="4504">
        <f ca="1"/>
        <v>44984</v>
      </c>
      <c r="F1208" vm="4506">
        <f ca="1"/>
        <v>399.5</v>
      </c>
    </row>
    <row r="1209" spans="1:6">
      <c r="A1209" vm="4507">
        <f ca="1"/>
        <v>44985</v>
      </c>
      <c r="B1209" vm="457">
        <f ca="1"/>
        <v>14.87</v>
      </c>
      <c r="C1209" vm="4507">
        <f ca="1"/>
        <v>44985</v>
      </c>
      <c r="D1209" vm="4508">
        <f ca="1"/>
        <v>53.76</v>
      </c>
      <c r="E1209" vm="4507">
        <f ca="1"/>
        <v>44985</v>
      </c>
      <c r="F1209" vm="450">
        <f ca="1"/>
        <v>397.97</v>
      </c>
    </row>
    <row r="1210" spans="1:6">
      <c r="A1210" vm="453">
        <f ca="1"/>
        <v>44986</v>
      </c>
      <c r="B1210" vm="4509">
        <f ca="1"/>
        <v>14.21</v>
      </c>
      <c r="C1210" vm="453">
        <f ca="1"/>
        <v>44986</v>
      </c>
      <c r="D1210" vm="3638">
        <f ca="1"/>
        <v>53.56</v>
      </c>
      <c r="E1210" vm="453">
        <f ca="1"/>
        <v>44986</v>
      </c>
      <c r="F1210" vm="4510">
        <f ca="1"/>
        <v>396.55</v>
      </c>
    </row>
    <row r="1211" spans="1:6">
      <c r="A1211" vm="4511">
        <f ca="1"/>
        <v>44987</v>
      </c>
      <c r="B1211" vm="4512">
        <f ca="1"/>
        <v>13.33</v>
      </c>
      <c r="C1211" vm="4511">
        <f ca="1"/>
        <v>44987</v>
      </c>
      <c r="D1211" vm="4513">
        <f ca="1"/>
        <v>52.7</v>
      </c>
      <c r="E1211" vm="4511">
        <f ca="1"/>
        <v>44987</v>
      </c>
      <c r="F1211" vm="4514">
        <f ca="1"/>
        <v>399.67</v>
      </c>
    </row>
    <row r="1212" spans="1:6">
      <c r="A1212" vm="4515">
        <f ca="1"/>
        <v>44988</v>
      </c>
      <c r="B1212" vm="4516">
        <f ca="1"/>
        <v>13.84</v>
      </c>
      <c r="C1212" vm="4515">
        <f ca="1"/>
        <v>44988</v>
      </c>
      <c r="D1212" vm="4517">
        <f ca="1"/>
        <v>54.5</v>
      </c>
      <c r="E1212" vm="4515">
        <f ca="1"/>
        <v>44988</v>
      </c>
      <c r="F1212" vm="4518">
        <f ca="1"/>
        <v>406.08</v>
      </c>
    </row>
    <row r="1213" spans="1:6">
      <c r="A1213" vm="4519">
        <f ca="1"/>
        <v>44991</v>
      </c>
      <c r="B1213" vm="2260">
        <f ca="1"/>
        <v>13.67</v>
      </c>
      <c r="C1213" vm="4519">
        <f ca="1"/>
        <v>44991</v>
      </c>
      <c r="D1213" vm="4520">
        <f ca="1"/>
        <v>54.36</v>
      </c>
      <c r="E1213" vm="4519">
        <f ca="1"/>
        <v>44991</v>
      </c>
      <c r="F1213" vm="4521">
        <f ca="1"/>
        <v>406.54</v>
      </c>
    </row>
    <row r="1214" spans="1:6">
      <c r="A1214" vm="4522">
        <f ca="1"/>
        <v>44992</v>
      </c>
      <c r="B1214" vm="4523">
        <f ca="1"/>
        <v>13.4</v>
      </c>
      <c r="C1214" vm="4522">
        <f ca="1"/>
        <v>44992</v>
      </c>
      <c r="D1214" vm="4524">
        <f ca="1"/>
        <v>53.23</v>
      </c>
      <c r="E1214" vm="4522">
        <f ca="1"/>
        <v>44992</v>
      </c>
      <c r="F1214" vm="4525">
        <f ca="1"/>
        <v>400.13</v>
      </c>
    </row>
    <row r="1215" spans="1:6">
      <c r="A1215" vm="4526">
        <f ca="1"/>
        <v>44993</v>
      </c>
      <c r="B1215" vm="4325">
        <f ca="1"/>
        <v>13.78</v>
      </c>
      <c r="C1215" vm="4526">
        <f ca="1"/>
        <v>44993</v>
      </c>
      <c r="D1215" vm="4527">
        <f ca="1"/>
        <v>53.54</v>
      </c>
      <c r="E1215" vm="4526">
        <f ca="1"/>
        <v>44993</v>
      </c>
      <c r="F1215" vm="4528">
        <f ca="1"/>
        <v>400.83</v>
      </c>
    </row>
    <row r="1216" spans="1:6">
      <c r="A1216" vm="4529">
        <f ca="1"/>
        <v>44994</v>
      </c>
      <c r="B1216" vm="4530">
        <f ca="1"/>
        <v>13.02</v>
      </c>
      <c r="C1216" vm="4529">
        <f ca="1"/>
        <v>44994</v>
      </c>
      <c r="D1216" vm="4531">
        <f ca="1"/>
        <v>51.89</v>
      </c>
      <c r="E1216" vm="4529">
        <f ca="1"/>
        <v>44994</v>
      </c>
      <c r="F1216" vm="4532">
        <f ca="1"/>
        <v>393.41</v>
      </c>
    </row>
    <row r="1217" spans="1:6">
      <c r="A1217" vm="4533">
        <f ca="1"/>
        <v>44995</v>
      </c>
      <c r="B1217" vm="4534">
        <f ca="1"/>
        <v>12.35</v>
      </c>
      <c r="C1217" vm="4533">
        <f ca="1"/>
        <v>44995</v>
      </c>
      <c r="D1217" vm="4535">
        <f ca="1"/>
        <v>50.24</v>
      </c>
      <c r="E1217" vm="4533">
        <f ca="1"/>
        <v>44995</v>
      </c>
      <c r="F1217" vm="4361">
        <f ca="1"/>
        <v>387.88</v>
      </c>
    </row>
    <row r="1218" spans="1:6">
      <c r="A1218" vm="4536">
        <f ca="1"/>
        <v>44998</v>
      </c>
      <c r="B1218" vm="4537">
        <f ca="1"/>
        <v>12.4</v>
      </c>
      <c r="C1218" vm="4536">
        <f ca="1"/>
        <v>44998</v>
      </c>
      <c r="D1218" vm="4538">
        <f ca="1"/>
        <v>50.11</v>
      </c>
      <c r="E1218" vm="4536">
        <f ca="1"/>
        <v>44998</v>
      </c>
      <c r="F1218" vm="4539">
        <f ca="1"/>
        <v>387.07</v>
      </c>
    </row>
    <row r="1219" spans="1:6">
      <c r="A1219" vm="4540">
        <f ca="1"/>
        <v>44999</v>
      </c>
      <c r="B1219" vm="205">
        <f ca="1"/>
        <v>12.16</v>
      </c>
      <c r="C1219" vm="4540">
        <f ca="1"/>
        <v>44999</v>
      </c>
      <c r="D1219" vm="4541">
        <f ca="1"/>
        <v>50.78</v>
      </c>
      <c r="E1219" vm="4540">
        <f ca="1"/>
        <v>44999</v>
      </c>
      <c r="F1219" vm="4542">
        <f ca="1"/>
        <v>393.58</v>
      </c>
    </row>
    <row r="1220" spans="1:6">
      <c r="A1220" vm="4543">
        <f ca="1"/>
        <v>45000</v>
      </c>
      <c r="B1220" vm="4544">
        <f ca="1"/>
        <v>11.8</v>
      </c>
      <c r="C1220" vm="4543">
        <f ca="1"/>
        <v>45000</v>
      </c>
      <c r="D1220" vm="4545">
        <f ca="1"/>
        <v>49.19</v>
      </c>
      <c r="E1220" vm="4543">
        <f ca="1"/>
        <v>45000</v>
      </c>
      <c r="F1220" vm="4546">
        <f ca="1"/>
        <v>391.16</v>
      </c>
    </row>
    <row r="1221" spans="1:6">
      <c r="A1221" vm="4547">
        <f ca="1"/>
        <v>45001</v>
      </c>
      <c r="B1221" vm="4544">
        <f ca="1"/>
        <v>11.8</v>
      </c>
      <c r="C1221" vm="4547">
        <f ca="1"/>
        <v>45001</v>
      </c>
      <c r="D1221" vm="4548">
        <f ca="1"/>
        <v>49.45</v>
      </c>
      <c r="E1221" vm="4547">
        <f ca="1"/>
        <v>45001</v>
      </c>
      <c r="F1221" vm="4549">
        <f ca="1"/>
        <v>397.89</v>
      </c>
    </row>
    <row r="1222" spans="1:6">
      <c r="A1222" vm="4550">
        <f ca="1"/>
        <v>45002</v>
      </c>
      <c r="B1222" vm="254">
        <f ca="1"/>
        <v>11.17</v>
      </c>
      <c r="C1222" vm="4550">
        <f ca="1"/>
        <v>45002</v>
      </c>
      <c r="D1222" vm="4551">
        <f ca="1"/>
        <v>47.83</v>
      </c>
      <c r="E1222" vm="4550">
        <f ca="1"/>
        <v>45002</v>
      </c>
      <c r="F1222" vm="4552">
        <f ca="1"/>
        <v>393.17</v>
      </c>
    </row>
    <row r="1223" spans="1:6">
      <c r="A1223" vm="4553">
        <f ca="1"/>
        <v>45005</v>
      </c>
      <c r="B1223" vm="4554">
        <f ca="1"/>
        <v>10.84</v>
      </c>
      <c r="C1223" vm="4553">
        <f ca="1"/>
        <v>45005</v>
      </c>
      <c r="D1223" vm="4555">
        <f ca="1"/>
        <v>48.52</v>
      </c>
      <c r="E1223" vm="4553">
        <f ca="1"/>
        <v>45005</v>
      </c>
      <c r="F1223" vm="4556">
        <f ca="1"/>
        <v>397.07</v>
      </c>
    </row>
    <row r="1224" spans="1:6">
      <c r="A1224" vm="4557">
        <f ca="1"/>
        <v>45006</v>
      </c>
      <c r="B1224" vm="4558">
        <f ca="1"/>
        <v>11.52</v>
      </c>
      <c r="C1224" vm="4557">
        <f ca="1"/>
        <v>45006</v>
      </c>
      <c r="D1224" vm="4559">
        <f ca="1"/>
        <v>50.66</v>
      </c>
      <c r="E1224" vm="4557">
        <f ca="1"/>
        <v>45006</v>
      </c>
      <c r="F1224" vm="4560">
        <f ca="1"/>
        <v>402.23</v>
      </c>
    </row>
    <row r="1225" spans="1:6">
      <c r="A1225" vm="4561">
        <f ca="1"/>
        <v>45007</v>
      </c>
      <c r="B1225" vm="4562">
        <f ca="1"/>
        <v>11.22</v>
      </c>
      <c r="C1225" vm="4561">
        <f ca="1"/>
        <v>45007</v>
      </c>
      <c r="D1225" vm="4563">
        <f ca="1"/>
        <v>49.28</v>
      </c>
      <c r="E1225" vm="4561">
        <f ca="1"/>
        <v>45007</v>
      </c>
      <c r="F1225" vm="4564">
        <f ca="1"/>
        <v>395.49</v>
      </c>
    </row>
    <row r="1226" spans="1:6">
      <c r="A1226" vm="4565">
        <f ca="1"/>
        <v>45008</v>
      </c>
      <c r="B1226" vm="4566">
        <f ca="1"/>
        <v>11.49</v>
      </c>
      <c r="C1226" vm="4565">
        <f ca="1"/>
        <v>45008</v>
      </c>
      <c r="D1226" vm="4567">
        <f ca="1"/>
        <v>49.8</v>
      </c>
      <c r="E1226" vm="4565">
        <f ca="1"/>
        <v>45008</v>
      </c>
      <c r="F1226" vm="4568">
        <f ca="1"/>
        <v>394.84</v>
      </c>
    </row>
    <row r="1227" spans="1:6">
      <c r="A1227" vm="4569">
        <f ca="1"/>
        <v>45009</v>
      </c>
      <c r="B1227" vm="4570">
        <f ca="1"/>
        <v>11.23</v>
      </c>
      <c r="C1227" vm="4569">
        <f ca="1"/>
        <v>45009</v>
      </c>
      <c r="D1227" vm="4571">
        <f ca="1"/>
        <v>49.29</v>
      </c>
      <c r="E1227" vm="4569">
        <f ca="1"/>
        <v>45009</v>
      </c>
      <c r="F1227" vm="2790">
        <f ca="1"/>
        <v>397.45</v>
      </c>
    </row>
    <row r="1228" spans="1:6">
      <c r="A1228" vm="4572">
        <f ca="1"/>
        <v>45012</v>
      </c>
      <c r="B1228" vm="4573">
        <f ca="1"/>
        <v>10.72</v>
      </c>
      <c r="C1228" vm="4572">
        <f ca="1"/>
        <v>45012</v>
      </c>
      <c r="D1228" vm="4574">
        <f ca="1"/>
        <v>49.21</v>
      </c>
      <c r="E1228" vm="4572">
        <f ca="1"/>
        <v>45012</v>
      </c>
      <c r="F1228" vm="4575">
        <f ca="1"/>
        <v>398.14</v>
      </c>
    </row>
    <row r="1229" spans="1:6">
      <c r="A1229" vm="4576">
        <f ca="1"/>
        <v>45013</v>
      </c>
      <c r="B1229" vm="354">
        <f ca="1"/>
        <v>10.4</v>
      </c>
      <c r="C1229" vm="4576">
        <f ca="1"/>
        <v>45013</v>
      </c>
      <c r="D1229" vm="4577">
        <f ca="1"/>
        <v>48.79</v>
      </c>
      <c r="E1229" vm="4576">
        <f ca="1"/>
        <v>45013</v>
      </c>
      <c r="F1229" vm="4578">
        <f ca="1"/>
        <v>397.4</v>
      </c>
    </row>
    <row r="1230" spans="1:6">
      <c r="A1230" vm="4579">
        <f ca="1"/>
        <v>45014</v>
      </c>
      <c r="B1230" vm="4580">
        <f ca="1"/>
        <v>11.03</v>
      </c>
      <c r="C1230" vm="4579">
        <f ca="1"/>
        <v>45014</v>
      </c>
      <c r="D1230" vm="4581">
        <f ca="1"/>
        <v>50.46</v>
      </c>
      <c r="E1230" vm="4579">
        <f ca="1"/>
        <v>45014</v>
      </c>
      <c r="F1230" vm="4582">
        <f ca="1"/>
        <v>403.15</v>
      </c>
    </row>
    <row r="1231" spans="1:6">
      <c r="A1231" vm="4583">
        <f ca="1"/>
        <v>45015</v>
      </c>
      <c r="B1231" vm="4584">
        <f ca="1"/>
        <v>11.25</v>
      </c>
      <c r="C1231" vm="4583">
        <f ca="1"/>
        <v>45015</v>
      </c>
      <c r="D1231" vm="4585">
        <f ca="1"/>
        <v>50.9</v>
      </c>
      <c r="E1231" vm="4583">
        <f ca="1"/>
        <v>45015</v>
      </c>
      <c r="F1231" vm="4586">
        <f ca="1"/>
        <v>405.39</v>
      </c>
    </row>
    <row r="1232" spans="1:6">
      <c r="A1232" vm="4587">
        <f ca="1"/>
        <v>45016</v>
      </c>
      <c r="B1232" vm="464">
        <f ca="1"/>
        <v>11.72</v>
      </c>
      <c r="C1232" vm="4587">
        <f ca="1"/>
        <v>45016</v>
      </c>
      <c r="D1232" vm="4588">
        <f ca="1"/>
        <v>52.23</v>
      </c>
      <c r="E1232" vm="4587">
        <f ca="1"/>
        <v>45016</v>
      </c>
      <c r="F1232" vm="458">
        <f ca="1"/>
        <v>411.08</v>
      </c>
    </row>
    <row r="1233" spans="1:6">
      <c r="A1233" vm="4589">
        <f ca="1"/>
        <v>45019</v>
      </c>
      <c r="B1233" vm="4590">
        <f ca="1"/>
        <v>11.12</v>
      </c>
      <c r="C1233" vm="4589">
        <f ca="1"/>
        <v>45019</v>
      </c>
      <c r="D1233" vm="4591">
        <f ca="1"/>
        <v>50.99</v>
      </c>
      <c r="E1233" vm="4589">
        <f ca="1"/>
        <v>45019</v>
      </c>
      <c r="F1233" vm="4592">
        <f ca="1"/>
        <v>412.54</v>
      </c>
    </row>
    <row r="1234" spans="1:6">
      <c r="A1234" vm="4593">
        <f ca="1"/>
        <v>45020</v>
      </c>
      <c r="B1234" vm="4594">
        <f ca="1"/>
        <v>10.58</v>
      </c>
      <c r="C1234" vm="4593">
        <f ca="1"/>
        <v>45020</v>
      </c>
      <c r="D1234" vm="4595">
        <f ca="1"/>
        <v>49.91</v>
      </c>
      <c r="E1234" vm="4593">
        <f ca="1"/>
        <v>45020</v>
      </c>
      <c r="F1234" vm="4596">
        <f ca="1"/>
        <v>410.43</v>
      </c>
    </row>
    <row r="1235" spans="1:6">
      <c r="A1235" vm="4597">
        <f ca="1"/>
        <v>45021</v>
      </c>
      <c r="B1235" vm="4598">
        <f ca="1"/>
        <v>9.68</v>
      </c>
      <c r="C1235" vm="4597">
        <f ca="1"/>
        <v>45021</v>
      </c>
      <c r="D1235" vm="4599">
        <f ca="1"/>
        <v>48.35</v>
      </c>
      <c r="E1235" vm="4597">
        <f ca="1"/>
        <v>45021</v>
      </c>
      <c r="F1235" vm="4600">
        <f ca="1"/>
        <v>409.46</v>
      </c>
    </row>
    <row r="1236" spans="1:6">
      <c r="A1236" vm="4601">
        <f ca="1"/>
        <v>45022</v>
      </c>
      <c r="B1236" vm="4602">
        <f ca="1"/>
        <v>9.27</v>
      </c>
      <c r="C1236" vm="4601">
        <f ca="1"/>
        <v>45022</v>
      </c>
      <c r="D1236" vm="4603">
        <f ca="1"/>
        <v>48.02</v>
      </c>
      <c r="E1236" vm="4601">
        <f ca="1"/>
        <v>45022</v>
      </c>
      <c r="F1236" vm="4604">
        <f ca="1"/>
        <v>411.01</v>
      </c>
    </row>
    <row r="1237" spans="1:6">
      <c r="A1237" vm="4605">
        <f ca="1"/>
        <v>45026</v>
      </c>
      <c r="B1237" vm="4606">
        <f ca="1"/>
        <v>9.36</v>
      </c>
      <c r="C1237" vm="4605">
        <f ca="1"/>
        <v>45026</v>
      </c>
      <c r="D1237" vm="172">
        <f ca="1"/>
        <v>48.97</v>
      </c>
      <c r="E1237" vm="4605">
        <f ca="1"/>
        <v>45026</v>
      </c>
      <c r="F1237" vm="4607">
        <f ca="1"/>
        <v>411.48</v>
      </c>
    </row>
    <row r="1238" spans="1:6">
      <c r="A1238" vm="4608">
        <f ca="1"/>
        <v>45027</v>
      </c>
      <c r="B1238" vm="4609">
        <f ca="1"/>
        <v>9.76</v>
      </c>
      <c r="C1238" vm="4608">
        <f ca="1"/>
        <v>45027</v>
      </c>
      <c r="D1238" vm="4610">
        <f ca="1"/>
        <v>49.47</v>
      </c>
      <c r="E1238" vm="4608">
        <f ca="1"/>
        <v>45027</v>
      </c>
      <c r="F1238" vm="4611">
        <f ca="1"/>
        <v>411.47</v>
      </c>
    </row>
    <row r="1239" spans="1:6">
      <c r="A1239" vm="4612">
        <f ca="1"/>
        <v>45028</v>
      </c>
      <c r="B1239" vm="4613">
        <f ca="1"/>
        <v>9.39</v>
      </c>
      <c r="C1239" vm="4612">
        <f ca="1"/>
        <v>45028</v>
      </c>
      <c r="D1239" vm="4614">
        <f ca="1"/>
        <v>48.72</v>
      </c>
      <c r="E1239" vm="4612">
        <f ca="1"/>
        <v>45028</v>
      </c>
      <c r="F1239" vm="4615">
        <f ca="1"/>
        <v>409.93</v>
      </c>
    </row>
    <row r="1240" spans="1:6">
      <c r="A1240" vm="4616">
        <f ca="1"/>
        <v>45029</v>
      </c>
      <c r="B1240" vm="2150">
        <f ca="1"/>
        <v>9.3000000000000007</v>
      </c>
      <c r="C1240" vm="4616">
        <f ca="1"/>
        <v>45029</v>
      </c>
      <c r="D1240" vm="4617">
        <f ca="1"/>
        <v>49.75</v>
      </c>
      <c r="E1240" vm="4616">
        <f ca="1"/>
        <v>45029</v>
      </c>
      <c r="F1240" vm="4618">
        <f ca="1"/>
        <v>415.27</v>
      </c>
    </row>
    <row r="1241" spans="1:6">
      <c r="A1241" vm="4619">
        <f ca="1"/>
        <v>45030</v>
      </c>
      <c r="B1241" vm="2162">
        <f ca="1"/>
        <v>9.0399999999999991</v>
      </c>
      <c r="C1241" vm="4619">
        <f ca="1"/>
        <v>45030</v>
      </c>
      <c r="D1241" vm="4620">
        <f ca="1"/>
        <v>49.16</v>
      </c>
      <c r="E1241" vm="4619">
        <f ca="1"/>
        <v>45030</v>
      </c>
      <c r="F1241" vm="4621">
        <f ca="1"/>
        <v>414.25</v>
      </c>
    </row>
    <row r="1242" spans="1:6">
      <c r="A1242" vm="4622">
        <f ca="1"/>
        <v>45033</v>
      </c>
      <c r="B1242" vm="2142">
        <f ca="1"/>
        <v>9.5</v>
      </c>
      <c r="C1242" vm="4622">
        <f ca="1"/>
        <v>45033</v>
      </c>
      <c r="D1242" vm="4623">
        <f ca="1"/>
        <v>50.28</v>
      </c>
      <c r="E1242" vm="4622">
        <f ca="1"/>
        <v>45033</v>
      </c>
      <c r="F1242" vm="4624">
        <f ca="1"/>
        <v>415.78</v>
      </c>
    </row>
    <row r="1243" spans="1:6">
      <c r="A1243" vm="4625">
        <f ca="1"/>
        <v>45034</v>
      </c>
      <c r="B1243" vm="4626">
        <f ca="1"/>
        <v>9.02</v>
      </c>
      <c r="C1243" vm="4625">
        <f ca="1"/>
        <v>45034</v>
      </c>
      <c r="D1243" vm="4627">
        <f ca="1"/>
        <v>49.97</v>
      </c>
      <c r="E1243" vm="4625">
        <f ca="1"/>
        <v>45034</v>
      </c>
      <c r="F1243" vm="4628">
        <f ca="1"/>
        <v>416.02</v>
      </c>
    </row>
    <row r="1244" spans="1:6">
      <c r="A1244" vm="4629">
        <f ca="1"/>
        <v>45035</v>
      </c>
      <c r="B1244" vm="4630">
        <f ca="1"/>
        <v>9</v>
      </c>
      <c r="C1244" vm="4629">
        <f ca="1"/>
        <v>45035</v>
      </c>
      <c r="D1244" vm="4574">
        <f ca="1"/>
        <v>49.21</v>
      </c>
      <c r="E1244" vm="4629">
        <f ca="1"/>
        <v>45035</v>
      </c>
      <c r="F1244" vm="4631">
        <f ca="1"/>
        <v>415.99</v>
      </c>
    </row>
    <row r="1245" spans="1:6">
      <c r="A1245" vm="4632">
        <f ca="1"/>
        <v>45036</v>
      </c>
      <c r="B1245" vm="4633">
        <f ca="1"/>
        <v>8.85</v>
      </c>
      <c r="C1245" vm="4632">
        <f ca="1"/>
        <v>45036</v>
      </c>
      <c r="D1245" vm="4634">
        <f ca="1"/>
        <v>48.27</v>
      </c>
      <c r="E1245" vm="4632">
        <f ca="1"/>
        <v>45036</v>
      </c>
      <c r="F1245" vm="4635">
        <f ca="1"/>
        <v>413.66</v>
      </c>
    </row>
    <row r="1246" spans="1:6">
      <c r="A1246" vm="4636">
        <f ca="1"/>
        <v>45037</v>
      </c>
      <c r="B1246" vm="4637">
        <f ca="1"/>
        <v>9.0500000000000007</v>
      </c>
      <c r="C1246" vm="4636">
        <f ca="1"/>
        <v>45037</v>
      </c>
      <c r="D1246" vm="4638">
        <f ca="1"/>
        <v>47.74</v>
      </c>
      <c r="E1246" vm="4636">
        <f ca="1"/>
        <v>45037</v>
      </c>
      <c r="F1246" vm="4639">
        <f ca="1"/>
        <v>413.89</v>
      </c>
    </row>
    <row r="1247" spans="1:6">
      <c r="A1247" vm="4640">
        <f ca="1"/>
        <v>45040</v>
      </c>
      <c r="B1247" vm="4602">
        <f ca="1"/>
        <v>9.27</v>
      </c>
      <c r="C1247" vm="4640">
        <f ca="1"/>
        <v>45040</v>
      </c>
      <c r="D1247" vm="4641">
        <f ca="1"/>
        <v>48</v>
      </c>
      <c r="E1247" vm="4640">
        <f ca="1"/>
        <v>45040</v>
      </c>
      <c r="F1247" vm="4642">
        <f ca="1"/>
        <v>414.41</v>
      </c>
    </row>
    <row r="1248" spans="1:6">
      <c r="A1248" vm="4643">
        <f ca="1"/>
        <v>45041</v>
      </c>
      <c r="B1248" vm="4644">
        <f ca="1"/>
        <v>8.91</v>
      </c>
      <c r="C1248" vm="4643">
        <f ca="1"/>
        <v>45041</v>
      </c>
      <c r="D1248" vm="4645">
        <f ca="1"/>
        <v>46.53</v>
      </c>
      <c r="E1248" vm="4643">
        <f ca="1"/>
        <v>45041</v>
      </c>
      <c r="F1248" vm="4646">
        <f ca="1"/>
        <v>407.83</v>
      </c>
    </row>
    <row r="1249" spans="1:6">
      <c r="A1249" vm="4647">
        <f ca="1"/>
        <v>45042</v>
      </c>
      <c r="B1249" vm="4648">
        <f ca="1"/>
        <v>8.4700000000000006</v>
      </c>
      <c r="C1249" vm="4647">
        <f ca="1"/>
        <v>45042</v>
      </c>
      <c r="D1249" vm="4649">
        <f ca="1"/>
        <v>44.46</v>
      </c>
      <c r="E1249" vm="4647">
        <f ca="1"/>
        <v>45042</v>
      </c>
      <c r="F1249" vm="4650">
        <f ca="1"/>
        <v>406.17</v>
      </c>
    </row>
    <row r="1250" spans="1:6">
      <c r="A1250" vm="4651">
        <f ca="1"/>
        <v>45043</v>
      </c>
      <c r="B1250" vm="4652">
        <f ca="1"/>
        <v>8.9700000000000006</v>
      </c>
      <c r="C1250" vm="4651">
        <f ca="1"/>
        <v>45043</v>
      </c>
      <c r="D1250" vm="4653">
        <f ca="1"/>
        <v>45.07</v>
      </c>
      <c r="E1250" vm="4651">
        <f ca="1"/>
        <v>45043</v>
      </c>
      <c r="F1250" vm="4654">
        <f ca="1"/>
        <v>414.23</v>
      </c>
    </row>
    <row r="1251" spans="1:6">
      <c r="A1251" vm="4655">
        <f ca="1"/>
        <v>45044</v>
      </c>
      <c r="B1251" vm="472">
        <f ca="1"/>
        <v>9.0299999999999994</v>
      </c>
      <c r="C1251" vm="4655">
        <f ca="1"/>
        <v>45044</v>
      </c>
      <c r="D1251" vm="4656">
        <f ca="1"/>
        <v>44.96</v>
      </c>
      <c r="E1251" vm="4655">
        <f ca="1"/>
        <v>45044</v>
      </c>
      <c r="F1251" vm="465">
        <f ca="1"/>
        <v>417.66</v>
      </c>
    </row>
    <row r="1252" spans="1:6">
      <c r="A1252" vm="468">
        <f ca="1"/>
        <v>45047</v>
      </c>
      <c r="B1252" vm="4657">
        <f ca="1"/>
        <v>8.83</v>
      </c>
      <c r="C1252" vm="468">
        <f ca="1"/>
        <v>45047</v>
      </c>
      <c r="D1252" vm="3415">
        <f ca="1"/>
        <v>44.55</v>
      </c>
      <c r="E1252" vm="468">
        <f ca="1"/>
        <v>45047</v>
      </c>
      <c r="F1252" vm="4658">
        <f ca="1"/>
        <v>417.36</v>
      </c>
    </row>
    <row r="1253" spans="1:6">
      <c r="A1253" vm="4659">
        <f ca="1"/>
        <v>45048</v>
      </c>
      <c r="B1253" vm="4660">
        <f ca="1"/>
        <v>8.59</v>
      </c>
      <c r="C1253" vm="4659">
        <f ca="1"/>
        <v>45048</v>
      </c>
      <c r="D1253" vm="4661">
        <f ca="1"/>
        <v>43.75</v>
      </c>
      <c r="E1253" vm="4659">
        <f ca="1"/>
        <v>45048</v>
      </c>
      <c r="F1253" vm="4662">
        <f ca="1"/>
        <v>412.69</v>
      </c>
    </row>
    <row r="1254" spans="1:6">
      <c r="A1254" vm="4663">
        <f ca="1"/>
        <v>45049</v>
      </c>
      <c r="B1254" vm="4664">
        <f ca="1"/>
        <v>8.86</v>
      </c>
      <c r="C1254" vm="4663">
        <f ca="1"/>
        <v>45049</v>
      </c>
      <c r="D1254" vm="4665">
        <f ca="1"/>
        <v>43.87</v>
      </c>
      <c r="E1254" vm="4663">
        <f ca="1"/>
        <v>45049</v>
      </c>
      <c r="F1254" vm="4666">
        <f ca="1"/>
        <v>409.72</v>
      </c>
    </row>
    <row r="1255" spans="1:6">
      <c r="A1255" vm="4667">
        <f ca="1"/>
        <v>45050</v>
      </c>
      <c r="B1255" vm="4668">
        <f ca="1"/>
        <v>8.7799999999999994</v>
      </c>
      <c r="C1255" vm="4667">
        <f ca="1"/>
        <v>45050</v>
      </c>
      <c r="D1255" vm="4669">
        <f ca="1"/>
        <v>43.56</v>
      </c>
      <c r="E1255" vm="4667">
        <f ca="1"/>
        <v>45050</v>
      </c>
      <c r="F1255" vm="4670">
        <f ca="1"/>
        <v>406.86</v>
      </c>
    </row>
    <row r="1256" spans="1:6">
      <c r="A1256" vm="4671">
        <f ca="1"/>
        <v>45051</v>
      </c>
      <c r="B1256" vm="4672">
        <f ca="1"/>
        <v>9.2899999999999991</v>
      </c>
      <c r="C1256" vm="4671">
        <f ca="1"/>
        <v>45051</v>
      </c>
      <c r="D1256" vm="4673">
        <f ca="1"/>
        <v>45.26</v>
      </c>
      <c r="E1256" vm="4671">
        <f ca="1"/>
        <v>45051</v>
      </c>
      <c r="F1256" vm="4674">
        <f ca="1"/>
        <v>414.3</v>
      </c>
    </row>
    <row r="1257" spans="1:6">
      <c r="A1257" vm="4675">
        <f ca="1"/>
        <v>45054</v>
      </c>
      <c r="B1257" vm="4672">
        <f ca="1"/>
        <v>9.2899999999999991</v>
      </c>
      <c r="C1257" vm="4675">
        <f ca="1"/>
        <v>45054</v>
      </c>
      <c r="D1257" vm="4676">
        <f ca="1"/>
        <v>45.72</v>
      </c>
      <c r="E1257" vm="4675">
        <f ca="1"/>
        <v>45054</v>
      </c>
      <c r="F1257" vm="4677">
        <f ca="1"/>
        <v>414.52</v>
      </c>
    </row>
    <row r="1258" spans="1:6">
      <c r="A1258" vm="4678">
        <f ca="1"/>
        <v>45055</v>
      </c>
      <c r="B1258" vm="4679">
        <f ca="1"/>
        <v>8.0050000000000008</v>
      </c>
      <c r="C1258" vm="4678">
        <f ca="1"/>
        <v>45055</v>
      </c>
      <c r="D1258" vm="4680">
        <f ca="1"/>
        <v>45.44</v>
      </c>
      <c r="E1258" vm="4678">
        <f ca="1"/>
        <v>45055</v>
      </c>
      <c r="F1258" vm="4681">
        <f ca="1"/>
        <v>412.83</v>
      </c>
    </row>
    <row r="1259" spans="1:6">
      <c r="A1259" vm="4682">
        <f ca="1"/>
        <v>45056</v>
      </c>
      <c r="B1259" vm="4683">
        <f ca="1"/>
        <v>7.83</v>
      </c>
      <c r="C1259" vm="4682">
        <f ca="1"/>
        <v>45056</v>
      </c>
      <c r="D1259" vm="4684">
        <f ca="1"/>
        <v>45.78</v>
      </c>
      <c r="E1259" vm="4682">
        <f ca="1"/>
        <v>45056</v>
      </c>
      <c r="F1259" vm="4685">
        <f ca="1"/>
        <v>414.57</v>
      </c>
    </row>
    <row r="1260" spans="1:6">
      <c r="A1260" vm="4686">
        <f ca="1"/>
        <v>45057</v>
      </c>
      <c r="B1260" vm="4687">
        <f ca="1"/>
        <v>7.65</v>
      </c>
      <c r="C1260" vm="4686">
        <f ca="1"/>
        <v>45057</v>
      </c>
      <c r="D1260" vm="4688">
        <f ca="1"/>
        <v>45.83</v>
      </c>
      <c r="E1260" vm="4686">
        <f ca="1"/>
        <v>45057</v>
      </c>
      <c r="F1260" vm="4689">
        <f ca="1"/>
        <v>413.95</v>
      </c>
    </row>
    <row r="1261" spans="1:6">
      <c r="A1261" vm="4690">
        <f ca="1"/>
        <v>45058</v>
      </c>
      <c r="B1261" vm="4691">
        <f ca="1"/>
        <v>7.48</v>
      </c>
      <c r="C1261" vm="4690">
        <f ca="1"/>
        <v>45058</v>
      </c>
      <c r="D1261" vm="4692">
        <f ca="1"/>
        <v>46.72</v>
      </c>
      <c r="E1261" vm="4690">
        <f ca="1"/>
        <v>45058</v>
      </c>
      <c r="F1261" vm="4693">
        <f ca="1"/>
        <v>413.41</v>
      </c>
    </row>
    <row r="1262" spans="1:6">
      <c r="A1262" vm="4694">
        <f ca="1"/>
        <v>45061</v>
      </c>
      <c r="B1262" vm="4695">
        <f ca="1"/>
        <v>7.85</v>
      </c>
      <c r="C1262" vm="4694">
        <f ca="1"/>
        <v>45061</v>
      </c>
      <c r="D1262" vm="4696">
        <f ca="1"/>
        <v>47.33</v>
      </c>
      <c r="E1262" vm="4694">
        <f ca="1"/>
        <v>45061</v>
      </c>
      <c r="F1262" vm="4474">
        <f ca="1"/>
        <v>414.78</v>
      </c>
    </row>
    <row r="1263" spans="1:6">
      <c r="A1263" vm="4697">
        <f ca="1"/>
        <v>45062</v>
      </c>
      <c r="B1263" vm="4698">
        <f ca="1"/>
        <v>7.55</v>
      </c>
      <c r="C1263" vm="4697">
        <f ca="1"/>
        <v>45062</v>
      </c>
      <c r="D1263" vm="4699">
        <f ca="1"/>
        <v>46.45</v>
      </c>
      <c r="E1263" vm="4697">
        <f ca="1"/>
        <v>45062</v>
      </c>
      <c r="F1263" vm="4700">
        <f ca="1"/>
        <v>412.01</v>
      </c>
    </row>
    <row r="1264" spans="1:6">
      <c r="A1264" vm="4701">
        <f ca="1"/>
        <v>45063</v>
      </c>
      <c r="B1264" vm="4702">
        <f ca="1"/>
        <v>8.0399999999999991</v>
      </c>
      <c r="C1264" vm="4701">
        <f ca="1"/>
        <v>45063</v>
      </c>
      <c r="D1264" vm="4703">
        <f ca="1"/>
        <v>47.47</v>
      </c>
      <c r="E1264" vm="4701">
        <f ca="1"/>
        <v>45063</v>
      </c>
      <c r="F1264" vm="4704">
        <f ca="1"/>
        <v>417.01</v>
      </c>
    </row>
    <row r="1265" spans="1:6">
      <c r="A1265" vm="4705">
        <f ca="1"/>
        <v>45064</v>
      </c>
      <c r="B1265" vm="4706">
        <f ca="1"/>
        <v>7.87</v>
      </c>
      <c r="C1265" vm="4705">
        <f ca="1"/>
        <v>45064</v>
      </c>
      <c r="D1265" vm="4703">
        <f ca="1"/>
        <v>47.47</v>
      </c>
      <c r="E1265" vm="4705">
        <f ca="1"/>
        <v>45064</v>
      </c>
      <c r="F1265" vm="4707">
        <f ca="1"/>
        <v>421.05</v>
      </c>
    </row>
    <row r="1266" spans="1:6">
      <c r="A1266" vm="4708">
        <f ca="1"/>
        <v>45065</v>
      </c>
      <c r="B1266" vm="4709">
        <f ca="1"/>
        <v>7.73</v>
      </c>
      <c r="C1266" vm="4708">
        <f ca="1"/>
        <v>45065</v>
      </c>
      <c r="D1266" vm="4710">
        <f ca="1"/>
        <v>46.95</v>
      </c>
      <c r="E1266" vm="4708">
        <f ca="1"/>
        <v>45065</v>
      </c>
      <c r="F1266" vm="4711">
        <f ca="1"/>
        <v>420.44</v>
      </c>
    </row>
    <row r="1267" spans="1:6">
      <c r="A1267" vm="4712">
        <f ca="1"/>
        <v>45068</v>
      </c>
      <c r="B1267" vm="4657">
        <f ca="1"/>
        <v>8.83</v>
      </c>
      <c r="C1267" vm="4712">
        <f ca="1"/>
        <v>45068</v>
      </c>
      <c r="D1267" vm="4713">
        <f ca="1"/>
        <v>48.15</v>
      </c>
      <c r="E1267" vm="4712">
        <f ca="1"/>
        <v>45068</v>
      </c>
      <c r="F1267" vm="4714">
        <f ca="1"/>
        <v>420.56</v>
      </c>
    </row>
    <row r="1268" spans="1:6">
      <c r="A1268" vm="4715">
        <f ca="1"/>
        <v>45069</v>
      </c>
      <c r="B1268" vm="4716">
        <f ca="1"/>
        <v>8.81</v>
      </c>
      <c r="C1268" vm="4715">
        <f ca="1"/>
        <v>45069</v>
      </c>
      <c r="D1268" vm="4717">
        <f ca="1"/>
        <v>47.88</v>
      </c>
      <c r="E1268" vm="4715">
        <f ca="1"/>
        <v>45069</v>
      </c>
      <c r="F1268" vm="4718">
        <f ca="1"/>
        <v>415.96</v>
      </c>
    </row>
    <row r="1269" spans="1:6">
      <c r="A1269" vm="4719">
        <f ca="1"/>
        <v>45070</v>
      </c>
      <c r="B1269" vm="2">
        <f ca="1"/>
        <v>8.4600000000000009</v>
      </c>
      <c r="C1269" vm="4719">
        <f ca="1"/>
        <v>45070</v>
      </c>
      <c r="D1269" vm="2380">
        <f ca="1"/>
        <v>47.1</v>
      </c>
      <c r="E1269" vm="4719">
        <f ca="1"/>
        <v>45070</v>
      </c>
      <c r="F1269" vm="4720">
        <f ca="1"/>
        <v>412.84</v>
      </c>
    </row>
    <row r="1270" spans="1:6">
      <c r="A1270" vm="4721">
        <f ca="1"/>
        <v>45071</v>
      </c>
      <c r="B1270" vm="4722">
        <f ca="1"/>
        <v>8.3800000000000008</v>
      </c>
      <c r="C1270" vm="4721">
        <f ca="1"/>
        <v>45071</v>
      </c>
      <c r="D1270" vm="4723">
        <f ca="1"/>
        <v>47.22</v>
      </c>
      <c r="E1270" vm="4721">
        <f ca="1"/>
        <v>45071</v>
      </c>
      <c r="F1270" vm="4724">
        <f ca="1"/>
        <v>416.48</v>
      </c>
    </row>
    <row r="1271" spans="1:6">
      <c r="A1271" vm="4725">
        <f ca="1"/>
        <v>45072</v>
      </c>
      <c r="B1271" vm="4726">
        <f ca="1"/>
        <v>8.25</v>
      </c>
      <c r="C1271" vm="4725">
        <f ca="1"/>
        <v>45072</v>
      </c>
      <c r="D1271" vm="4727">
        <f ca="1"/>
        <v>48.22</v>
      </c>
      <c r="E1271" vm="4725">
        <f ca="1"/>
        <v>45072</v>
      </c>
      <c r="F1271" vm="4728">
        <f ca="1"/>
        <v>421.95</v>
      </c>
    </row>
    <row r="1272" spans="1:6">
      <c r="A1272" vm="4729">
        <f ca="1"/>
        <v>45076</v>
      </c>
      <c r="B1272" vm="4730">
        <f ca="1"/>
        <v>8.84</v>
      </c>
      <c r="C1272" vm="4729">
        <f ca="1"/>
        <v>45076</v>
      </c>
      <c r="D1272" vm="4731">
        <f ca="1"/>
        <v>48.65</v>
      </c>
      <c r="E1272" vm="4729">
        <f ca="1"/>
        <v>45076</v>
      </c>
      <c r="F1272" vm="4732">
        <f ca="1"/>
        <v>422.03</v>
      </c>
    </row>
    <row r="1273" spans="1:6">
      <c r="A1273" vm="4733">
        <f ca="1"/>
        <v>45077</v>
      </c>
      <c r="B1273" vm="480">
        <f ca="1"/>
        <v>8.32</v>
      </c>
      <c r="C1273" vm="4733">
        <f ca="1"/>
        <v>45077</v>
      </c>
      <c r="D1273" vm="4641">
        <f ca="1"/>
        <v>48</v>
      </c>
      <c r="E1273" vm="4733">
        <f ca="1"/>
        <v>45077</v>
      </c>
      <c r="F1273" vm="473">
        <f ca="1"/>
        <v>419.43</v>
      </c>
    </row>
    <row r="1274" spans="1:6">
      <c r="A1274" vm="476">
        <f ca="1"/>
        <v>45078</v>
      </c>
      <c r="B1274" vm="2">
        <f ca="1"/>
        <v>8.4600000000000009</v>
      </c>
      <c r="C1274" vm="476">
        <f ca="1"/>
        <v>45078</v>
      </c>
      <c r="D1274" vm="4">
        <f ca="1"/>
        <v>48.74</v>
      </c>
      <c r="E1274" vm="476">
        <f ca="1"/>
        <v>45078</v>
      </c>
      <c r="F1274" vm="6">
        <f ca="1"/>
        <v>423.75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CAGR </vt:lpstr>
      <vt:lpstr>Annual returns</vt:lpstr>
      <vt:lpstr>5Y Beta</vt:lpstr>
      <vt:lpstr>Cost of Capital</vt:lpstr>
      <vt:lpstr>Current Capital Structure</vt:lpstr>
      <vt:lpstr>Debt Composition</vt:lpstr>
      <vt:lpstr>WACC Analysis</vt:lpstr>
      <vt:lpstr>Operating Leases</vt:lpstr>
      <vt:lpstr>Benchmarks</vt:lpstr>
      <vt:lpstr>Daily Historical 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Andres Trabousi</dc:creator>
  <cp:lastModifiedBy>Juan Andres Traboulsi</cp:lastModifiedBy>
  <dcterms:created xsi:type="dcterms:W3CDTF">2023-04-25T19:59:14Z</dcterms:created>
  <dcterms:modified xsi:type="dcterms:W3CDTF">2023-06-11T18:19:03Z</dcterms:modified>
</cp:coreProperties>
</file>