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G91" i="7" l="1"/>
  <c r="H114" i="7"/>
  <c r="H151" i="7"/>
  <c r="G70" i="7"/>
  <c r="G64" i="7"/>
  <c r="G67" i="7"/>
  <c r="F110" i="7"/>
  <c r="H75" i="7"/>
  <c r="H127" i="7"/>
  <c r="H63" i="7"/>
  <c r="G172" i="7"/>
  <c r="H86" i="7"/>
  <c r="G148" i="7"/>
  <c r="F151" i="7"/>
  <c r="F163" i="7"/>
  <c r="F173" i="7"/>
  <c r="H70" i="7"/>
  <c r="G60" i="7"/>
  <c r="H64" i="7"/>
  <c r="F120" i="7"/>
  <c r="G62" i="7"/>
  <c r="H59" i="7"/>
  <c r="F82" i="7"/>
  <c r="H69" i="7"/>
  <c r="H88" i="7"/>
  <c r="H143" i="7"/>
  <c r="H89" i="7"/>
  <c r="G81" i="7"/>
  <c r="F72" i="7"/>
  <c r="F61" i="7"/>
  <c r="H135" i="7"/>
  <c r="H93" i="7"/>
  <c r="G108" i="7"/>
  <c r="H97" i="7"/>
  <c r="H126" i="7"/>
  <c r="H107" i="7"/>
  <c r="G129" i="7"/>
  <c r="F164" i="7"/>
  <c r="G83" i="7"/>
  <c r="H156" i="7"/>
  <c r="H85" i="7"/>
  <c r="F117" i="7"/>
  <c r="F80" i="7"/>
  <c r="F166" i="7"/>
  <c r="G162" i="7"/>
  <c r="F114" i="7"/>
  <c r="F143" i="7"/>
  <c r="H58" i="7"/>
  <c r="H123" i="7"/>
  <c r="F108" i="7"/>
  <c r="H148" i="7"/>
  <c r="G90" i="7"/>
  <c r="G96" i="7"/>
  <c r="H174" i="7"/>
  <c r="G128" i="7"/>
  <c r="G61" i="7"/>
  <c r="F59" i="7"/>
  <c r="H81" i="7"/>
  <c r="F102" i="7"/>
  <c r="H109" i="7"/>
  <c r="F156" i="7"/>
  <c r="F93" i="7"/>
  <c r="H57" i="7"/>
  <c r="F133" i="7"/>
  <c r="H117" i="7"/>
  <c r="G65" i="7"/>
  <c r="G89" i="7"/>
  <c r="F92" i="7"/>
  <c r="H173" i="7"/>
  <c r="F101" i="7"/>
  <c r="H71" i="7"/>
  <c r="H144" i="7"/>
  <c r="G145" i="7"/>
  <c r="F148" i="7"/>
  <c r="G153" i="7"/>
  <c r="H137" i="7"/>
  <c r="G122" i="7"/>
  <c r="F78" i="7"/>
  <c r="F57" i="7"/>
  <c r="G139" i="7"/>
  <c r="F98" i="7"/>
  <c r="F83" i="7"/>
  <c r="G156" i="7"/>
  <c r="G120" i="7"/>
  <c r="G151" i="7"/>
  <c r="F121" i="7"/>
  <c r="F160" i="7"/>
  <c r="H106" i="7"/>
  <c r="G107" i="7"/>
  <c r="F73" i="7"/>
  <c r="F122" i="7"/>
  <c r="G95" i="7"/>
  <c r="H159" i="7"/>
  <c r="G118" i="7"/>
  <c r="G168" i="7"/>
  <c r="F112" i="7"/>
  <c r="G78" i="7"/>
  <c r="F63" i="7"/>
  <c r="H73" i="7"/>
  <c r="H82" i="7"/>
  <c r="F89" i="7"/>
  <c r="H113" i="7"/>
  <c r="G160" i="7"/>
  <c r="H147" i="7"/>
  <c r="F115" i="7"/>
  <c r="F113" i="7"/>
  <c r="H116" i="7"/>
  <c r="H170" i="7"/>
  <c r="H120" i="7"/>
  <c r="F172" i="7"/>
  <c r="F87" i="7"/>
  <c r="F86" i="7"/>
  <c r="G155" i="7"/>
  <c r="G133" i="7"/>
  <c r="F170" i="7"/>
  <c r="G159" i="7"/>
  <c r="F60" i="7"/>
  <c r="H77" i="7"/>
  <c r="F132" i="7"/>
  <c r="G66" i="7"/>
  <c r="F126" i="7"/>
  <c r="F152" i="7"/>
  <c r="F138" i="7"/>
  <c r="H79" i="7"/>
  <c r="H115" i="7"/>
  <c r="G98" i="7"/>
  <c r="H96" i="7"/>
  <c r="H128" i="7"/>
  <c r="H100" i="7"/>
  <c r="F65" i="7"/>
  <c r="H74" i="7"/>
  <c r="F91" i="7"/>
  <c r="H99" i="7"/>
  <c r="G140" i="7"/>
  <c r="F85" i="7"/>
  <c r="G84" i="7"/>
  <c r="G171" i="7"/>
  <c r="G74" i="7"/>
  <c r="H87" i="7"/>
  <c r="H129" i="7"/>
  <c r="G80" i="7"/>
  <c r="F64" i="7"/>
  <c r="F131" i="7"/>
  <c r="G142" i="7"/>
  <c r="F130" i="7"/>
  <c r="F149" i="7"/>
  <c r="F159" i="7"/>
  <c r="G175" i="7"/>
  <c r="G141" i="7"/>
  <c r="G103" i="7"/>
  <c r="G131" i="7"/>
  <c r="H125" i="7"/>
  <c r="G126" i="7"/>
  <c r="H130" i="7"/>
  <c r="G58" i="7"/>
  <c r="G165" i="7"/>
  <c r="F124" i="7"/>
  <c r="G125" i="7"/>
  <c r="G94" i="7"/>
  <c r="H67" i="7"/>
  <c r="G99" i="7"/>
  <c r="G104" i="7"/>
  <c r="G105" i="7"/>
  <c r="F125" i="7"/>
  <c r="H104" i="7"/>
  <c r="H168" i="7"/>
  <c r="F118" i="7"/>
  <c r="H140" i="7"/>
  <c r="G75" i="7"/>
  <c r="G143" i="7"/>
  <c r="H62" i="7"/>
  <c r="F68" i="7"/>
  <c r="H110" i="7"/>
  <c r="F58" i="7"/>
  <c r="G119" i="7"/>
  <c r="G97" i="7"/>
  <c r="F62" i="7"/>
  <c r="F154" i="7"/>
  <c r="F88" i="7"/>
  <c r="G77" i="7"/>
  <c r="G158" i="7"/>
  <c r="F99" i="7"/>
  <c r="H118" i="7"/>
  <c r="F165" i="7"/>
  <c r="G93" i="7"/>
  <c r="G169" i="7"/>
  <c r="F158" i="7"/>
  <c r="H112" i="7"/>
  <c r="H66" i="7"/>
  <c r="H65" i="7"/>
  <c r="F100" i="7"/>
  <c r="F76" i="7"/>
  <c r="F79" i="7"/>
  <c r="H134" i="7"/>
  <c r="H119" i="7"/>
  <c r="F129" i="7"/>
  <c r="F77" i="7"/>
  <c r="G146" i="7"/>
  <c r="F71" i="7"/>
  <c r="H153" i="7"/>
  <c r="G130" i="7"/>
  <c r="F81" i="7"/>
  <c r="G137" i="7"/>
  <c r="H92" i="7"/>
  <c r="H142" i="7"/>
  <c r="F69" i="7"/>
  <c r="F141" i="7"/>
  <c r="F153" i="7"/>
  <c r="F95" i="7"/>
  <c r="G100" i="7"/>
  <c r="H78" i="7"/>
  <c r="F134" i="7"/>
  <c r="H131" i="7"/>
  <c r="G68" i="7"/>
  <c r="F75" i="7"/>
  <c r="H84" i="7"/>
  <c r="H105" i="7"/>
  <c r="H101" i="7"/>
  <c r="G72" i="7"/>
  <c r="H103" i="7"/>
  <c r="G110" i="7"/>
  <c r="G82" i="7"/>
  <c r="G57" i="7"/>
  <c r="G106" i="7"/>
  <c r="H164" i="7"/>
  <c r="G92" i="7"/>
  <c r="F103" i="7"/>
  <c r="G116" i="7"/>
  <c r="G76" i="7"/>
  <c r="G138" i="7"/>
  <c r="G73" i="7"/>
  <c r="G88" i="7"/>
  <c r="H149" i="7"/>
  <c r="F161" i="7"/>
  <c r="H163" i="7"/>
  <c r="G157" i="7"/>
  <c r="G121" i="7"/>
  <c r="G167" i="7"/>
  <c r="G69" i="7"/>
  <c r="G135" i="7"/>
  <c r="H102" i="7"/>
  <c r="G79" i="7"/>
  <c r="F96" i="7"/>
  <c r="H136" i="7"/>
  <c r="F90" i="7"/>
  <c r="F128" i="7"/>
  <c r="F70" i="7"/>
  <c r="H76" i="7"/>
  <c r="F162" i="7"/>
  <c r="G161" i="7"/>
  <c r="H72" i="7"/>
  <c r="G111" i="7"/>
  <c r="F109" i="7"/>
  <c r="F107" i="7"/>
  <c r="G166" i="7"/>
  <c r="G123" i="7"/>
  <c r="F167" i="7"/>
  <c r="F145" i="7"/>
  <c r="F147" i="7"/>
  <c r="H166" i="7"/>
  <c r="H150" i="7"/>
  <c r="F94" i="7"/>
  <c r="G170" i="7"/>
  <c r="H98" i="7"/>
  <c r="H83" i="7"/>
  <c r="H145" i="7"/>
  <c r="H80" i="7"/>
  <c r="F127" i="7"/>
  <c r="G152" i="7"/>
  <c r="H111" i="7"/>
  <c r="H122" i="7"/>
  <c r="G163" i="7"/>
  <c r="F144" i="7"/>
  <c r="H133" i="7"/>
  <c r="H95" i="7"/>
  <c r="F150" i="7"/>
  <c r="F140" i="7"/>
  <c r="G59" i="7"/>
  <c r="F169" i="7"/>
  <c r="H146" i="7"/>
  <c r="H157" i="7"/>
  <c r="F66" i="7"/>
  <c r="H155" i="7"/>
  <c r="H158" i="7"/>
  <c r="F119" i="7"/>
  <c r="H162" i="7"/>
  <c r="H94" i="7"/>
  <c r="F136" i="7"/>
  <c r="G102" i="7"/>
  <c r="G63" i="7"/>
  <c r="F142" i="7"/>
  <c r="F168" i="7"/>
  <c r="F139" i="7"/>
  <c r="F74" i="7"/>
  <c r="H165" i="7"/>
  <c r="H91" i="7"/>
  <c r="H175" i="7"/>
  <c r="H160" i="7"/>
  <c r="G86" i="7"/>
  <c r="G174" i="7"/>
  <c r="H167" i="7"/>
  <c r="F155" i="7"/>
  <c r="G136" i="7"/>
  <c r="G109" i="7"/>
  <c r="F84" i="7"/>
  <c r="G149" i="7"/>
  <c r="H171" i="7"/>
  <c r="H60" i="7"/>
  <c r="F106" i="7"/>
  <c r="H68" i="7"/>
  <c r="G101" i="7"/>
  <c r="F137" i="7"/>
  <c r="H121" i="7"/>
  <c r="H172" i="7"/>
  <c r="H138" i="7"/>
  <c r="F174" i="7"/>
  <c r="G147" i="7"/>
  <c r="G154" i="7"/>
  <c r="G134" i="7"/>
  <c r="G85" i="7"/>
  <c r="H141" i="7"/>
  <c r="F175" i="7"/>
  <c r="G117" i="7"/>
  <c r="H152" i="7"/>
  <c r="H161" i="7"/>
  <c r="F67" i="7"/>
  <c r="G150" i="7"/>
  <c r="G115" i="7"/>
  <c r="H90" i="7"/>
  <c r="G112" i="7"/>
  <c r="G113" i="7"/>
  <c r="F135" i="7"/>
  <c r="F116" i="7"/>
  <c r="F157" i="7"/>
  <c r="F123" i="7"/>
  <c r="H61" i="7"/>
  <c r="H169" i="7"/>
  <c r="G71" i="7"/>
  <c r="H108" i="7"/>
  <c r="F104" i="7"/>
  <c r="F111" i="7"/>
  <c r="G124" i="7"/>
  <c r="G127" i="7"/>
  <c r="G114" i="7"/>
  <c r="F171" i="7"/>
  <c r="H154" i="7"/>
  <c r="G164"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S32" i="7"/>
  <c r="P38" i="7"/>
  <c r="J39" i="7"/>
  <c r="N39" i="7"/>
  <c r="K33" i="7"/>
  <c r="F33" i="7"/>
  <c r="R32" i="7"/>
  <c r="S38" i="7"/>
  <c r="P39" i="7"/>
  <c r="H208" i="7"/>
  <c r="K32" i="7"/>
  <c r="L39" i="7"/>
  <c r="Q39" i="7"/>
  <c r="I32" i="7"/>
  <c r="E38" i="7"/>
  <c r="C32" i="7"/>
  <c r="F208" i="7"/>
  <c r="O33" i="7"/>
  <c r="N38" i="7"/>
  <c r="P32" i="7"/>
  <c r="F32" i="7"/>
  <c r="H207" i="7"/>
  <c r="F207" i="7"/>
  <c r="I38" i="7"/>
  <c r="H32" i="7"/>
  <c r="T38" i="7"/>
  <c r="S39" i="7"/>
  <c r="L32" i="7"/>
  <c r="D33" i="7"/>
  <c r="G207" i="7"/>
  <c r="F39" i="7"/>
  <c r="J38" i="7"/>
  <c r="G33" i="7"/>
  <c r="M39" i="7"/>
  <c r="O39" i="7"/>
  <c r="H211" i="7"/>
  <c r="C38" i="7"/>
  <c r="T32" i="7"/>
  <c r="Q38" i="7"/>
  <c r="J32" i="7"/>
  <c r="H38" i="7"/>
  <c r="R38" i="7"/>
  <c r="T33" i="7"/>
  <c r="M32" i="7"/>
  <c r="M38" i="7"/>
  <c r="E32" i="7"/>
  <c r="S33" i="7"/>
  <c r="G38" i="7"/>
  <c r="G212" i="7"/>
  <c r="G208" i="7"/>
  <c r="R39" i="7"/>
  <c r="D39" i="7"/>
  <c r="D38" i="7"/>
  <c r="N32" i="7"/>
  <c r="F211" i="7"/>
  <c r="K39" i="7"/>
  <c r="N33" i="7"/>
  <c r="K38" i="7"/>
  <c r="R33" i="7"/>
  <c r="E33" i="7"/>
  <c r="I39" i="7"/>
  <c r="L38" i="7"/>
  <c r="C33" i="7"/>
  <c r="G39" i="7"/>
  <c r="C39" i="7"/>
  <c r="H33" i="7"/>
  <c r="H212" i="7"/>
  <c r="M33" i="7"/>
  <c r="Q33" i="7"/>
  <c r="F38" i="7"/>
  <c r="P33" i="7"/>
  <c r="L33" i="7"/>
  <c r="H39" i="7"/>
  <c r="T39" i="7"/>
  <c r="G32" i="7"/>
  <c r="O32" i="7"/>
  <c r="D32" i="7"/>
  <c r="E39" i="7"/>
  <c r="I33" i="7"/>
  <c r="O38" i="7"/>
  <c r="G211" i="7"/>
  <c r="J33" i="7"/>
  <c r="F212" i="7"/>
  <c r="S43" i="7" l="1"/>
  <c r="E101" i="7"/>
  <c r="E124" i="7"/>
  <c r="E85" i="7"/>
  <c r="C73" i="7"/>
  <c r="D114" i="7"/>
  <c r="E156" i="7"/>
  <c r="E80" i="7"/>
  <c r="D140" i="7"/>
  <c r="D59" i="7"/>
  <c r="C74" i="7"/>
  <c r="R42" i="7"/>
  <c r="E168" i="7"/>
  <c r="E115" i="7"/>
  <c r="E109" i="7"/>
  <c r="D99" i="7"/>
  <c r="G42" i="7"/>
  <c r="C43" i="7"/>
  <c r="U39" i="7"/>
  <c r="H43" i="7"/>
  <c r="J42" i="7"/>
  <c r="E72" i="7"/>
  <c r="C131" i="7"/>
  <c r="E82" i="7"/>
  <c r="D137" i="7"/>
  <c r="D42" i="7"/>
  <c r="E132" i="7"/>
  <c r="D102" i="7"/>
  <c r="K42" i="7"/>
  <c r="C152" i="7"/>
  <c r="M42" i="7"/>
  <c r="C107" i="7"/>
  <c r="E123" i="7"/>
  <c r="D173" i="7"/>
  <c r="C145" i="7"/>
  <c r="D76" i="7"/>
  <c r="L42" i="7"/>
  <c r="E121" i="7"/>
  <c r="C172" i="7"/>
  <c r="E170" i="7"/>
  <c r="D160" i="7"/>
  <c r="D150" i="7"/>
  <c r="O43" i="7"/>
  <c r="T43" i="7"/>
  <c r="N43" i="7"/>
  <c r="C156" i="7"/>
  <c r="C101" i="7"/>
  <c r="D74" i="7"/>
  <c r="D108" i="7"/>
  <c r="P43" i="7"/>
  <c r="G43" i="7"/>
  <c r="D75" i="7"/>
  <c r="D171" i="7"/>
  <c r="C60" i="7"/>
  <c r="D136" i="7"/>
  <c r="E43" i="7"/>
  <c r="D131" i="7"/>
  <c r="C85" i="7"/>
  <c r="T42" i="7"/>
  <c r="D67" i="7"/>
  <c r="D130" i="7"/>
  <c r="E126" i="7"/>
  <c r="E73" i="7"/>
  <c r="I43" i="7"/>
  <c r="C135" i="7"/>
  <c r="E108" i="7"/>
  <c r="E59" i="7"/>
  <c r="D155" i="7"/>
  <c r="C149" i="7"/>
  <c r="D120" i="7"/>
  <c r="D43" i="7"/>
  <c r="Q43" i="7"/>
  <c r="C103" i="7"/>
  <c r="J43" i="7"/>
  <c r="H42" i="7"/>
  <c r="C97" i="7"/>
  <c r="C165" i="7"/>
  <c r="S42" i="7"/>
  <c r="C104" i="7"/>
  <c r="E93" i="7"/>
  <c r="E94" i="7"/>
  <c r="E141" i="7"/>
  <c r="D135" i="7"/>
  <c r="D166" i="7"/>
  <c r="D147" i="7"/>
  <c r="C109" i="7"/>
  <c r="F43" i="7"/>
  <c r="C157" i="7"/>
  <c r="U38" i="7"/>
  <c r="C42" i="7"/>
  <c r="D170" i="7"/>
  <c r="D112" i="7"/>
  <c r="C110" i="7"/>
  <c r="C75" i="7"/>
  <c r="D175" i="7"/>
  <c r="D123" i="7"/>
  <c r="E147" i="7"/>
  <c r="D121" i="7"/>
  <c r="C88" i="7"/>
  <c r="R43" i="7"/>
  <c r="D83" i="7"/>
  <c r="C92" i="7"/>
  <c r="L43" i="7"/>
  <c r="E163" i="7"/>
  <c r="C66" i="7"/>
  <c r="C174" i="7"/>
  <c r="C79" i="7"/>
  <c r="O42" i="7"/>
  <c r="P42" i="7"/>
  <c r="C164" i="7"/>
  <c r="E158" i="7"/>
  <c r="D159" i="7"/>
  <c r="D69" i="7"/>
  <c r="C121" i="7"/>
  <c r="D165" i="7"/>
  <c r="C137" i="7"/>
  <c r="C98" i="7"/>
  <c r="C95" i="7"/>
  <c r="D77" i="7"/>
  <c r="E75" i="7"/>
  <c r="E57" i="7"/>
  <c r="C132" i="7"/>
  <c r="C133" i="7"/>
  <c r="C171" i="7"/>
  <c r="D151" i="7"/>
  <c r="C99" i="7"/>
  <c r="C142" i="7"/>
  <c r="D78" i="7"/>
  <c r="E146" i="7"/>
  <c r="C126" i="7"/>
  <c r="E78" i="7"/>
  <c r="C78" i="7"/>
  <c r="E83" i="7"/>
  <c r="D128" i="7"/>
  <c r="I42" i="7"/>
  <c r="D70" i="7"/>
  <c r="E86" i="7"/>
  <c r="C83" i="7"/>
  <c r="D145" i="7"/>
  <c r="C61" i="7"/>
  <c r="E113" i="7"/>
  <c r="D95" i="7"/>
  <c r="E127" i="7"/>
  <c r="E129" i="7"/>
  <c r="D57" i="7"/>
  <c r="D141" i="7"/>
  <c r="E103" i="7"/>
  <c r="D71" i="7"/>
  <c r="D152" i="7"/>
  <c r="E66" i="7"/>
  <c r="E100" i="7"/>
  <c r="D103" i="7"/>
  <c r="E71" i="7"/>
  <c r="E68" i="7"/>
  <c r="E135" i="7"/>
  <c r="D89" i="7"/>
  <c r="D134" i="7"/>
  <c r="D158" i="7"/>
  <c r="E96" i="7"/>
  <c r="E150" i="7"/>
  <c r="C170" i="7"/>
  <c r="C125" i="7"/>
  <c r="C108" i="7"/>
  <c r="E105" i="7"/>
  <c r="D109" i="7"/>
  <c r="D60" i="7"/>
  <c r="C111" i="7"/>
  <c r="C154" i="7"/>
  <c r="D107" i="7"/>
  <c r="D101" i="7"/>
  <c r="C87" i="7"/>
  <c r="D61" i="7"/>
  <c r="C106" i="7"/>
  <c r="C82" i="7"/>
  <c r="E88" i="7"/>
  <c r="C80" i="7"/>
  <c r="E118" i="7"/>
  <c r="D129" i="7"/>
  <c r="E62" i="7"/>
  <c r="K43" i="7"/>
  <c r="D127" i="7"/>
  <c r="C69" i="7"/>
  <c r="C147" i="7"/>
  <c r="D79" i="7"/>
  <c r="E106" i="7"/>
  <c r="E142" i="7"/>
  <c r="D84" i="7"/>
  <c r="C58" i="7"/>
  <c r="D100" i="7"/>
  <c r="C123" i="7"/>
  <c r="D154" i="7"/>
  <c r="E99" i="7"/>
  <c r="D157" i="7"/>
  <c r="C144" i="7"/>
  <c r="D111" i="7"/>
  <c r="C77" i="7"/>
  <c r="D118" i="7"/>
  <c r="D138" i="7"/>
  <c r="D73" i="7"/>
  <c r="E65" i="7"/>
  <c r="E125" i="7"/>
  <c r="E122" i="7"/>
  <c r="E102" i="7"/>
  <c r="F42" i="7"/>
  <c r="D66" i="7"/>
  <c r="C155" i="7"/>
  <c r="D124" i="7"/>
  <c r="E143" i="7"/>
  <c r="E164" i="7"/>
  <c r="C70" i="7"/>
  <c r="N42" i="7"/>
  <c r="D144" i="7"/>
  <c r="E152" i="7"/>
  <c r="E137" i="7"/>
  <c r="E166" i="7"/>
  <c r="D72" i="7"/>
  <c r="D149" i="7"/>
  <c r="C124" i="7"/>
  <c r="E151" i="7"/>
  <c r="D94" i="7"/>
  <c r="E173" i="7"/>
  <c r="E69" i="7"/>
  <c r="D122" i="7"/>
  <c r="D86" i="7"/>
  <c r="E120" i="7"/>
  <c r="D161" i="7"/>
  <c r="C86" i="7"/>
  <c r="C64" i="7"/>
  <c r="D81" i="7"/>
  <c r="C158" i="7"/>
  <c r="C71" i="7"/>
  <c r="D143" i="7"/>
  <c r="E89" i="7"/>
  <c r="E140" i="7"/>
  <c r="E161" i="7"/>
  <c r="C105" i="7"/>
  <c r="E107" i="7"/>
  <c r="C91" i="7"/>
  <c r="D88" i="7"/>
  <c r="C168" i="7"/>
  <c r="C136" i="7"/>
  <c r="C63" i="7"/>
  <c r="C160" i="7"/>
  <c r="C84" i="7"/>
  <c r="E63" i="7"/>
  <c r="D153" i="7"/>
  <c r="C167" i="7"/>
  <c r="C112" i="7"/>
  <c r="C163" i="7"/>
  <c r="E77" i="7"/>
  <c r="D63" i="7"/>
  <c r="D126" i="7"/>
  <c r="E92" i="7"/>
  <c r="C140" i="7"/>
  <c r="D142" i="7"/>
  <c r="C100" i="7"/>
  <c r="D65" i="7"/>
  <c r="C117" i="7"/>
  <c r="C128" i="7"/>
  <c r="E90" i="7"/>
  <c r="E70" i="7"/>
  <c r="E167" i="7"/>
  <c r="E160" i="7"/>
  <c r="E157" i="7"/>
  <c r="E60" i="7"/>
  <c r="D106" i="7"/>
  <c r="E162" i="7"/>
  <c r="E64" i="7"/>
  <c r="C122" i="7"/>
  <c r="D139" i="7"/>
  <c r="D110" i="7"/>
  <c r="C116" i="7"/>
  <c r="C114" i="7"/>
  <c r="D98" i="7"/>
  <c r="C161" i="7"/>
  <c r="C119" i="7"/>
  <c r="E148" i="7"/>
  <c r="E169" i="7"/>
  <c r="D125" i="7"/>
  <c r="C169" i="7"/>
  <c r="E87" i="7"/>
  <c r="E138" i="7"/>
  <c r="E159" i="7"/>
  <c r="C159" i="7"/>
  <c r="D64" i="7"/>
  <c r="D87" i="7"/>
  <c r="E112" i="7"/>
  <c r="E139" i="7"/>
  <c r="E95" i="7"/>
  <c r="E154" i="7"/>
  <c r="E81" i="7"/>
  <c r="E117" i="7"/>
  <c r="E172" i="7"/>
  <c r="E144" i="7"/>
  <c r="C76" i="7"/>
  <c r="C151" i="7"/>
  <c r="E91" i="7"/>
  <c r="C68" i="7"/>
  <c r="D169" i="7"/>
  <c r="C94" i="7"/>
  <c r="D97" i="7"/>
  <c r="C127" i="7"/>
  <c r="C89" i="7"/>
  <c r="C146" i="7"/>
  <c r="E76" i="7"/>
  <c r="C162" i="7"/>
  <c r="E58" i="7"/>
  <c r="E155" i="7"/>
  <c r="E119" i="7"/>
  <c r="C173" i="7"/>
  <c r="E116" i="7"/>
  <c r="D58" i="7"/>
  <c r="E131" i="7"/>
  <c r="D92" i="7"/>
  <c r="D90" i="7"/>
  <c r="C96" i="7"/>
  <c r="E61" i="7"/>
  <c r="E104" i="7"/>
  <c r="E98" i="7"/>
  <c r="E145" i="7"/>
  <c r="C102" i="7"/>
  <c r="E74" i="7"/>
  <c r="D80" i="7"/>
  <c r="C65" i="7"/>
  <c r="E171" i="7"/>
  <c r="D148" i="7"/>
  <c r="D162" i="7"/>
  <c r="D119" i="7"/>
  <c r="C59" i="7"/>
  <c r="E136" i="7"/>
  <c r="E84" i="7"/>
  <c r="D105" i="7"/>
  <c r="C175" i="7"/>
  <c r="D82" i="7"/>
  <c r="C141" i="7"/>
  <c r="D62" i="7"/>
  <c r="D172" i="7"/>
  <c r="D117" i="7"/>
  <c r="C72" i="7"/>
  <c r="E110" i="7"/>
  <c r="E111" i="7"/>
  <c r="C120" i="7"/>
  <c r="E67" i="7"/>
  <c r="E133" i="7"/>
  <c r="E134" i="7"/>
  <c r="E79" i="7"/>
  <c r="D96" i="7"/>
  <c r="D146" i="7"/>
  <c r="E149" i="7"/>
  <c r="C153" i="7"/>
  <c r="D85" i="7"/>
  <c r="C150" i="7"/>
  <c r="C113" i="7"/>
  <c r="C67" i="7"/>
  <c r="D93" i="7"/>
  <c r="E174" i="7"/>
  <c r="C90" i="7"/>
  <c r="D168" i="7"/>
  <c r="C62" i="7"/>
  <c r="D132" i="7"/>
  <c r="E175" i="7"/>
  <c r="D174" i="7"/>
  <c r="C138" i="7"/>
  <c r="D163" i="7"/>
  <c r="D91" i="7"/>
  <c r="D104" i="7"/>
  <c r="D156" i="7"/>
  <c r="D116" i="7"/>
  <c r="E165" i="7"/>
  <c r="C57" i="7"/>
  <c r="C134"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F209" i="7"/>
  <c r="G213" i="7"/>
  <c r="H209" i="7"/>
  <c r="F213" i="7"/>
  <c r="H213" i="7"/>
  <c r="G209" i="7"/>
  <c r="H215" i="7" l="1"/>
  <c r="O34" i="12" s="1"/>
  <c r="F215" i="7"/>
  <c r="M34" i="12" s="1"/>
  <c r="G215" i="7"/>
  <c r="N34" i="12" s="1"/>
</calcChain>
</file>

<file path=xl/sharedStrings.xml><?xml version="1.0" encoding="utf-8"?>
<sst xmlns="http://schemas.openxmlformats.org/spreadsheetml/2006/main" count="15093" uniqueCount="217">
  <si>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</si>
  <si>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</si>
  <si>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</si>
  <si>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</si>
  <si>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</si>
  <si>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</si>
  <si>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</si>
  <si>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</si>
  <si>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</si>
  <si>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</si>
  <si>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</si>
  <si>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</si>
  <si>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</si>
  <si>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</si>
  <si>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</si>
  <si>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</si>
  <si>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</si>
  <si>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</si>
  <si>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</si>
  <si>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</si>
  <si>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</si>
  <si>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</si>
  <si>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</si>
  <si>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</si>
  <si>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</si>
  <si>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</si>
  <si>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</si>
  <si>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</si>
  <si>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</si>
  <si>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</si>
  <si>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</si>
  <si>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</si>
  <si>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</si>
  <si>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</si>
  <si>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</si>
  <si>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</si>
  <si>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</si>
  <si>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</si>
  <si>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</si>
  <si>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</si>
  <si>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</si>
  <si>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</si>
  <si>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</si>
  <si>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</si>
  <si>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</si>
  <si>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</si>
  <si>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</si>
  <si>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</si>
  <si>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</si>
  <si>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</si>
  <si>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</si>
  <si>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</si>
  <si>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</si>
  <si>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</si>
  <si>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</si>
  <si>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</si>
  <si>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</si>
  <si>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</si>
  <si>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</si>
  <si>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</si>
  <si>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</si>
  <si>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</si>
  <si>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</si>
  <si>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</si>
  <si>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</si>
  <si>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</si>
  <si>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</si>
  <si>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</si>
  <si>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</si>
  <si>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</si>
  <si>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</si>
  <si>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</si>
  <si>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</si>
  <si>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</si>
  <si>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</si>
  <si>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</si>
  <si>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</si>
  <si>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</si>
  <si>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</si>
  <si>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</si>
  <si>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</si>
  <si>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</si>
  <si>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</si>
  <si>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</si>
  <si>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</si>
  <si>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</si>
  <si>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</si>
  <si>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</si>
  <si>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</si>
  <si>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</si>
  <si>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</si>
  <si>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</si>
  <si>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</si>
  <si>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</si>
  <si>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</si>
  <si>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</si>
  <si>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</si>
  <si>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</si>
  <si>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</si>
  <si>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</si>
  <si>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</si>
  <si>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</si>
  <si>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</si>
  <si>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</si>
  <si>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</si>
  <si>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</si>
  <si>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</si>
  <si>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</si>
  <si>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</si>
  <si>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</si>
  <si>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</si>
  <si>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</si>
  <si>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</si>
  <si>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</si>
  <si>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</si>
  <si>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</si>
  <si>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</si>
  <si>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</si>
  <si>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</si>
  <si>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</si>
  <si>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</si>
  <si>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</si>
  <si>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</si>
  <si>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</si>
  <si>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</si>
  <si>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</si>
  <si>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</si>
  <si>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</si>
  <si>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</si>
  <si>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</si>
  <si>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</si>
  <si>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</si>
  <si>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</si>
  <si>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</si>
  <si>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</si>
  <si>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</si>
  <si>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</si>
  <si>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</si>
  <si>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</si>
  <si>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</si>
  <si>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</si>
  <si>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</si>
  <si>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</si>
  <si>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</si>
  <si>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</si>
  <si>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</si>
  <si>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</si>
  <si>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</si>
  <si>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</si>
  <si>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</si>
  <si>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</si>
  <si>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</si>
  <si>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</si>
  <si>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</si>
  <si>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</si>
  <si>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</si>
  <si>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</si>
  <si>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</si>
  <si>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</si>
  <si>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</si>
  <si>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</si>
  <si>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</si>
  <si>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</si>
  <si>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</si>
  <si>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</si>
  <si>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</si>
  <si>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</si>
  <si>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</si>
  <si>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</si>
  <si>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</si>
  <si>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</si>
  <si>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</si>
  <si>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</si>
  <si>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</si>
  <si>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</si>
  <si>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</si>
  <si>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</si>
  <si>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</si>
  <si>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</si>
  <si>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</si>
  <si>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</si>
  <si>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</si>
  <si>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</si>
  <si>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</si>
  <si>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</si>
  <si>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</si>
  <si>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</si>
  <si>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</si>
  <si>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</si>
  <si>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</si>
  <si>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</si>
  <si>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</si>
  <si>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</si>
  <si>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</si>
  <si>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</si>
  <si>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</si>
  <si>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</si>
  <si>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</si>
  <si>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</si>
  <si>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</si>
  <si>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</si>
  <si>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GRIM2003</t>
  </si>
  <si>
    <t>GRIM_output_2.xls</t>
  </si>
  <si>
    <t>Accidental drowning (ICD-10 W65–W74), 1979–2014</t>
  </si>
  <si>
    <t>—</t>
  </si>
  <si>
    <t>Final</t>
  </si>
  <si>
    <t>Final Recast</t>
  </si>
  <si>
    <t>Revised</t>
  </si>
  <si>
    <t>Preliminary</t>
  </si>
  <si>
    <t>year</t>
  </si>
  <si>
    <t>SnapshotId</t>
  </si>
  <si>
    <t>Accidental drowning</t>
  </si>
  <si>
    <t>W65–W74</t>
  </si>
  <si>
    <t>All external causes of morbidity and mortality</t>
  </si>
  <si>
    <t>V01–Y98</t>
  </si>
  <si>
    <t>None.</t>
  </si>
  <si>
    <t>A comparability factor for Accidental drowning (ICD-10 W65–W74) has not been calculated.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</si>
</sst>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Accidental drowning (ICD-10 W65–W74), by sex and year, 1979–2014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Admin!Deaths_male</c:f>
              <c:numCache>
                <c:formatCode>#,##0</c:formatCode>
                <c:ptCount val="36"/>
                <c:pt idx="0">
                  <c:v>261</c:v>
                </c:pt>
                <c:pt idx="1">
                  <c:v>265</c:v>
                </c:pt>
                <c:pt idx="2">
                  <c:v>264</c:v>
                </c:pt>
                <c:pt idx="3">
                  <c:v>257</c:v>
                </c:pt>
                <c:pt idx="4">
                  <c:v>259</c:v>
                </c:pt>
                <c:pt idx="5">
                  <c:v>222</c:v>
                </c:pt>
                <c:pt idx="6">
                  <c:v>234</c:v>
                </c:pt>
                <c:pt idx="7">
                  <c:v>216</c:v>
                </c:pt>
                <c:pt idx="8">
                  <c:v>238</c:v>
                </c:pt>
                <c:pt idx="9">
                  <c:v>232</c:v>
                </c:pt>
                <c:pt idx="10">
                  <c:v>244</c:v>
                </c:pt>
                <c:pt idx="11">
                  <c:v>227</c:v>
                </c:pt>
                <c:pt idx="12">
                  <c:v>209</c:v>
                </c:pt>
                <c:pt idx="13">
                  <c:v>216</c:v>
                </c:pt>
                <c:pt idx="14">
                  <c:v>226</c:v>
                </c:pt>
                <c:pt idx="15">
                  <c:v>209</c:v>
                </c:pt>
                <c:pt idx="16">
                  <c:v>190</c:v>
                </c:pt>
                <c:pt idx="17">
                  <c:v>188</c:v>
                </c:pt>
                <c:pt idx="18">
                  <c:v>218</c:v>
                </c:pt>
                <c:pt idx="19">
                  <c:v>191</c:v>
                </c:pt>
                <c:pt idx="20">
                  <c:v>203</c:v>
                </c:pt>
                <c:pt idx="21">
                  <c:v>179</c:v>
                </c:pt>
                <c:pt idx="22">
                  <c:v>210</c:v>
                </c:pt>
                <c:pt idx="23">
                  <c:v>176</c:v>
                </c:pt>
                <c:pt idx="24">
                  <c:v>143</c:v>
                </c:pt>
                <c:pt idx="25">
                  <c:v>146</c:v>
                </c:pt>
                <c:pt idx="26">
                  <c:v>147</c:v>
                </c:pt>
                <c:pt idx="27">
                  <c:v>161</c:v>
                </c:pt>
                <c:pt idx="28">
                  <c:v>145</c:v>
                </c:pt>
                <c:pt idx="29">
                  <c:v>145</c:v>
                </c:pt>
                <c:pt idx="30">
                  <c:v>149</c:v>
                </c:pt>
                <c:pt idx="31">
                  <c:v>172</c:v>
                </c:pt>
                <c:pt idx="32">
                  <c:v>131</c:v>
                </c:pt>
                <c:pt idx="33">
                  <c:v>159</c:v>
                </c:pt>
                <c:pt idx="34">
                  <c:v>160</c:v>
                </c:pt>
                <c:pt idx="35">
                  <c:v>148</c:v>
                </c:pt>
              </c:numCache>
            </c:numRef>
          </c:yVal>
          <c:smooth val="0"/>
        </c:ser>
        <c:ser>
          <c:idx val="1"/>
          <c:order val="1"/>
          <c:tx>
            <c:v>Females</c:v>
          </c:tx>
          <c:spPr>
            <a:ln>
              <a:solidFill>
                <a:srgbClr val="FF9326"/>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Admin!Deaths_female</c:f>
              <c:numCache>
                <c:formatCode>#,##0</c:formatCode>
                <c:ptCount val="36"/>
                <c:pt idx="0">
                  <c:v>79</c:v>
                </c:pt>
                <c:pt idx="1">
                  <c:v>76</c:v>
                </c:pt>
                <c:pt idx="2">
                  <c:v>70</c:v>
                </c:pt>
                <c:pt idx="3">
                  <c:v>63</c:v>
                </c:pt>
                <c:pt idx="4">
                  <c:v>69</c:v>
                </c:pt>
                <c:pt idx="5">
                  <c:v>50</c:v>
                </c:pt>
                <c:pt idx="6">
                  <c:v>60</c:v>
                </c:pt>
                <c:pt idx="7">
                  <c:v>53</c:v>
                </c:pt>
                <c:pt idx="8">
                  <c:v>55</c:v>
                </c:pt>
                <c:pt idx="9">
                  <c:v>70</c:v>
                </c:pt>
                <c:pt idx="10">
                  <c:v>70</c:v>
                </c:pt>
                <c:pt idx="11">
                  <c:v>73</c:v>
                </c:pt>
                <c:pt idx="12">
                  <c:v>60</c:v>
                </c:pt>
                <c:pt idx="13">
                  <c:v>75</c:v>
                </c:pt>
                <c:pt idx="14">
                  <c:v>62</c:v>
                </c:pt>
                <c:pt idx="15">
                  <c:v>41</c:v>
                </c:pt>
                <c:pt idx="16">
                  <c:v>69</c:v>
                </c:pt>
                <c:pt idx="17">
                  <c:v>59</c:v>
                </c:pt>
                <c:pt idx="18">
                  <c:v>61</c:v>
                </c:pt>
                <c:pt idx="19">
                  <c:v>58</c:v>
                </c:pt>
                <c:pt idx="20">
                  <c:v>75</c:v>
                </c:pt>
                <c:pt idx="21">
                  <c:v>50</c:v>
                </c:pt>
                <c:pt idx="22">
                  <c:v>51</c:v>
                </c:pt>
                <c:pt idx="23">
                  <c:v>56</c:v>
                </c:pt>
                <c:pt idx="24">
                  <c:v>58</c:v>
                </c:pt>
                <c:pt idx="25">
                  <c:v>51</c:v>
                </c:pt>
                <c:pt idx="26">
                  <c:v>45</c:v>
                </c:pt>
                <c:pt idx="27">
                  <c:v>48</c:v>
                </c:pt>
                <c:pt idx="28">
                  <c:v>46</c:v>
                </c:pt>
                <c:pt idx="29">
                  <c:v>39</c:v>
                </c:pt>
                <c:pt idx="30">
                  <c:v>51</c:v>
                </c:pt>
                <c:pt idx="31">
                  <c:v>50</c:v>
                </c:pt>
                <c:pt idx="32">
                  <c:v>36</c:v>
                </c:pt>
                <c:pt idx="33">
                  <c:v>35</c:v>
                </c:pt>
                <c:pt idx="34">
                  <c:v>52</c:v>
                </c:pt>
                <c:pt idx="35">
                  <c:v>38</c:v>
                </c:pt>
              </c:numCache>
            </c:numRef>
          </c:yVal>
          <c:smooth val="0"/>
        </c:ser>
        <c:dLbls>
          <c:showLegendKey val="0"/>
          <c:showVal val="0"/>
          <c:showCatName val="0"/>
          <c:showSerName val="0"/>
          <c:showPercent val="0"/>
          <c:showBubbleSize val="0"/>
        </c:dLbls>
        <c:axId val="56318976"/>
        <c:axId val="66074112"/>
      </c:scatterChart>
      <c:valAx>
        <c:axId val="5631897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66074112"/>
        <c:crosses val="autoZero"/>
        <c:crossBetween val="midCat"/>
        <c:minorUnit val="10"/>
      </c:valAx>
      <c:valAx>
        <c:axId val="66074112"/>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56318976"/>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Accidental drowning (ICD-10 W65–W74), by sex and year, 1979–2014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Admin!ASR_male</c:f>
              <c:numCache>
                <c:formatCode>0.0</c:formatCode>
                <c:ptCount val="36"/>
                <c:pt idx="0">
                  <c:v>3.5673159999999999</c:v>
                </c:pt>
                <c:pt idx="1">
                  <c:v>3.6572992000000002</c:v>
                </c:pt>
                <c:pt idx="2">
                  <c:v>3.5292775000000001</c:v>
                </c:pt>
                <c:pt idx="3">
                  <c:v>3.4163749999999999</c:v>
                </c:pt>
                <c:pt idx="4">
                  <c:v>3.3515820000000001</c:v>
                </c:pt>
                <c:pt idx="5">
                  <c:v>2.8263807000000001</c:v>
                </c:pt>
                <c:pt idx="6">
                  <c:v>2.8937822</c:v>
                </c:pt>
                <c:pt idx="7">
                  <c:v>2.6045147000000002</c:v>
                </c:pt>
                <c:pt idx="8">
                  <c:v>2.9047586999999999</c:v>
                </c:pt>
                <c:pt idx="9">
                  <c:v>2.8315217000000001</c:v>
                </c:pt>
                <c:pt idx="10">
                  <c:v>2.9698441999999998</c:v>
                </c:pt>
                <c:pt idx="11">
                  <c:v>2.5641902000000001</c:v>
                </c:pt>
                <c:pt idx="12">
                  <c:v>2.4042080000000001</c:v>
                </c:pt>
                <c:pt idx="13">
                  <c:v>2.4207762000000002</c:v>
                </c:pt>
                <c:pt idx="14">
                  <c:v>2.5335076999999999</c:v>
                </c:pt>
                <c:pt idx="15">
                  <c:v>2.3089363000000001</c:v>
                </c:pt>
                <c:pt idx="16">
                  <c:v>2.0538579000000001</c:v>
                </c:pt>
                <c:pt idx="17">
                  <c:v>2.0865081000000001</c:v>
                </c:pt>
                <c:pt idx="18">
                  <c:v>2.3126055999999999</c:v>
                </c:pt>
                <c:pt idx="19">
                  <c:v>2.0881908</c:v>
                </c:pt>
                <c:pt idx="20">
                  <c:v>2.1668854999999998</c:v>
                </c:pt>
                <c:pt idx="21">
                  <c:v>1.9006050000000001</c:v>
                </c:pt>
                <c:pt idx="22">
                  <c:v>2.2006662000000001</c:v>
                </c:pt>
                <c:pt idx="23">
                  <c:v>1.8276441999999999</c:v>
                </c:pt>
                <c:pt idx="24">
                  <c:v>1.4800384</c:v>
                </c:pt>
                <c:pt idx="25">
                  <c:v>1.4709483999999999</c:v>
                </c:pt>
                <c:pt idx="26">
                  <c:v>1.4687549</c:v>
                </c:pt>
                <c:pt idx="27">
                  <c:v>1.5878249</c:v>
                </c:pt>
                <c:pt idx="28">
                  <c:v>1.3900516000000001</c:v>
                </c:pt>
                <c:pt idx="29">
                  <c:v>1.3608049</c:v>
                </c:pt>
                <c:pt idx="30">
                  <c:v>1.3814770999999999</c:v>
                </c:pt>
                <c:pt idx="31">
                  <c:v>1.5591069</c:v>
                </c:pt>
                <c:pt idx="32">
                  <c:v>1.1604768999999999</c:v>
                </c:pt>
                <c:pt idx="33">
                  <c:v>1.3827940000000001</c:v>
                </c:pt>
                <c:pt idx="34">
                  <c:v>1.3845955999999999</c:v>
                </c:pt>
                <c:pt idx="35">
                  <c:v>1.2507864</c:v>
                </c:pt>
              </c:numCache>
            </c:numRef>
          </c:yVal>
          <c:smooth val="0"/>
        </c:ser>
        <c:ser>
          <c:idx val="3"/>
          <c:order val="1"/>
          <c:tx>
            <c:v>Females</c:v>
          </c:tx>
          <c:spPr>
            <a:ln>
              <a:solidFill>
                <a:srgbClr val="FF9326"/>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Admin!ASR_female</c:f>
              <c:numCache>
                <c:formatCode>0.0</c:formatCode>
                <c:ptCount val="36"/>
                <c:pt idx="0">
                  <c:v>1.0221389000000001</c:v>
                </c:pt>
                <c:pt idx="1">
                  <c:v>0.98203390000000002</c:v>
                </c:pt>
                <c:pt idx="2">
                  <c:v>0.95810289999999998</c:v>
                </c:pt>
                <c:pt idx="3">
                  <c:v>0.78036550000000005</c:v>
                </c:pt>
                <c:pt idx="4">
                  <c:v>0.87421510000000002</c:v>
                </c:pt>
                <c:pt idx="5">
                  <c:v>0.61895279999999997</c:v>
                </c:pt>
                <c:pt idx="6">
                  <c:v>0.75234849999999998</c:v>
                </c:pt>
                <c:pt idx="7">
                  <c:v>0.64702219999999999</c:v>
                </c:pt>
                <c:pt idx="8">
                  <c:v>0.66273629999999994</c:v>
                </c:pt>
                <c:pt idx="9">
                  <c:v>0.82734189999999996</c:v>
                </c:pt>
                <c:pt idx="10">
                  <c:v>0.82400490000000004</c:v>
                </c:pt>
                <c:pt idx="11">
                  <c:v>0.82294820000000002</c:v>
                </c:pt>
                <c:pt idx="12">
                  <c:v>0.67793020000000004</c:v>
                </c:pt>
                <c:pt idx="13">
                  <c:v>0.83399279999999998</c:v>
                </c:pt>
                <c:pt idx="14">
                  <c:v>0.68450489999999997</c:v>
                </c:pt>
                <c:pt idx="15">
                  <c:v>0.44107740000000001</c:v>
                </c:pt>
                <c:pt idx="16">
                  <c:v>0.76697530000000003</c:v>
                </c:pt>
                <c:pt idx="17">
                  <c:v>0.62112979999999995</c:v>
                </c:pt>
                <c:pt idx="18">
                  <c:v>0.65477439999999998</c:v>
                </c:pt>
                <c:pt idx="19">
                  <c:v>0.62556860000000003</c:v>
                </c:pt>
                <c:pt idx="20">
                  <c:v>0.78569560000000005</c:v>
                </c:pt>
                <c:pt idx="21">
                  <c:v>0.5236634</c:v>
                </c:pt>
                <c:pt idx="22">
                  <c:v>0.52135790000000004</c:v>
                </c:pt>
                <c:pt idx="23">
                  <c:v>0.57202410000000004</c:v>
                </c:pt>
                <c:pt idx="24">
                  <c:v>0.58698950000000005</c:v>
                </c:pt>
                <c:pt idx="25">
                  <c:v>0.50472859999999997</c:v>
                </c:pt>
                <c:pt idx="26">
                  <c:v>0.435332</c:v>
                </c:pt>
                <c:pt idx="27">
                  <c:v>0.46158709999999997</c:v>
                </c:pt>
                <c:pt idx="28">
                  <c:v>0.44284960000000001</c:v>
                </c:pt>
                <c:pt idx="29">
                  <c:v>0.36889270000000002</c:v>
                </c:pt>
                <c:pt idx="30">
                  <c:v>0.4512236</c:v>
                </c:pt>
                <c:pt idx="31">
                  <c:v>0.42607830000000002</c:v>
                </c:pt>
                <c:pt idx="32">
                  <c:v>0.29726760000000002</c:v>
                </c:pt>
                <c:pt idx="33">
                  <c:v>0.28959289999999999</c:v>
                </c:pt>
                <c:pt idx="34">
                  <c:v>0.41631449999999998</c:v>
                </c:pt>
                <c:pt idx="35">
                  <c:v>0.308141</c:v>
                </c:pt>
              </c:numCache>
            </c:numRef>
          </c:yVal>
          <c:smooth val="0"/>
        </c:ser>
        <c:dLbls>
          <c:showLegendKey val="0"/>
          <c:showVal val="0"/>
          <c:showCatName val="0"/>
          <c:showSerName val="0"/>
          <c:showPercent val="0"/>
          <c:showBubbleSize val="0"/>
        </c:dLbls>
        <c:axId val="66596224"/>
        <c:axId val="69101440"/>
      </c:scatterChart>
      <c:valAx>
        <c:axId val="6659622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69101440"/>
        <c:crosses val="autoZero"/>
        <c:crossBetween val="midCat"/>
        <c:minorUnit val="10"/>
      </c:valAx>
      <c:valAx>
        <c:axId val="6910144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6659622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Accidental drowning (ICD-10 W65–W74),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1.7779560999999999</c:v>
                </c:pt>
                <c:pt idx="1">
                  <c:v>0.65439890000000001</c:v>
                </c:pt>
                <c:pt idx="2">
                  <c:v>0.13856289999999999</c:v>
                </c:pt>
                <c:pt idx="3">
                  <c:v>0.52706620000000004</c:v>
                </c:pt>
                <c:pt idx="4">
                  <c:v>1.7730140000000001</c:v>
                </c:pt>
                <c:pt idx="5">
                  <c:v>1.4836982000000001</c:v>
                </c:pt>
                <c:pt idx="6">
                  <c:v>1.6378503</c:v>
                </c:pt>
                <c:pt idx="7">
                  <c:v>1.0316323999999999</c:v>
                </c:pt>
                <c:pt idx="8">
                  <c:v>1.701139</c:v>
                </c:pt>
                <c:pt idx="9">
                  <c:v>1.3110489999999999</c:v>
                </c:pt>
                <c:pt idx="10">
                  <c:v>1.3001450000000001</c:v>
                </c:pt>
                <c:pt idx="11">
                  <c:v>0.85468259999999996</c:v>
                </c:pt>
                <c:pt idx="12">
                  <c:v>1.2852459000000001</c:v>
                </c:pt>
                <c:pt idx="13">
                  <c:v>1.6253233</c:v>
                </c:pt>
                <c:pt idx="14">
                  <c:v>0.74829020000000002</c:v>
                </c:pt>
                <c:pt idx="15">
                  <c:v>1.7269665999999999</c:v>
                </c:pt>
                <c:pt idx="16">
                  <c:v>2.5403018999999998</c:v>
                </c:pt>
                <c:pt idx="17">
                  <c:v>2.4453914000000001</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0.93873289999999998</c:v>
                </c:pt>
                <c:pt idx="1">
                  <c:v>0</c:v>
                </c:pt>
                <c:pt idx="2">
                  <c:v>0.29168850000000002</c:v>
                </c:pt>
                <c:pt idx="3">
                  <c:v>0.13969970000000001</c:v>
                </c:pt>
                <c:pt idx="4">
                  <c:v>0.24840590000000001</c:v>
                </c:pt>
                <c:pt idx="5">
                  <c:v>0.2306629</c:v>
                </c:pt>
                <c:pt idx="6">
                  <c:v>0</c:v>
                </c:pt>
                <c:pt idx="7">
                  <c:v>0</c:v>
                </c:pt>
                <c:pt idx="8">
                  <c:v>0</c:v>
                </c:pt>
                <c:pt idx="9">
                  <c:v>0.51373210000000002</c:v>
                </c:pt>
                <c:pt idx="10">
                  <c:v>0.12683849999999999</c:v>
                </c:pt>
                <c:pt idx="11">
                  <c:v>0.27690819999999999</c:v>
                </c:pt>
                <c:pt idx="12">
                  <c:v>0.31237409999999999</c:v>
                </c:pt>
                <c:pt idx="13">
                  <c:v>0.70880509999999997</c:v>
                </c:pt>
                <c:pt idx="14">
                  <c:v>0.47870370000000001</c:v>
                </c:pt>
                <c:pt idx="15">
                  <c:v>1.861175</c:v>
                </c:pt>
                <c:pt idx="16">
                  <c:v>1.1859113999999999</c:v>
                </c:pt>
                <c:pt idx="17">
                  <c:v>0</c:v>
                </c:pt>
              </c:numCache>
            </c:numRef>
          </c:val>
        </c:ser>
        <c:dLbls>
          <c:showLegendKey val="0"/>
          <c:showVal val="0"/>
          <c:showCatName val="0"/>
          <c:showSerName val="0"/>
          <c:showPercent val="0"/>
          <c:showBubbleSize val="0"/>
        </c:dLbls>
        <c:gapWidth val="150"/>
        <c:axId val="56037376"/>
        <c:axId val="56039296"/>
      </c:barChart>
      <c:catAx>
        <c:axId val="56037376"/>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6039296"/>
        <c:crosses val="autoZero"/>
        <c:auto val="1"/>
        <c:lblAlgn val="ctr"/>
        <c:lblOffset val="100"/>
        <c:noMultiLvlLbl val="0"/>
      </c:catAx>
      <c:valAx>
        <c:axId val="5603929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6037376"/>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Accidental drowning (ICD-10 W65–W74),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-14</c:v>
                </c:pt>
                <c:pt idx="1">
                  <c:v>-5</c:v>
                </c:pt>
                <c:pt idx="2">
                  <c:v>-1</c:v>
                </c:pt>
                <c:pt idx="3">
                  <c:v>-4</c:v>
                </c:pt>
                <c:pt idx="4">
                  <c:v>-15</c:v>
                </c:pt>
                <c:pt idx="5">
                  <c:v>-13</c:v>
                </c:pt>
                <c:pt idx="6">
                  <c:v>-14</c:v>
                </c:pt>
                <c:pt idx="7">
                  <c:v>-8</c:v>
                </c:pt>
                <c:pt idx="8">
                  <c:v>-14</c:v>
                </c:pt>
                <c:pt idx="9">
                  <c:v>-10</c:v>
                </c:pt>
                <c:pt idx="10">
                  <c:v>-10</c:v>
                </c:pt>
                <c:pt idx="11">
                  <c:v>-6</c:v>
                </c:pt>
                <c:pt idx="12">
                  <c:v>-8</c:v>
                </c:pt>
                <c:pt idx="13">
                  <c:v>-9</c:v>
                </c:pt>
                <c:pt idx="14">
                  <c:v>-3</c:v>
                </c:pt>
                <c:pt idx="15">
                  <c:v>-5</c:v>
                </c:pt>
                <c:pt idx="16">
                  <c:v>-5</c:v>
                </c:pt>
                <c:pt idx="17">
                  <c:v>-4</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7</c:v>
                </c:pt>
                <c:pt idx="1">
                  <c:v>0</c:v>
                </c:pt>
                <c:pt idx="2">
                  <c:v>2</c:v>
                </c:pt>
                <c:pt idx="3">
                  <c:v>1</c:v>
                </c:pt>
                <c:pt idx="4">
                  <c:v>2</c:v>
                </c:pt>
                <c:pt idx="5">
                  <c:v>2</c:v>
                </c:pt>
                <c:pt idx="6">
                  <c:v>0</c:v>
                </c:pt>
                <c:pt idx="7">
                  <c:v>0</c:v>
                </c:pt>
                <c:pt idx="8">
                  <c:v>0</c:v>
                </c:pt>
                <c:pt idx="9">
                  <c:v>4</c:v>
                </c:pt>
                <c:pt idx="10">
                  <c:v>1</c:v>
                </c:pt>
                <c:pt idx="11">
                  <c:v>2</c:v>
                </c:pt>
                <c:pt idx="12">
                  <c:v>2</c:v>
                </c:pt>
                <c:pt idx="13">
                  <c:v>4</c:v>
                </c:pt>
                <c:pt idx="14">
                  <c:v>2</c:v>
                </c:pt>
                <c:pt idx="15">
                  <c:v>6</c:v>
                </c:pt>
                <c:pt idx="16">
                  <c:v>3</c:v>
                </c:pt>
                <c:pt idx="17">
                  <c:v>0</c:v>
                </c:pt>
              </c:numCache>
            </c:numRef>
          </c:val>
        </c:ser>
        <c:dLbls>
          <c:showLegendKey val="0"/>
          <c:showVal val="0"/>
          <c:showCatName val="0"/>
          <c:showSerName val="0"/>
          <c:showPercent val="0"/>
          <c:showBubbleSize val="0"/>
        </c:dLbls>
        <c:gapWidth val="0"/>
        <c:overlap val="100"/>
        <c:axId val="56065024"/>
        <c:axId val="56075392"/>
      </c:barChart>
      <c:catAx>
        <c:axId val="56065024"/>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6075392"/>
        <c:crosses val="autoZero"/>
        <c:auto val="0"/>
        <c:lblAlgn val="ctr"/>
        <c:lblOffset val="100"/>
        <c:tickLblSkip val="1"/>
        <c:noMultiLvlLbl val="0"/>
      </c:catAx>
      <c:valAx>
        <c:axId val="56075392"/>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6065024"/>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Accidental drowning (ICD-10 W65–W74), 1979–2014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209</v>
      </c>
      <c r="B2" s="282" t="s">
        <v>210</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Accidental drowning (ICD-10 W65–W74), 1979–2014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Accidental drowning.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Accidental drowning (W65–W74) are from the ICD-10 chapter All external causes of morbidity and mortality (V01–Y98).</v>
      </c>
    </row>
    <row r="20" spans="1:3" ht="15.75">
      <c r="A20" s="205"/>
      <c r="B20" s="220" t="s">
        <v>43</v>
      </c>
      <c r="C20" s="8" t="s">
        <v>44</v>
      </c>
    </row>
    <row r="21" spans="1:3" ht="15.75">
      <c r="A21" s="205"/>
      <c r="B21" s="221" t="s">
        <v>195</v>
      </c>
      <c r="C21" s="3" t="str">
        <f>IF(ISBLANK(Admin!$C$11)," ",Admin!$C$11)</f>
        <v/>
      </c>
    </row>
    <row r="22" spans="1:3" ht="15.75">
      <c r="A22" s="205"/>
      <c r="B22" s="222" t="s">
        <v>105</v>
      </c>
      <c r="C22" s="3" t="str">
        <f>IF(ISBLANK(Admin!$C$12)," ",Admin!$C$12)</f>
        <v/>
      </c>
    </row>
    <row r="23" spans="1:3" ht="15.75">
      <c r="A23" s="205"/>
      <c r="B23" s="223" t="s">
        <v>106</v>
      </c>
      <c r="C23" s="3" t="str">
        <f>IF(ISBLANK(Admin!$C$13)," ",Admin!$C$13)</f>
        <v/>
      </c>
    </row>
    <row r="24" spans="1:3" ht="15.75">
      <c r="A24" s="205"/>
      <c r="B24" s="224" t="s">
        <v>107</v>
      </c>
      <c r="C24" s="3" t="str">
        <f>IF(ISBLANK(Admin!$C$14)," ",Admin!$C$14)</f>
        <v/>
      </c>
    </row>
    <row r="25" spans="1:3" ht="15.75">
      <c r="A25" s="205"/>
      <c r="B25" s="225" t="s">
        <v>108</v>
      </c>
      <c r="C25" s="3" t="str">
        <f>IF(ISBLANK(Admin!$C$15)," ",Admin!$C$15)</f>
        <v/>
      </c>
    </row>
    <row r="26" spans="1:3" ht="15.75">
      <c r="A26" s="205"/>
      <c r="B26" s="226" t="s">
        <v>109</v>
      </c>
      <c r="C26" s="3" t="str">
        <f>IF(ISBLANK(Admin!$C$16)," ",Admin!$C$16)</f>
        <v/>
      </c>
    </row>
    <row r="27" spans="1:3" ht="15.75">
      <c r="A27" s="205"/>
      <c r="B27" s="227" t="s">
        <v>110</v>
      </c>
      <c r="C27" s="3" t="str">
        <f>IF(ISBLANK(Admin!$C$17)," ",Admin!$C$17)</f>
        <v/>
      </c>
    </row>
    <row r="28" spans="1:3" ht="15.75">
      <c r="A28" s="205"/>
      <c r="B28" s="228" t="s">
        <v>111</v>
      </c>
      <c r="C28" s="3" t="str">
        <f>IF(ISBLANK(Admin!$C$18)," ",Admin!$C$18)</f>
        <v/>
      </c>
    </row>
    <row r="29" spans="1:3" ht="15.75">
      <c r="A29" s="205"/>
      <c r="B29" s="229" t="s">
        <v>112</v>
      </c>
      <c r="C29" s="3">
        <f>IF(ISBLANK(Admin!$C$19)," ",Admin!$C$19)</f>
        <v>910</v>
      </c>
    </row>
    <row r="30" spans="1:3" ht="15.75">
      <c r="A30" s="205"/>
      <c r="B30" s="230" t="s">
        <v>113</v>
      </c>
      <c r="C30" s="3" t="str">
        <f>IF(ISBLANK(Admin!$C$20)," ",Admin!$C$20)</f>
        <v>W65–W74</v>
      </c>
    </row>
    <row r="31" spans="1:3" ht="15.75">
      <c r="A31" s="205"/>
      <c r="B31" s="220" t="s">
        <v>50</v>
      </c>
    </row>
    <row r="32" spans="1:3" ht="15.75">
      <c r="A32" s="205"/>
      <c r="B32" s="202" t="str">
        <f>Admin!$B$23</f>
        <v>None.</v>
      </c>
    </row>
    <row r="33" spans="1:3" ht="15.75">
      <c r="A33" s="205"/>
      <c r="B33" s="220" t="s">
        <v>57</v>
      </c>
      <c r="C33" s="231" t="s">
        <v>58</v>
      </c>
    </row>
    <row r="34" spans="1:3" ht="15.75">
      <c r="A34" s="205"/>
      <c r="B34" s="76" t="str">
        <f>Admin!$C$25</f>
        <v>—</v>
      </c>
      <c r="C34" s="75" t="str">
        <f>Admin!$B$25</f>
        <v>A comparability factor for Accidental drowning (ICD-10 W65–W74) has not been calculated.</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Accidental drowning (ICD-10 W65–W74), 1979–2014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Accidental drowning (ICD-10 W65–W74), 1979–2014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Accidental drowning (ICD-10 W65–W74) in Australia, 1979–2014.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1979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1979</v>
      </c>
      <c r="D10" s="50"/>
      <c r="E10" s="53"/>
      <c r="F10" s="45"/>
      <c r="G10" s="88">
        <v>2014</v>
      </c>
      <c r="H10" s="45"/>
      <c r="I10" s="45"/>
      <c r="J10" s="320" t="s">
        <v>121</v>
      </c>
      <c r="K10" s="80"/>
      <c r="L10" s="311" t="str">
        <f>Admin!$C$191</f>
        <v>1979 – 2014</v>
      </c>
      <c r="M10" s="314">
        <f>Admin!F$187</f>
        <v>-2.9500148229877787E-2</v>
      </c>
      <c r="N10" s="314">
        <f>Admin!G$187</f>
        <v>-3.3679638792379007E-2</v>
      </c>
      <c r="O10" s="314">
        <f>Admin!H$187</f>
        <v>-3.0287160564561266E-2</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1979 – 2014</v>
      </c>
      <c r="M12" s="314">
        <f>Admin!F$186</f>
        <v>-0.64937605751775285</v>
      </c>
      <c r="N12" s="314">
        <f>Admin!G$186</f>
        <v>-0.69853314456577287</v>
      </c>
      <c r="O12" s="314">
        <f>Admin!H$186</f>
        <v>-0.65919174423252702</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Accidental drowning (ICD-10 W65–W74) in Australia, 1979–2014,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1979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1979</v>
      </c>
      <c r="D34" s="34"/>
      <c r="E34" s="88">
        <v>2014</v>
      </c>
      <c r="F34" s="34"/>
      <c r="G34" s="88" t="s">
        <v>6</v>
      </c>
      <c r="H34" s="34"/>
      <c r="I34" s="89" t="s">
        <v>23</v>
      </c>
      <c r="J34" s="72"/>
      <c r="K34" s="72"/>
      <c r="L34" s="303" t="str">
        <f>Admin!$C$219</f>
        <v>1979 – 2014</v>
      </c>
      <c r="M34" s="307">
        <f ca="1">Admin!F$215</f>
        <v>2.1482055119861325</v>
      </c>
      <c r="N34" s="307">
        <f ca="1">Admin!G$215</f>
        <v>0.61326807053814725</v>
      </c>
      <c r="O34" s="307">
        <f ca="1">Admin!H$215</f>
        <v>1.3773379150324305</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R14" s="114">
        <v>1907</v>
      </c>
      <c r="S14" s="100" t="s">
        <v>24</v>
      </c>
      <c r="T14" s="100" t="s">
        <v>24</v>
      </c>
      <c r="U14" s="100" t="s">
        <v>24</v>
      </c>
      <c r="V14" s="100" t="s">
        <v>24</v>
      </c>
      <c r="W14" s="100" t="s">
        <v>24</v>
      </c>
      <c r="X14" s="100" t="s">
        <v>24</v>
      </c>
      <c r="Y14" s="100" t="s">
        <v>24</v>
      </c>
      <c r="Z14" s="100" t="s">
        <v>24</v>
      </c>
      <c r="AA14" s="100" t="s">
        <v>24</v>
      </c>
      <c r="AB14" s="100" t="s">
        <v>24</v>
      </c>
      <c r="AC14" s="100" t="s">
        <v>24</v>
      </c>
      <c r="AD14" s="100" t="s">
        <v>24</v>
      </c>
      <c r="AE14" s="100" t="s">
        <v>24</v>
      </c>
      <c r="AF14" s="100" t="s">
        <v>24</v>
      </c>
      <c r="AH14" s="114">
        <v>1907</v>
      </c>
      <c r="AI14" s="100" t="s">
        <v>24</v>
      </c>
      <c r="AJ14" s="100" t="s">
        <v>24</v>
      </c>
      <c r="AK14" s="100" t="s">
        <v>24</v>
      </c>
      <c r="AL14" s="100" t="s">
        <v>24</v>
      </c>
      <c r="AM14" s="100" t="s">
        <v>24</v>
      </c>
      <c r="AN14" s="100" t="s">
        <v>24</v>
      </c>
      <c r="AO14" s="100" t="s">
        <v>24</v>
      </c>
      <c r="AP14" s="100" t="s">
        <v>24</v>
      </c>
      <c r="AQ14" s="100" t="s">
        <v>24</v>
      </c>
      <c r="AR14" s="100" t="s">
        <v>24</v>
      </c>
      <c r="AS14" s="100" t="s">
        <v>24</v>
      </c>
      <c r="AT14" s="100" t="s">
        <v>24</v>
      </c>
      <c r="AU14" s="100" t="s">
        <v>24</v>
      </c>
      <c r="AV14" s="100" t="s">
        <v>24</v>
      </c>
      <c r="AW14" s="100" t="s">
        <v>24</v>
      </c>
      <c r="AY14" s="113">
        <v>1907</v>
      </c>
    </row>
    <row r="15" spans="1:51"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R15" s="114">
        <v>1908</v>
      </c>
      <c r="S15" s="100" t="s">
        <v>24</v>
      </c>
      <c r="T15" s="100" t="s">
        <v>24</v>
      </c>
      <c r="U15" s="100" t="s">
        <v>24</v>
      </c>
      <c r="V15" s="100" t="s">
        <v>24</v>
      </c>
      <c r="W15" s="100" t="s">
        <v>24</v>
      </c>
      <c r="X15" s="100" t="s">
        <v>24</v>
      </c>
      <c r="Y15" s="100" t="s">
        <v>24</v>
      </c>
      <c r="Z15" s="100" t="s">
        <v>24</v>
      </c>
      <c r="AA15" s="100" t="s">
        <v>24</v>
      </c>
      <c r="AB15" s="100" t="s">
        <v>24</v>
      </c>
      <c r="AC15" s="100" t="s">
        <v>24</v>
      </c>
      <c r="AD15" s="100" t="s">
        <v>24</v>
      </c>
      <c r="AE15" s="100" t="s">
        <v>24</v>
      </c>
      <c r="AF15" s="100" t="s">
        <v>24</v>
      </c>
      <c r="AH15" s="114">
        <v>1908</v>
      </c>
      <c r="AI15" s="100" t="s">
        <v>24</v>
      </c>
      <c r="AJ15" s="100" t="s">
        <v>24</v>
      </c>
      <c r="AK15" s="100" t="s">
        <v>24</v>
      </c>
      <c r="AL15" s="100" t="s">
        <v>24</v>
      </c>
      <c r="AM15" s="100" t="s">
        <v>24</v>
      </c>
      <c r="AN15" s="100" t="s">
        <v>24</v>
      </c>
      <c r="AO15" s="100" t="s">
        <v>24</v>
      </c>
      <c r="AP15" s="100" t="s">
        <v>24</v>
      </c>
      <c r="AQ15" s="100" t="s">
        <v>24</v>
      </c>
      <c r="AR15" s="100" t="s">
        <v>24</v>
      </c>
      <c r="AS15" s="100" t="s">
        <v>24</v>
      </c>
      <c r="AT15" s="100" t="s">
        <v>24</v>
      </c>
      <c r="AU15" s="100" t="s">
        <v>24</v>
      </c>
      <c r="AV15" s="100" t="s">
        <v>24</v>
      </c>
      <c r="AW15" s="100" t="s">
        <v>24</v>
      </c>
      <c r="AY15" s="113">
        <v>1908</v>
      </c>
    </row>
    <row r="16" spans="1:51"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R16" s="114">
        <v>1909</v>
      </c>
      <c r="S16" s="100" t="s">
        <v>24</v>
      </c>
      <c r="T16" s="100" t="s">
        <v>24</v>
      </c>
      <c r="U16" s="100" t="s">
        <v>24</v>
      </c>
      <c r="V16" s="100" t="s">
        <v>24</v>
      </c>
      <c r="W16" s="100" t="s">
        <v>24</v>
      </c>
      <c r="X16" s="100" t="s">
        <v>24</v>
      </c>
      <c r="Y16" s="100" t="s">
        <v>24</v>
      </c>
      <c r="Z16" s="100" t="s">
        <v>24</v>
      </c>
      <c r="AA16" s="100" t="s">
        <v>24</v>
      </c>
      <c r="AB16" s="100" t="s">
        <v>24</v>
      </c>
      <c r="AC16" s="100" t="s">
        <v>24</v>
      </c>
      <c r="AD16" s="100" t="s">
        <v>24</v>
      </c>
      <c r="AE16" s="100" t="s">
        <v>24</v>
      </c>
      <c r="AF16" s="100" t="s">
        <v>24</v>
      </c>
      <c r="AH16" s="114">
        <v>1909</v>
      </c>
      <c r="AI16" s="100" t="s">
        <v>24</v>
      </c>
      <c r="AJ16" s="100" t="s">
        <v>24</v>
      </c>
      <c r="AK16" s="100" t="s">
        <v>24</v>
      </c>
      <c r="AL16" s="100" t="s">
        <v>24</v>
      </c>
      <c r="AM16" s="100" t="s">
        <v>24</v>
      </c>
      <c r="AN16" s="100" t="s">
        <v>24</v>
      </c>
      <c r="AO16" s="100" t="s">
        <v>24</v>
      </c>
      <c r="AP16" s="100" t="s">
        <v>24</v>
      </c>
      <c r="AQ16" s="100" t="s">
        <v>24</v>
      </c>
      <c r="AR16" s="100" t="s">
        <v>24</v>
      </c>
      <c r="AS16" s="100" t="s">
        <v>24</v>
      </c>
      <c r="AT16" s="100" t="s">
        <v>24</v>
      </c>
      <c r="AU16" s="100" t="s">
        <v>24</v>
      </c>
      <c r="AV16" s="100" t="s">
        <v>24</v>
      </c>
      <c r="AW16" s="100" t="s">
        <v>24</v>
      </c>
      <c r="AY16" s="113">
        <v>1909</v>
      </c>
    </row>
    <row r="17" spans="2:51"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R17" s="114">
        <v>1910</v>
      </c>
      <c r="S17" s="100" t="s">
        <v>24</v>
      </c>
      <c r="T17" s="100" t="s">
        <v>24</v>
      </c>
      <c r="U17" s="100" t="s">
        <v>24</v>
      </c>
      <c r="V17" s="100" t="s">
        <v>24</v>
      </c>
      <c r="W17" s="100" t="s">
        <v>24</v>
      </c>
      <c r="X17" s="100" t="s">
        <v>24</v>
      </c>
      <c r="Y17" s="100" t="s">
        <v>24</v>
      </c>
      <c r="Z17" s="100" t="s">
        <v>24</v>
      </c>
      <c r="AA17" s="100" t="s">
        <v>24</v>
      </c>
      <c r="AB17" s="100" t="s">
        <v>24</v>
      </c>
      <c r="AC17" s="100" t="s">
        <v>24</v>
      </c>
      <c r="AD17" s="100" t="s">
        <v>24</v>
      </c>
      <c r="AE17" s="100" t="s">
        <v>24</v>
      </c>
      <c r="AF17" s="100" t="s">
        <v>24</v>
      </c>
      <c r="AH17" s="114">
        <v>1910</v>
      </c>
      <c r="AI17" s="100" t="s">
        <v>24</v>
      </c>
      <c r="AJ17" s="100" t="s">
        <v>24</v>
      </c>
      <c r="AK17" s="100" t="s">
        <v>24</v>
      </c>
      <c r="AL17" s="100" t="s">
        <v>24</v>
      </c>
      <c r="AM17" s="100" t="s">
        <v>24</v>
      </c>
      <c r="AN17" s="100" t="s">
        <v>24</v>
      </c>
      <c r="AO17" s="100" t="s">
        <v>24</v>
      </c>
      <c r="AP17" s="100" t="s">
        <v>24</v>
      </c>
      <c r="AQ17" s="100" t="s">
        <v>24</v>
      </c>
      <c r="AR17" s="100" t="s">
        <v>24</v>
      </c>
      <c r="AS17" s="100" t="s">
        <v>24</v>
      </c>
      <c r="AT17" s="100" t="s">
        <v>24</v>
      </c>
      <c r="AU17" s="100" t="s">
        <v>24</v>
      </c>
      <c r="AV17" s="100" t="s">
        <v>24</v>
      </c>
      <c r="AW17" s="100" t="s">
        <v>24</v>
      </c>
      <c r="AY17" s="114">
        <v>1910</v>
      </c>
    </row>
    <row r="18" spans="2:51"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R18" s="114">
        <v>1911</v>
      </c>
      <c r="S18" s="100" t="s">
        <v>24</v>
      </c>
      <c r="T18" s="100" t="s">
        <v>24</v>
      </c>
      <c r="U18" s="100" t="s">
        <v>24</v>
      </c>
      <c r="V18" s="100" t="s">
        <v>24</v>
      </c>
      <c r="W18" s="100" t="s">
        <v>24</v>
      </c>
      <c r="X18" s="100" t="s">
        <v>24</v>
      </c>
      <c r="Y18" s="100" t="s">
        <v>24</v>
      </c>
      <c r="Z18" s="100" t="s">
        <v>24</v>
      </c>
      <c r="AA18" s="100" t="s">
        <v>24</v>
      </c>
      <c r="AB18" s="100" t="s">
        <v>24</v>
      </c>
      <c r="AC18" s="100" t="s">
        <v>24</v>
      </c>
      <c r="AD18" s="100" t="s">
        <v>24</v>
      </c>
      <c r="AE18" s="100" t="s">
        <v>24</v>
      </c>
      <c r="AF18" s="100" t="s">
        <v>24</v>
      </c>
      <c r="AH18" s="114">
        <v>1911</v>
      </c>
      <c r="AI18" s="100" t="s">
        <v>24</v>
      </c>
      <c r="AJ18" s="100" t="s">
        <v>24</v>
      </c>
      <c r="AK18" s="100" t="s">
        <v>24</v>
      </c>
      <c r="AL18" s="100" t="s">
        <v>24</v>
      </c>
      <c r="AM18" s="100" t="s">
        <v>24</v>
      </c>
      <c r="AN18" s="100" t="s">
        <v>24</v>
      </c>
      <c r="AO18" s="100" t="s">
        <v>24</v>
      </c>
      <c r="AP18" s="100" t="s">
        <v>24</v>
      </c>
      <c r="AQ18" s="100" t="s">
        <v>24</v>
      </c>
      <c r="AR18" s="100" t="s">
        <v>24</v>
      </c>
      <c r="AS18" s="100" t="s">
        <v>24</v>
      </c>
      <c r="AT18" s="100" t="s">
        <v>24</v>
      </c>
      <c r="AU18" s="100" t="s">
        <v>24</v>
      </c>
      <c r="AV18" s="100" t="s">
        <v>24</v>
      </c>
      <c r="AW18" s="100" t="s">
        <v>24</v>
      </c>
      <c r="AY18" s="114">
        <v>1911</v>
      </c>
    </row>
    <row r="19" spans="2:51"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R19" s="114">
        <v>1912</v>
      </c>
      <c r="S19" s="100" t="s">
        <v>24</v>
      </c>
      <c r="T19" s="100" t="s">
        <v>24</v>
      </c>
      <c r="U19" s="100" t="s">
        <v>24</v>
      </c>
      <c r="V19" s="100" t="s">
        <v>24</v>
      </c>
      <c r="W19" s="100" t="s">
        <v>24</v>
      </c>
      <c r="X19" s="100" t="s">
        <v>24</v>
      </c>
      <c r="Y19" s="100" t="s">
        <v>24</v>
      </c>
      <c r="Z19" s="100" t="s">
        <v>24</v>
      </c>
      <c r="AA19" s="100" t="s">
        <v>24</v>
      </c>
      <c r="AB19" s="100" t="s">
        <v>24</v>
      </c>
      <c r="AC19" s="100" t="s">
        <v>24</v>
      </c>
      <c r="AD19" s="100" t="s">
        <v>24</v>
      </c>
      <c r="AE19" s="100" t="s">
        <v>24</v>
      </c>
      <c r="AF19" s="100" t="s">
        <v>24</v>
      </c>
      <c r="AH19" s="114">
        <v>1912</v>
      </c>
      <c r="AI19" s="100" t="s">
        <v>24</v>
      </c>
      <c r="AJ19" s="100" t="s">
        <v>24</v>
      </c>
      <c r="AK19" s="100" t="s">
        <v>24</v>
      </c>
      <c r="AL19" s="100" t="s">
        <v>24</v>
      </c>
      <c r="AM19" s="100" t="s">
        <v>24</v>
      </c>
      <c r="AN19" s="100" t="s">
        <v>24</v>
      </c>
      <c r="AO19" s="100" t="s">
        <v>24</v>
      </c>
      <c r="AP19" s="100" t="s">
        <v>24</v>
      </c>
      <c r="AQ19" s="100" t="s">
        <v>24</v>
      </c>
      <c r="AR19" s="100" t="s">
        <v>24</v>
      </c>
      <c r="AS19" s="100" t="s">
        <v>24</v>
      </c>
      <c r="AT19" s="100" t="s">
        <v>24</v>
      </c>
      <c r="AU19" s="100" t="s">
        <v>24</v>
      </c>
      <c r="AV19" s="100" t="s">
        <v>24</v>
      </c>
      <c r="AW19" s="100" t="s">
        <v>24</v>
      </c>
      <c r="AY19" s="114">
        <v>1912</v>
      </c>
    </row>
    <row r="20" spans="2:51"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R20" s="114">
        <v>1913</v>
      </c>
      <c r="S20" s="100" t="s">
        <v>24</v>
      </c>
      <c r="T20" s="100" t="s">
        <v>24</v>
      </c>
      <c r="U20" s="100" t="s">
        <v>24</v>
      </c>
      <c r="V20" s="100" t="s">
        <v>24</v>
      </c>
      <c r="W20" s="100" t="s">
        <v>24</v>
      </c>
      <c r="X20" s="100" t="s">
        <v>24</v>
      </c>
      <c r="Y20" s="100" t="s">
        <v>24</v>
      </c>
      <c r="Z20" s="100" t="s">
        <v>24</v>
      </c>
      <c r="AA20" s="100" t="s">
        <v>24</v>
      </c>
      <c r="AB20" s="100" t="s">
        <v>24</v>
      </c>
      <c r="AC20" s="100" t="s">
        <v>24</v>
      </c>
      <c r="AD20" s="100" t="s">
        <v>24</v>
      </c>
      <c r="AE20" s="100" t="s">
        <v>24</v>
      </c>
      <c r="AF20" s="100" t="s">
        <v>24</v>
      </c>
      <c r="AH20" s="114">
        <v>1913</v>
      </c>
      <c r="AI20" s="100" t="s">
        <v>24</v>
      </c>
      <c r="AJ20" s="100" t="s">
        <v>24</v>
      </c>
      <c r="AK20" s="100" t="s">
        <v>24</v>
      </c>
      <c r="AL20" s="100" t="s">
        <v>24</v>
      </c>
      <c r="AM20" s="100" t="s">
        <v>24</v>
      </c>
      <c r="AN20" s="100" t="s">
        <v>24</v>
      </c>
      <c r="AO20" s="100" t="s">
        <v>24</v>
      </c>
      <c r="AP20" s="100" t="s">
        <v>24</v>
      </c>
      <c r="AQ20" s="100" t="s">
        <v>24</v>
      </c>
      <c r="AR20" s="100" t="s">
        <v>24</v>
      </c>
      <c r="AS20" s="100" t="s">
        <v>24</v>
      </c>
      <c r="AT20" s="100" t="s">
        <v>24</v>
      </c>
      <c r="AU20" s="100" t="s">
        <v>24</v>
      </c>
      <c r="AV20" s="100" t="s">
        <v>24</v>
      </c>
      <c r="AW20" s="100" t="s">
        <v>24</v>
      </c>
      <c r="AY20" s="114">
        <v>1913</v>
      </c>
    </row>
    <row r="21" spans="2:51"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R21" s="114">
        <v>1914</v>
      </c>
      <c r="S21" s="100" t="s">
        <v>24</v>
      </c>
      <c r="T21" s="100" t="s">
        <v>24</v>
      </c>
      <c r="U21" s="100" t="s">
        <v>24</v>
      </c>
      <c r="V21" s="100" t="s">
        <v>24</v>
      </c>
      <c r="W21" s="100" t="s">
        <v>24</v>
      </c>
      <c r="X21" s="100" t="s">
        <v>24</v>
      </c>
      <c r="Y21" s="100" t="s">
        <v>24</v>
      </c>
      <c r="Z21" s="100" t="s">
        <v>24</v>
      </c>
      <c r="AA21" s="100" t="s">
        <v>24</v>
      </c>
      <c r="AB21" s="100" t="s">
        <v>24</v>
      </c>
      <c r="AC21" s="100" t="s">
        <v>24</v>
      </c>
      <c r="AD21" s="100" t="s">
        <v>24</v>
      </c>
      <c r="AE21" s="100" t="s">
        <v>24</v>
      </c>
      <c r="AF21" s="100" t="s">
        <v>24</v>
      </c>
      <c r="AH21" s="114">
        <v>1914</v>
      </c>
      <c r="AI21" s="100" t="s">
        <v>24</v>
      </c>
      <c r="AJ21" s="100" t="s">
        <v>24</v>
      </c>
      <c r="AK21" s="100" t="s">
        <v>24</v>
      </c>
      <c r="AL21" s="100" t="s">
        <v>24</v>
      </c>
      <c r="AM21" s="100" t="s">
        <v>24</v>
      </c>
      <c r="AN21" s="100" t="s">
        <v>24</v>
      </c>
      <c r="AO21" s="100" t="s">
        <v>24</v>
      </c>
      <c r="AP21" s="100" t="s">
        <v>24</v>
      </c>
      <c r="AQ21" s="100" t="s">
        <v>24</v>
      </c>
      <c r="AR21" s="100" t="s">
        <v>24</v>
      </c>
      <c r="AS21" s="100" t="s">
        <v>24</v>
      </c>
      <c r="AT21" s="100" t="s">
        <v>24</v>
      </c>
      <c r="AU21" s="100" t="s">
        <v>24</v>
      </c>
      <c r="AV21" s="100" t="s">
        <v>24</v>
      </c>
      <c r="AW21" s="100" t="s">
        <v>24</v>
      </c>
      <c r="AY21" s="114">
        <v>1914</v>
      </c>
    </row>
    <row r="22" spans="2:51"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R22" s="114">
        <v>1915</v>
      </c>
      <c r="S22" s="100" t="s">
        <v>24</v>
      </c>
      <c r="T22" s="100" t="s">
        <v>24</v>
      </c>
      <c r="U22" s="100" t="s">
        <v>24</v>
      </c>
      <c r="V22" s="100" t="s">
        <v>24</v>
      </c>
      <c r="W22" s="100" t="s">
        <v>24</v>
      </c>
      <c r="X22" s="100" t="s">
        <v>24</v>
      </c>
      <c r="Y22" s="100" t="s">
        <v>24</v>
      </c>
      <c r="Z22" s="100" t="s">
        <v>24</v>
      </c>
      <c r="AA22" s="100" t="s">
        <v>24</v>
      </c>
      <c r="AB22" s="100" t="s">
        <v>24</v>
      </c>
      <c r="AC22" s="100" t="s">
        <v>24</v>
      </c>
      <c r="AD22" s="100" t="s">
        <v>24</v>
      </c>
      <c r="AE22" s="100" t="s">
        <v>24</v>
      </c>
      <c r="AF22" s="100" t="s">
        <v>24</v>
      </c>
      <c r="AH22" s="114">
        <v>1915</v>
      </c>
      <c r="AI22" s="100" t="s">
        <v>24</v>
      </c>
      <c r="AJ22" s="100" t="s">
        <v>24</v>
      </c>
      <c r="AK22" s="100" t="s">
        <v>24</v>
      </c>
      <c r="AL22" s="100" t="s">
        <v>24</v>
      </c>
      <c r="AM22" s="100" t="s">
        <v>24</v>
      </c>
      <c r="AN22" s="100" t="s">
        <v>24</v>
      </c>
      <c r="AO22" s="100" t="s">
        <v>24</v>
      </c>
      <c r="AP22" s="100" t="s">
        <v>24</v>
      </c>
      <c r="AQ22" s="100" t="s">
        <v>24</v>
      </c>
      <c r="AR22" s="100" t="s">
        <v>24</v>
      </c>
      <c r="AS22" s="100" t="s">
        <v>24</v>
      </c>
      <c r="AT22" s="100" t="s">
        <v>24</v>
      </c>
      <c r="AU22" s="100" t="s">
        <v>24</v>
      </c>
      <c r="AV22" s="100" t="s">
        <v>24</v>
      </c>
      <c r="AW22" s="100" t="s">
        <v>24</v>
      </c>
      <c r="AY22" s="114">
        <v>1915</v>
      </c>
    </row>
    <row r="23" spans="2:51"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R23" s="114">
        <v>1916</v>
      </c>
      <c r="S23" s="100" t="s">
        <v>24</v>
      </c>
      <c r="T23" s="100" t="s">
        <v>24</v>
      </c>
      <c r="U23" s="100" t="s">
        <v>24</v>
      </c>
      <c r="V23" s="100" t="s">
        <v>24</v>
      </c>
      <c r="W23" s="100" t="s">
        <v>24</v>
      </c>
      <c r="X23" s="100" t="s">
        <v>24</v>
      </c>
      <c r="Y23" s="100" t="s">
        <v>24</v>
      </c>
      <c r="Z23" s="100" t="s">
        <v>24</v>
      </c>
      <c r="AA23" s="100" t="s">
        <v>24</v>
      </c>
      <c r="AB23" s="100" t="s">
        <v>24</v>
      </c>
      <c r="AC23" s="100" t="s">
        <v>24</v>
      </c>
      <c r="AD23" s="100" t="s">
        <v>24</v>
      </c>
      <c r="AE23" s="100" t="s">
        <v>24</v>
      </c>
      <c r="AF23" s="100" t="s">
        <v>24</v>
      </c>
      <c r="AH23" s="114">
        <v>1916</v>
      </c>
      <c r="AI23" s="100" t="s">
        <v>24</v>
      </c>
      <c r="AJ23" s="100" t="s">
        <v>24</v>
      </c>
      <c r="AK23" s="100" t="s">
        <v>24</v>
      </c>
      <c r="AL23" s="100" t="s">
        <v>24</v>
      </c>
      <c r="AM23" s="100" t="s">
        <v>24</v>
      </c>
      <c r="AN23" s="100" t="s">
        <v>24</v>
      </c>
      <c r="AO23" s="100" t="s">
        <v>24</v>
      </c>
      <c r="AP23" s="100" t="s">
        <v>24</v>
      </c>
      <c r="AQ23" s="100" t="s">
        <v>24</v>
      </c>
      <c r="AR23" s="100" t="s">
        <v>24</v>
      </c>
      <c r="AS23" s="100" t="s">
        <v>24</v>
      </c>
      <c r="AT23" s="100" t="s">
        <v>24</v>
      </c>
      <c r="AU23" s="100" t="s">
        <v>24</v>
      </c>
      <c r="AV23" s="100" t="s">
        <v>24</v>
      </c>
      <c r="AW23" s="100" t="s">
        <v>24</v>
      </c>
      <c r="AY23" s="114">
        <v>1916</v>
      </c>
    </row>
    <row r="24" spans="2:51"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R24" s="114">
        <v>1917</v>
      </c>
      <c r="S24" s="100" t="s">
        <v>24</v>
      </c>
      <c r="T24" s="100" t="s">
        <v>24</v>
      </c>
      <c r="U24" s="100" t="s">
        <v>24</v>
      </c>
      <c r="V24" s="100" t="s">
        <v>24</v>
      </c>
      <c r="W24" s="100" t="s">
        <v>24</v>
      </c>
      <c r="X24" s="100" t="s">
        <v>24</v>
      </c>
      <c r="Y24" s="100" t="s">
        <v>24</v>
      </c>
      <c r="Z24" s="100" t="s">
        <v>24</v>
      </c>
      <c r="AA24" s="100" t="s">
        <v>24</v>
      </c>
      <c r="AB24" s="100" t="s">
        <v>24</v>
      </c>
      <c r="AC24" s="100" t="s">
        <v>24</v>
      </c>
      <c r="AD24" s="100" t="s">
        <v>24</v>
      </c>
      <c r="AE24" s="100" t="s">
        <v>24</v>
      </c>
      <c r="AF24" s="100" t="s">
        <v>24</v>
      </c>
      <c r="AH24" s="114">
        <v>1917</v>
      </c>
      <c r="AI24" s="100" t="s">
        <v>24</v>
      </c>
      <c r="AJ24" s="100" t="s">
        <v>24</v>
      </c>
      <c r="AK24" s="100" t="s">
        <v>24</v>
      </c>
      <c r="AL24" s="100" t="s">
        <v>24</v>
      </c>
      <c r="AM24" s="100" t="s">
        <v>24</v>
      </c>
      <c r="AN24" s="100" t="s">
        <v>24</v>
      </c>
      <c r="AO24" s="100" t="s">
        <v>24</v>
      </c>
      <c r="AP24" s="100" t="s">
        <v>24</v>
      </c>
      <c r="AQ24" s="100" t="s">
        <v>24</v>
      </c>
      <c r="AR24" s="100" t="s">
        <v>24</v>
      </c>
      <c r="AS24" s="100" t="s">
        <v>24</v>
      </c>
      <c r="AT24" s="100" t="s">
        <v>24</v>
      </c>
      <c r="AU24" s="100" t="s">
        <v>24</v>
      </c>
      <c r="AV24" s="100" t="s">
        <v>24</v>
      </c>
      <c r="AW24" s="100" t="s">
        <v>24</v>
      </c>
      <c r="AY24" s="114">
        <v>1917</v>
      </c>
    </row>
    <row r="25" spans="2:51"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R25" s="115">
        <v>1918</v>
      </c>
      <c r="S25" s="100" t="s">
        <v>24</v>
      </c>
      <c r="T25" s="100" t="s">
        <v>24</v>
      </c>
      <c r="U25" s="100" t="s">
        <v>24</v>
      </c>
      <c r="V25" s="100" t="s">
        <v>24</v>
      </c>
      <c r="W25" s="100" t="s">
        <v>24</v>
      </c>
      <c r="X25" s="100" t="s">
        <v>24</v>
      </c>
      <c r="Y25" s="100" t="s">
        <v>24</v>
      </c>
      <c r="Z25" s="100" t="s">
        <v>24</v>
      </c>
      <c r="AA25" s="100" t="s">
        <v>24</v>
      </c>
      <c r="AB25" s="100" t="s">
        <v>24</v>
      </c>
      <c r="AC25" s="100" t="s">
        <v>24</v>
      </c>
      <c r="AD25" s="100" t="s">
        <v>24</v>
      </c>
      <c r="AE25" s="100" t="s">
        <v>24</v>
      </c>
      <c r="AF25" s="100" t="s">
        <v>24</v>
      </c>
      <c r="AH25" s="115">
        <v>1918</v>
      </c>
      <c r="AI25" s="100" t="s">
        <v>24</v>
      </c>
      <c r="AJ25" s="100" t="s">
        <v>24</v>
      </c>
      <c r="AK25" s="100" t="s">
        <v>24</v>
      </c>
      <c r="AL25" s="100" t="s">
        <v>24</v>
      </c>
      <c r="AM25" s="100" t="s">
        <v>24</v>
      </c>
      <c r="AN25" s="100" t="s">
        <v>24</v>
      </c>
      <c r="AO25" s="100" t="s">
        <v>24</v>
      </c>
      <c r="AP25" s="100" t="s">
        <v>24</v>
      </c>
      <c r="AQ25" s="100" t="s">
        <v>24</v>
      </c>
      <c r="AR25" s="100" t="s">
        <v>24</v>
      </c>
      <c r="AS25" s="100" t="s">
        <v>24</v>
      </c>
      <c r="AT25" s="100" t="s">
        <v>24</v>
      </c>
      <c r="AU25" s="100" t="s">
        <v>24</v>
      </c>
      <c r="AV25" s="100" t="s">
        <v>24</v>
      </c>
      <c r="AW25" s="100" t="s">
        <v>24</v>
      </c>
      <c r="AY25" s="115">
        <v>1918</v>
      </c>
    </row>
    <row r="26" spans="2:51"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R26" s="115">
        <v>1919</v>
      </c>
      <c r="S26" s="100" t="s">
        <v>24</v>
      </c>
      <c r="T26" s="100" t="s">
        <v>24</v>
      </c>
      <c r="U26" s="100" t="s">
        <v>24</v>
      </c>
      <c r="V26" s="100" t="s">
        <v>24</v>
      </c>
      <c r="W26" s="100" t="s">
        <v>24</v>
      </c>
      <c r="X26" s="100" t="s">
        <v>24</v>
      </c>
      <c r="Y26" s="100" t="s">
        <v>24</v>
      </c>
      <c r="Z26" s="100" t="s">
        <v>24</v>
      </c>
      <c r="AA26" s="100" t="s">
        <v>24</v>
      </c>
      <c r="AB26" s="100" t="s">
        <v>24</v>
      </c>
      <c r="AC26" s="100" t="s">
        <v>24</v>
      </c>
      <c r="AD26" s="100" t="s">
        <v>24</v>
      </c>
      <c r="AE26" s="100" t="s">
        <v>24</v>
      </c>
      <c r="AF26" s="100" t="s">
        <v>24</v>
      </c>
      <c r="AH26" s="115">
        <v>1919</v>
      </c>
      <c r="AI26" s="100" t="s">
        <v>24</v>
      </c>
      <c r="AJ26" s="100" t="s">
        <v>24</v>
      </c>
      <c r="AK26" s="100" t="s">
        <v>24</v>
      </c>
      <c r="AL26" s="100" t="s">
        <v>24</v>
      </c>
      <c r="AM26" s="100" t="s">
        <v>24</v>
      </c>
      <c r="AN26" s="100" t="s">
        <v>24</v>
      </c>
      <c r="AO26" s="100" t="s">
        <v>24</v>
      </c>
      <c r="AP26" s="100" t="s">
        <v>24</v>
      </c>
      <c r="AQ26" s="100" t="s">
        <v>24</v>
      </c>
      <c r="AR26" s="100" t="s">
        <v>24</v>
      </c>
      <c r="AS26" s="100" t="s">
        <v>24</v>
      </c>
      <c r="AT26" s="100" t="s">
        <v>24</v>
      </c>
      <c r="AU26" s="100" t="s">
        <v>24</v>
      </c>
      <c r="AV26" s="100" t="s">
        <v>24</v>
      </c>
      <c r="AW26" s="100" t="s">
        <v>24</v>
      </c>
      <c r="AY26" s="115">
        <v>1919</v>
      </c>
    </row>
    <row r="27" spans="2:51"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R27" s="115">
        <v>1920</v>
      </c>
      <c r="S27" s="100" t="s">
        <v>24</v>
      </c>
      <c r="T27" s="100" t="s">
        <v>24</v>
      </c>
      <c r="U27" s="100" t="s">
        <v>24</v>
      </c>
      <c r="V27" s="100" t="s">
        <v>24</v>
      </c>
      <c r="W27" s="100" t="s">
        <v>24</v>
      </c>
      <c r="X27" s="100" t="s">
        <v>24</v>
      </c>
      <c r="Y27" s="100" t="s">
        <v>24</v>
      </c>
      <c r="Z27" s="100" t="s">
        <v>24</v>
      </c>
      <c r="AA27" s="100" t="s">
        <v>24</v>
      </c>
      <c r="AB27" s="100" t="s">
        <v>24</v>
      </c>
      <c r="AC27" s="100" t="s">
        <v>24</v>
      </c>
      <c r="AD27" s="100" t="s">
        <v>24</v>
      </c>
      <c r="AE27" s="100" t="s">
        <v>24</v>
      </c>
      <c r="AF27" s="100" t="s">
        <v>24</v>
      </c>
      <c r="AH27" s="115">
        <v>1920</v>
      </c>
      <c r="AI27" s="100" t="s">
        <v>24</v>
      </c>
      <c r="AJ27" s="100" t="s">
        <v>24</v>
      </c>
      <c r="AK27" s="100" t="s">
        <v>24</v>
      </c>
      <c r="AL27" s="100" t="s">
        <v>24</v>
      </c>
      <c r="AM27" s="100" t="s">
        <v>24</v>
      </c>
      <c r="AN27" s="100" t="s">
        <v>24</v>
      </c>
      <c r="AO27" s="100" t="s">
        <v>24</v>
      </c>
      <c r="AP27" s="100" t="s">
        <v>24</v>
      </c>
      <c r="AQ27" s="100" t="s">
        <v>24</v>
      </c>
      <c r="AR27" s="100" t="s">
        <v>24</v>
      </c>
      <c r="AS27" s="100" t="s">
        <v>24</v>
      </c>
      <c r="AT27" s="100" t="s">
        <v>24</v>
      </c>
      <c r="AU27" s="100" t="s">
        <v>24</v>
      </c>
      <c r="AV27" s="100" t="s">
        <v>24</v>
      </c>
      <c r="AW27" s="100" t="s">
        <v>24</v>
      </c>
      <c r="AY27" s="115">
        <v>1920</v>
      </c>
    </row>
    <row r="28" spans="2:51">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R28" s="116">
        <v>1921</v>
      </c>
      <c r="S28" s="100" t="s">
        <v>24</v>
      </c>
      <c r="T28" s="100" t="s">
        <v>24</v>
      </c>
      <c r="U28" s="100" t="s">
        <v>24</v>
      </c>
      <c r="V28" s="100" t="s">
        <v>24</v>
      </c>
      <c r="W28" s="100" t="s">
        <v>24</v>
      </c>
      <c r="X28" s="100" t="s">
        <v>24</v>
      </c>
      <c r="Y28" s="100" t="s">
        <v>24</v>
      </c>
      <c r="Z28" s="100" t="s">
        <v>24</v>
      </c>
      <c r="AA28" s="100" t="s">
        <v>24</v>
      </c>
      <c r="AB28" s="100" t="s">
        <v>24</v>
      </c>
      <c r="AC28" s="100" t="s">
        <v>24</v>
      </c>
      <c r="AD28" s="100" t="s">
        <v>24</v>
      </c>
      <c r="AE28" s="100" t="s">
        <v>24</v>
      </c>
      <c r="AF28" s="100" t="s">
        <v>24</v>
      </c>
      <c r="AH28" s="116">
        <v>1921</v>
      </c>
      <c r="AI28" s="100" t="s">
        <v>24</v>
      </c>
      <c r="AJ28" s="100" t="s">
        <v>24</v>
      </c>
      <c r="AK28" s="100" t="s">
        <v>24</v>
      </c>
      <c r="AL28" s="100" t="s">
        <v>24</v>
      </c>
      <c r="AM28" s="100" t="s">
        <v>24</v>
      </c>
      <c r="AN28" s="100" t="s">
        <v>24</v>
      </c>
      <c r="AO28" s="100" t="s">
        <v>24</v>
      </c>
      <c r="AP28" s="100" t="s">
        <v>24</v>
      </c>
      <c r="AQ28" s="100" t="s">
        <v>24</v>
      </c>
      <c r="AR28" s="100" t="s">
        <v>24</v>
      </c>
      <c r="AS28" s="100" t="s">
        <v>24</v>
      </c>
      <c r="AT28" s="100" t="s">
        <v>24</v>
      </c>
      <c r="AU28" s="100" t="s">
        <v>24</v>
      </c>
      <c r="AV28" s="100" t="s">
        <v>24</v>
      </c>
      <c r="AW28" s="100" t="s">
        <v>24</v>
      </c>
      <c r="AY28" s="116">
        <v>1921</v>
      </c>
    </row>
    <row r="29" spans="2:51">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R29" s="117">
        <v>1922</v>
      </c>
      <c r="S29" s="100" t="s">
        <v>24</v>
      </c>
      <c r="T29" s="100" t="s">
        <v>24</v>
      </c>
      <c r="U29" s="100" t="s">
        <v>24</v>
      </c>
      <c r="V29" s="100" t="s">
        <v>24</v>
      </c>
      <c r="W29" s="100" t="s">
        <v>24</v>
      </c>
      <c r="X29" s="100" t="s">
        <v>24</v>
      </c>
      <c r="Y29" s="100" t="s">
        <v>24</v>
      </c>
      <c r="Z29" s="100" t="s">
        <v>24</v>
      </c>
      <c r="AA29" s="100" t="s">
        <v>24</v>
      </c>
      <c r="AB29" s="100" t="s">
        <v>24</v>
      </c>
      <c r="AC29" s="100" t="s">
        <v>24</v>
      </c>
      <c r="AD29" s="100" t="s">
        <v>24</v>
      </c>
      <c r="AE29" s="100" t="s">
        <v>24</v>
      </c>
      <c r="AF29" s="100" t="s">
        <v>24</v>
      </c>
      <c r="AH29" s="117">
        <v>1922</v>
      </c>
      <c r="AI29" s="100" t="s">
        <v>24</v>
      </c>
      <c r="AJ29" s="100" t="s">
        <v>24</v>
      </c>
      <c r="AK29" s="100" t="s">
        <v>24</v>
      </c>
      <c r="AL29" s="100" t="s">
        <v>24</v>
      </c>
      <c r="AM29" s="100" t="s">
        <v>24</v>
      </c>
      <c r="AN29" s="100" t="s">
        <v>24</v>
      </c>
      <c r="AO29" s="100" t="s">
        <v>24</v>
      </c>
      <c r="AP29" s="100" t="s">
        <v>24</v>
      </c>
      <c r="AQ29" s="100" t="s">
        <v>24</v>
      </c>
      <c r="AR29" s="100" t="s">
        <v>24</v>
      </c>
      <c r="AS29" s="100" t="s">
        <v>24</v>
      </c>
      <c r="AT29" s="100" t="s">
        <v>24</v>
      </c>
      <c r="AU29" s="100" t="s">
        <v>24</v>
      </c>
      <c r="AV29" s="100" t="s">
        <v>24</v>
      </c>
      <c r="AW29" s="100" t="s">
        <v>24</v>
      </c>
      <c r="AY29" s="117">
        <v>1922</v>
      </c>
    </row>
    <row r="30" spans="2:51">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R30" s="117">
        <v>1923</v>
      </c>
      <c r="S30" s="100" t="s">
        <v>24</v>
      </c>
      <c r="T30" s="100" t="s">
        <v>24</v>
      </c>
      <c r="U30" s="100" t="s">
        <v>24</v>
      </c>
      <c r="V30" s="100" t="s">
        <v>24</v>
      </c>
      <c r="W30" s="100" t="s">
        <v>24</v>
      </c>
      <c r="X30" s="100" t="s">
        <v>24</v>
      </c>
      <c r="Y30" s="100" t="s">
        <v>24</v>
      </c>
      <c r="Z30" s="100" t="s">
        <v>24</v>
      </c>
      <c r="AA30" s="100" t="s">
        <v>24</v>
      </c>
      <c r="AB30" s="100" t="s">
        <v>24</v>
      </c>
      <c r="AC30" s="100" t="s">
        <v>24</v>
      </c>
      <c r="AD30" s="100" t="s">
        <v>24</v>
      </c>
      <c r="AE30" s="100" t="s">
        <v>24</v>
      </c>
      <c r="AF30" s="100" t="s">
        <v>24</v>
      </c>
      <c r="AH30" s="117">
        <v>1923</v>
      </c>
      <c r="AI30" s="100" t="s">
        <v>24</v>
      </c>
      <c r="AJ30" s="100" t="s">
        <v>24</v>
      </c>
      <c r="AK30" s="100" t="s">
        <v>24</v>
      </c>
      <c r="AL30" s="100" t="s">
        <v>24</v>
      </c>
      <c r="AM30" s="100" t="s">
        <v>24</v>
      </c>
      <c r="AN30" s="100" t="s">
        <v>24</v>
      </c>
      <c r="AO30" s="100" t="s">
        <v>24</v>
      </c>
      <c r="AP30" s="100" t="s">
        <v>24</v>
      </c>
      <c r="AQ30" s="100" t="s">
        <v>24</v>
      </c>
      <c r="AR30" s="100" t="s">
        <v>24</v>
      </c>
      <c r="AS30" s="100" t="s">
        <v>24</v>
      </c>
      <c r="AT30" s="100" t="s">
        <v>24</v>
      </c>
      <c r="AU30" s="100" t="s">
        <v>24</v>
      </c>
      <c r="AV30" s="100" t="s">
        <v>24</v>
      </c>
      <c r="AW30" s="100" t="s">
        <v>24</v>
      </c>
      <c r="AY30" s="117">
        <v>1923</v>
      </c>
    </row>
    <row r="31" spans="2:51">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R31" s="117">
        <v>1924</v>
      </c>
      <c r="S31" s="100" t="s">
        <v>24</v>
      </c>
      <c r="T31" s="100" t="s">
        <v>24</v>
      </c>
      <c r="U31" s="100" t="s">
        <v>24</v>
      </c>
      <c r="V31" s="100" t="s">
        <v>24</v>
      </c>
      <c r="W31" s="100" t="s">
        <v>24</v>
      </c>
      <c r="X31" s="100" t="s">
        <v>24</v>
      </c>
      <c r="Y31" s="100" t="s">
        <v>24</v>
      </c>
      <c r="Z31" s="100" t="s">
        <v>24</v>
      </c>
      <c r="AA31" s="100" t="s">
        <v>24</v>
      </c>
      <c r="AB31" s="100" t="s">
        <v>24</v>
      </c>
      <c r="AC31" s="100" t="s">
        <v>24</v>
      </c>
      <c r="AD31" s="100" t="s">
        <v>24</v>
      </c>
      <c r="AE31" s="100" t="s">
        <v>24</v>
      </c>
      <c r="AF31" s="100" t="s">
        <v>24</v>
      </c>
      <c r="AH31" s="117">
        <v>1924</v>
      </c>
      <c r="AI31" s="100" t="s">
        <v>24</v>
      </c>
      <c r="AJ31" s="100" t="s">
        <v>24</v>
      </c>
      <c r="AK31" s="100" t="s">
        <v>24</v>
      </c>
      <c r="AL31" s="100" t="s">
        <v>24</v>
      </c>
      <c r="AM31" s="100" t="s">
        <v>24</v>
      </c>
      <c r="AN31" s="100" t="s">
        <v>24</v>
      </c>
      <c r="AO31" s="100" t="s">
        <v>24</v>
      </c>
      <c r="AP31" s="100" t="s">
        <v>24</v>
      </c>
      <c r="AQ31" s="100" t="s">
        <v>24</v>
      </c>
      <c r="AR31" s="100" t="s">
        <v>24</v>
      </c>
      <c r="AS31" s="100" t="s">
        <v>24</v>
      </c>
      <c r="AT31" s="100" t="s">
        <v>24</v>
      </c>
      <c r="AU31" s="100" t="s">
        <v>24</v>
      </c>
      <c r="AV31" s="100" t="s">
        <v>24</v>
      </c>
      <c r="AW31" s="100" t="s">
        <v>24</v>
      </c>
      <c r="AY31" s="117">
        <v>1924</v>
      </c>
    </row>
    <row r="32" spans="2:51">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R32" s="117">
        <v>1925</v>
      </c>
      <c r="S32" s="100" t="s">
        <v>24</v>
      </c>
      <c r="T32" s="100" t="s">
        <v>24</v>
      </c>
      <c r="U32" s="100" t="s">
        <v>24</v>
      </c>
      <c r="V32" s="100" t="s">
        <v>24</v>
      </c>
      <c r="W32" s="100" t="s">
        <v>24</v>
      </c>
      <c r="X32" s="100" t="s">
        <v>24</v>
      </c>
      <c r="Y32" s="100" t="s">
        <v>24</v>
      </c>
      <c r="Z32" s="100" t="s">
        <v>24</v>
      </c>
      <c r="AA32" s="100" t="s">
        <v>24</v>
      </c>
      <c r="AB32" s="100" t="s">
        <v>24</v>
      </c>
      <c r="AC32" s="100" t="s">
        <v>24</v>
      </c>
      <c r="AD32" s="100" t="s">
        <v>24</v>
      </c>
      <c r="AE32" s="100" t="s">
        <v>24</v>
      </c>
      <c r="AF32" s="100" t="s">
        <v>24</v>
      </c>
      <c r="AH32" s="117">
        <v>1925</v>
      </c>
      <c r="AI32" s="100" t="s">
        <v>24</v>
      </c>
      <c r="AJ32" s="100" t="s">
        <v>24</v>
      </c>
      <c r="AK32" s="100" t="s">
        <v>24</v>
      </c>
      <c r="AL32" s="100" t="s">
        <v>24</v>
      </c>
      <c r="AM32" s="100" t="s">
        <v>24</v>
      </c>
      <c r="AN32" s="100" t="s">
        <v>24</v>
      </c>
      <c r="AO32" s="100" t="s">
        <v>24</v>
      </c>
      <c r="AP32" s="100" t="s">
        <v>24</v>
      </c>
      <c r="AQ32" s="100" t="s">
        <v>24</v>
      </c>
      <c r="AR32" s="100" t="s">
        <v>24</v>
      </c>
      <c r="AS32" s="100" t="s">
        <v>24</v>
      </c>
      <c r="AT32" s="100" t="s">
        <v>24</v>
      </c>
      <c r="AU32" s="100" t="s">
        <v>24</v>
      </c>
      <c r="AV32" s="100" t="s">
        <v>24</v>
      </c>
      <c r="AW32" s="100" t="s">
        <v>24</v>
      </c>
      <c r="AY32" s="117">
        <v>1925</v>
      </c>
    </row>
    <row r="33" spans="2:51">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R33" s="117">
        <v>1926</v>
      </c>
      <c r="S33" s="100" t="s">
        <v>24</v>
      </c>
      <c r="T33" s="100" t="s">
        <v>24</v>
      </c>
      <c r="U33" s="100" t="s">
        <v>24</v>
      </c>
      <c r="V33" s="100" t="s">
        <v>24</v>
      </c>
      <c r="W33" s="100" t="s">
        <v>24</v>
      </c>
      <c r="X33" s="100" t="s">
        <v>24</v>
      </c>
      <c r="Y33" s="100" t="s">
        <v>24</v>
      </c>
      <c r="Z33" s="100" t="s">
        <v>24</v>
      </c>
      <c r="AA33" s="100" t="s">
        <v>24</v>
      </c>
      <c r="AB33" s="100" t="s">
        <v>24</v>
      </c>
      <c r="AC33" s="100" t="s">
        <v>24</v>
      </c>
      <c r="AD33" s="100" t="s">
        <v>24</v>
      </c>
      <c r="AE33" s="100" t="s">
        <v>24</v>
      </c>
      <c r="AF33" s="100" t="s">
        <v>24</v>
      </c>
      <c r="AH33" s="117">
        <v>1926</v>
      </c>
      <c r="AI33" s="100" t="s">
        <v>24</v>
      </c>
      <c r="AJ33" s="100" t="s">
        <v>24</v>
      </c>
      <c r="AK33" s="100" t="s">
        <v>24</v>
      </c>
      <c r="AL33" s="100" t="s">
        <v>24</v>
      </c>
      <c r="AM33" s="100" t="s">
        <v>24</v>
      </c>
      <c r="AN33" s="100" t="s">
        <v>24</v>
      </c>
      <c r="AO33" s="100" t="s">
        <v>24</v>
      </c>
      <c r="AP33" s="100" t="s">
        <v>24</v>
      </c>
      <c r="AQ33" s="100" t="s">
        <v>24</v>
      </c>
      <c r="AR33" s="100" t="s">
        <v>24</v>
      </c>
      <c r="AS33" s="100" t="s">
        <v>24</v>
      </c>
      <c r="AT33" s="100" t="s">
        <v>24</v>
      </c>
      <c r="AU33" s="100" t="s">
        <v>24</v>
      </c>
      <c r="AV33" s="100" t="s">
        <v>24</v>
      </c>
      <c r="AW33" s="100" t="s">
        <v>24</v>
      </c>
      <c r="AY33" s="117">
        <v>1926</v>
      </c>
    </row>
    <row r="34" spans="2:51">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R34" s="117">
        <v>1927</v>
      </c>
      <c r="S34" s="100" t="s">
        <v>24</v>
      </c>
      <c r="T34" s="100" t="s">
        <v>24</v>
      </c>
      <c r="U34" s="100" t="s">
        <v>24</v>
      </c>
      <c r="V34" s="100" t="s">
        <v>24</v>
      </c>
      <c r="W34" s="100" t="s">
        <v>24</v>
      </c>
      <c r="X34" s="100" t="s">
        <v>24</v>
      </c>
      <c r="Y34" s="100" t="s">
        <v>24</v>
      </c>
      <c r="Z34" s="100" t="s">
        <v>24</v>
      </c>
      <c r="AA34" s="100" t="s">
        <v>24</v>
      </c>
      <c r="AB34" s="100" t="s">
        <v>24</v>
      </c>
      <c r="AC34" s="100" t="s">
        <v>24</v>
      </c>
      <c r="AD34" s="100" t="s">
        <v>24</v>
      </c>
      <c r="AE34" s="100" t="s">
        <v>24</v>
      </c>
      <c r="AF34" s="100" t="s">
        <v>24</v>
      </c>
      <c r="AH34" s="117">
        <v>1927</v>
      </c>
      <c r="AI34" s="100" t="s">
        <v>24</v>
      </c>
      <c r="AJ34" s="100" t="s">
        <v>24</v>
      </c>
      <c r="AK34" s="100" t="s">
        <v>24</v>
      </c>
      <c r="AL34" s="100" t="s">
        <v>24</v>
      </c>
      <c r="AM34" s="100" t="s">
        <v>24</v>
      </c>
      <c r="AN34" s="100" t="s">
        <v>24</v>
      </c>
      <c r="AO34" s="100" t="s">
        <v>24</v>
      </c>
      <c r="AP34" s="100" t="s">
        <v>24</v>
      </c>
      <c r="AQ34" s="100" t="s">
        <v>24</v>
      </c>
      <c r="AR34" s="100" t="s">
        <v>24</v>
      </c>
      <c r="AS34" s="100" t="s">
        <v>24</v>
      </c>
      <c r="AT34" s="100" t="s">
        <v>24</v>
      </c>
      <c r="AU34" s="100" t="s">
        <v>24</v>
      </c>
      <c r="AV34" s="100" t="s">
        <v>24</v>
      </c>
      <c r="AW34" s="100" t="s">
        <v>24</v>
      </c>
      <c r="AY34" s="117">
        <v>1927</v>
      </c>
    </row>
    <row r="35" spans="2:51">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R35" s="117">
        <v>1928</v>
      </c>
      <c r="S35" s="100" t="s">
        <v>24</v>
      </c>
      <c r="T35" s="100" t="s">
        <v>24</v>
      </c>
      <c r="U35" s="100" t="s">
        <v>24</v>
      </c>
      <c r="V35" s="100" t="s">
        <v>24</v>
      </c>
      <c r="W35" s="100" t="s">
        <v>24</v>
      </c>
      <c r="X35" s="100" t="s">
        <v>24</v>
      </c>
      <c r="Y35" s="100" t="s">
        <v>24</v>
      </c>
      <c r="Z35" s="100" t="s">
        <v>24</v>
      </c>
      <c r="AA35" s="100" t="s">
        <v>24</v>
      </c>
      <c r="AB35" s="100" t="s">
        <v>24</v>
      </c>
      <c r="AC35" s="100" t="s">
        <v>24</v>
      </c>
      <c r="AD35" s="100" t="s">
        <v>24</v>
      </c>
      <c r="AE35" s="100" t="s">
        <v>24</v>
      </c>
      <c r="AF35" s="100" t="s">
        <v>24</v>
      </c>
      <c r="AH35" s="117">
        <v>1928</v>
      </c>
      <c r="AI35" s="100" t="s">
        <v>24</v>
      </c>
      <c r="AJ35" s="100" t="s">
        <v>24</v>
      </c>
      <c r="AK35" s="100" t="s">
        <v>24</v>
      </c>
      <c r="AL35" s="100" t="s">
        <v>24</v>
      </c>
      <c r="AM35" s="100" t="s">
        <v>24</v>
      </c>
      <c r="AN35" s="100" t="s">
        <v>24</v>
      </c>
      <c r="AO35" s="100" t="s">
        <v>24</v>
      </c>
      <c r="AP35" s="100" t="s">
        <v>24</v>
      </c>
      <c r="AQ35" s="100" t="s">
        <v>24</v>
      </c>
      <c r="AR35" s="100" t="s">
        <v>24</v>
      </c>
      <c r="AS35" s="100" t="s">
        <v>24</v>
      </c>
      <c r="AT35" s="100" t="s">
        <v>24</v>
      </c>
      <c r="AU35" s="100" t="s">
        <v>24</v>
      </c>
      <c r="AV35" s="100" t="s">
        <v>24</v>
      </c>
      <c r="AW35" s="100" t="s">
        <v>24</v>
      </c>
      <c r="AY35" s="117">
        <v>1928</v>
      </c>
    </row>
    <row r="36" spans="2:51">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R36" s="117">
        <v>1929</v>
      </c>
      <c r="S36" s="100" t="s">
        <v>24</v>
      </c>
      <c r="T36" s="100" t="s">
        <v>24</v>
      </c>
      <c r="U36" s="100" t="s">
        <v>24</v>
      </c>
      <c r="V36" s="100" t="s">
        <v>24</v>
      </c>
      <c r="W36" s="100" t="s">
        <v>24</v>
      </c>
      <c r="X36" s="100" t="s">
        <v>24</v>
      </c>
      <c r="Y36" s="100" t="s">
        <v>24</v>
      </c>
      <c r="Z36" s="100" t="s">
        <v>24</v>
      </c>
      <c r="AA36" s="100" t="s">
        <v>24</v>
      </c>
      <c r="AB36" s="100" t="s">
        <v>24</v>
      </c>
      <c r="AC36" s="100" t="s">
        <v>24</v>
      </c>
      <c r="AD36" s="100" t="s">
        <v>24</v>
      </c>
      <c r="AE36" s="100" t="s">
        <v>24</v>
      </c>
      <c r="AF36" s="100" t="s">
        <v>24</v>
      </c>
      <c r="AH36" s="117">
        <v>1929</v>
      </c>
      <c r="AI36" s="100" t="s">
        <v>24</v>
      </c>
      <c r="AJ36" s="100" t="s">
        <v>24</v>
      </c>
      <c r="AK36" s="100" t="s">
        <v>24</v>
      </c>
      <c r="AL36" s="100" t="s">
        <v>24</v>
      </c>
      <c r="AM36" s="100" t="s">
        <v>24</v>
      </c>
      <c r="AN36" s="100" t="s">
        <v>24</v>
      </c>
      <c r="AO36" s="100" t="s">
        <v>24</v>
      </c>
      <c r="AP36" s="100" t="s">
        <v>24</v>
      </c>
      <c r="AQ36" s="100" t="s">
        <v>24</v>
      </c>
      <c r="AR36" s="100" t="s">
        <v>24</v>
      </c>
      <c r="AS36" s="100" t="s">
        <v>24</v>
      </c>
      <c r="AT36" s="100" t="s">
        <v>24</v>
      </c>
      <c r="AU36" s="100" t="s">
        <v>24</v>
      </c>
      <c r="AV36" s="100" t="s">
        <v>24</v>
      </c>
      <c r="AW36" s="100" t="s">
        <v>24</v>
      </c>
      <c r="AY36" s="117">
        <v>1929</v>
      </c>
    </row>
    <row r="37" spans="2:51">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R37" s="117">
        <v>1930</v>
      </c>
      <c r="S37" s="100" t="s">
        <v>24</v>
      </c>
      <c r="T37" s="100" t="s">
        <v>24</v>
      </c>
      <c r="U37" s="100" t="s">
        <v>24</v>
      </c>
      <c r="V37" s="100" t="s">
        <v>24</v>
      </c>
      <c r="W37" s="100" t="s">
        <v>24</v>
      </c>
      <c r="X37" s="100" t="s">
        <v>24</v>
      </c>
      <c r="Y37" s="100" t="s">
        <v>24</v>
      </c>
      <c r="Z37" s="100" t="s">
        <v>24</v>
      </c>
      <c r="AA37" s="100" t="s">
        <v>24</v>
      </c>
      <c r="AB37" s="100" t="s">
        <v>24</v>
      </c>
      <c r="AC37" s="100" t="s">
        <v>24</v>
      </c>
      <c r="AD37" s="100" t="s">
        <v>24</v>
      </c>
      <c r="AE37" s="100" t="s">
        <v>24</v>
      </c>
      <c r="AF37" s="100" t="s">
        <v>24</v>
      </c>
      <c r="AH37" s="117">
        <v>1930</v>
      </c>
      <c r="AI37" s="100" t="s">
        <v>24</v>
      </c>
      <c r="AJ37" s="100" t="s">
        <v>24</v>
      </c>
      <c r="AK37" s="100" t="s">
        <v>24</v>
      </c>
      <c r="AL37" s="100" t="s">
        <v>24</v>
      </c>
      <c r="AM37" s="100" t="s">
        <v>24</v>
      </c>
      <c r="AN37" s="100" t="s">
        <v>24</v>
      </c>
      <c r="AO37" s="100" t="s">
        <v>24</v>
      </c>
      <c r="AP37" s="100" t="s">
        <v>24</v>
      </c>
      <c r="AQ37" s="100" t="s">
        <v>24</v>
      </c>
      <c r="AR37" s="100" t="s">
        <v>24</v>
      </c>
      <c r="AS37" s="100" t="s">
        <v>24</v>
      </c>
      <c r="AT37" s="100" t="s">
        <v>24</v>
      </c>
      <c r="AU37" s="100" t="s">
        <v>24</v>
      </c>
      <c r="AV37" s="100" t="s">
        <v>24</v>
      </c>
      <c r="AW37" s="100" t="s">
        <v>24</v>
      </c>
      <c r="AY37" s="117">
        <v>1930</v>
      </c>
    </row>
    <row r="38" spans="2:51">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R38" s="118">
        <v>1931</v>
      </c>
      <c r="S38" s="100" t="s">
        <v>24</v>
      </c>
      <c r="T38" s="100" t="s">
        <v>24</v>
      </c>
      <c r="U38" s="100" t="s">
        <v>24</v>
      </c>
      <c r="V38" s="100" t="s">
        <v>24</v>
      </c>
      <c r="W38" s="100" t="s">
        <v>24</v>
      </c>
      <c r="X38" s="100" t="s">
        <v>24</v>
      </c>
      <c r="Y38" s="100" t="s">
        <v>24</v>
      </c>
      <c r="Z38" s="100" t="s">
        <v>24</v>
      </c>
      <c r="AA38" s="100" t="s">
        <v>24</v>
      </c>
      <c r="AB38" s="100" t="s">
        <v>24</v>
      </c>
      <c r="AC38" s="100" t="s">
        <v>24</v>
      </c>
      <c r="AD38" s="100" t="s">
        <v>24</v>
      </c>
      <c r="AE38" s="100" t="s">
        <v>24</v>
      </c>
      <c r="AF38" s="100" t="s">
        <v>24</v>
      </c>
      <c r="AH38" s="118">
        <v>1931</v>
      </c>
      <c r="AI38" s="100" t="s">
        <v>24</v>
      </c>
      <c r="AJ38" s="100" t="s">
        <v>24</v>
      </c>
      <c r="AK38" s="100" t="s">
        <v>24</v>
      </c>
      <c r="AL38" s="100" t="s">
        <v>24</v>
      </c>
      <c r="AM38" s="100" t="s">
        <v>24</v>
      </c>
      <c r="AN38" s="100" t="s">
        <v>24</v>
      </c>
      <c r="AO38" s="100" t="s">
        <v>24</v>
      </c>
      <c r="AP38" s="100" t="s">
        <v>24</v>
      </c>
      <c r="AQ38" s="100" t="s">
        <v>24</v>
      </c>
      <c r="AR38" s="100" t="s">
        <v>24</v>
      </c>
      <c r="AS38" s="100" t="s">
        <v>24</v>
      </c>
      <c r="AT38" s="100" t="s">
        <v>24</v>
      </c>
      <c r="AU38" s="100" t="s">
        <v>24</v>
      </c>
      <c r="AV38" s="100" t="s">
        <v>24</v>
      </c>
      <c r="AW38" s="100" t="s">
        <v>24</v>
      </c>
      <c r="AY38" s="118">
        <v>1931</v>
      </c>
    </row>
    <row r="39" spans="2:51">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R39" s="118">
        <v>1932</v>
      </c>
      <c r="S39" s="100" t="s">
        <v>24</v>
      </c>
      <c r="T39" s="100" t="s">
        <v>24</v>
      </c>
      <c r="U39" s="100" t="s">
        <v>24</v>
      </c>
      <c r="V39" s="100" t="s">
        <v>24</v>
      </c>
      <c r="W39" s="100" t="s">
        <v>24</v>
      </c>
      <c r="X39" s="100" t="s">
        <v>24</v>
      </c>
      <c r="Y39" s="100" t="s">
        <v>24</v>
      </c>
      <c r="Z39" s="100" t="s">
        <v>24</v>
      </c>
      <c r="AA39" s="100" t="s">
        <v>24</v>
      </c>
      <c r="AB39" s="100" t="s">
        <v>24</v>
      </c>
      <c r="AC39" s="100" t="s">
        <v>24</v>
      </c>
      <c r="AD39" s="100" t="s">
        <v>24</v>
      </c>
      <c r="AE39" s="100" t="s">
        <v>24</v>
      </c>
      <c r="AF39" s="100" t="s">
        <v>24</v>
      </c>
      <c r="AH39" s="118">
        <v>1932</v>
      </c>
      <c r="AI39" s="100" t="s">
        <v>24</v>
      </c>
      <c r="AJ39" s="100" t="s">
        <v>24</v>
      </c>
      <c r="AK39" s="100" t="s">
        <v>24</v>
      </c>
      <c r="AL39" s="100" t="s">
        <v>24</v>
      </c>
      <c r="AM39" s="100" t="s">
        <v>24</v>
      </c>
      <c r="AN39" s="100" t="s">
        <v>24</v>
      </c>
      <c r="AO39" s="100" t="s">
        <v>24</v>
      </c>
      <c r="AP39" s="100" t="s">
        <v>24</v>
      </c>
      <c r="AQ39" s="100" t="s">
        <v>24</v>
      </c>
      <c r="AR39" s="100" t="s">
        <v>24</v>
      </c>
      <c r="AS39" s="100" t="s">
        <v>24</v>
      </c>
      <c r="AT39" s="100" t="s">
        <v>24</v>
      </c>
      <c r="AU39" s="100" t="s">
        <v>24</v>
      </c>
      <c r="AV39" s="100" t="s">
        <v>24</v>
      </c>
      <c r="AW39" s="100" t="s">
        <v>24</v>
      </c>
      <c r="AY39" s="118">
        <v>1932</v>
      </c>
    </row>
    <row r="40" spans="2:51">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R40" s="118">
        <v>1933</v>
      </c>
      <c r="S40" s="100" t="s">
        <v>24</v>
      </c>
      <c r="T40" s="100" t="s">
        <v>24</v>
      </c>
      <c r="U40" s="100" t="s">
        <v>24</v>
      </c>
      <c r="V40" s="100" t="s">
        <v>24</v>
      </c>
      <c r="W40" s="100" t="s">
        <v>24</v>
      </c>
      <c r="X40" s="100" t="s">
        <v>24</v>
      </c>
      <c r="Y40" s="100" t="s">
        <v>24</v>
      </c>
      <c r="Z40" s="100" t="s">
        <v>24</v>
      </c>
      <c r="AA40" s="100" t="s">
        <v>24</v>
      </c>
      <c r="AB40" s="100" t="s">
        <v>24</v>
      </c>
      <c r="AC40" s="100" t="s">
        <v>24</v>
      </c>
      <c r="AD40" s="100" t="s">
        <v>24</v>
      </c>
      <c r="AE40" s="100" t="s">
        <v>24</v>
      </c>
      <c r="AF40" s="100" t="s">
        <v>24</v>
      </c>
      <c r="AH40" s="118">
        <v>1933</v>
      </c>
      <c r="AI40" s="100" t="s">
        <v>24</v>
      </c>
      <c r="AJ40" s="100" t="s">
        <v>24</v>
      </c>
      <c r="AK40" s="100" t="s">
        <v>24</v>
      </c>
      <c r="AL40" s="100" t="s">
        <v>24</v>
      </c>
      <c r="AM40" s="100" t="s">
        <v>24</v>
      </c>
      <c r="AN40" s="100" t="s">
        <v>24</v>
      </c>
      <c r="AO40" s="100" t="s">
        <v>24</v>
      </c>
      <c r="AP40" s="100" t="s">
        <v>24</v>
      </c>
      <c r="AQ40" s="100" t="s">
        <v>24</v>
      </c>
      <c r="AR40" s="100" t="s">
        <v>24</v>
      </c>
      <c r="AS40" s="100" t="s">
        <v>24</v>
      </c>
      <c r="AT40" s="100" t="s">
        <v>24</v>
      </c>
      <c r="AU40" s="100" t="s">
        <v>24</v>
      </c>
      <c r="AV40" s="100" t="s">
        <v>24</v>
      </c>
      <c r="AW40" s="100" t="s">
        <v>24</v>
      </c>
      <c r="AY40" s="118">
        <v>1933</v>
      </c>
    </row>
    <row r="41" spans="2:51">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R41" s="118">
        <v>1934</v>
      </c>
      <c r="S41" s="100" t="s">
        <v>24</v>
      </c>
      <c r="T41" s="100" t="s">
        <v>24</v>
      </c>
      <c r="U41" s="100" t="s">
        <v>24</v>
      </c>
      <c r="V41" s="100" t="s">
        <v>24</v>
      </c>
      <c r="W41" s="100" t="s">
        <v>24</v>
      </c>
      <c r="X41" s="100" t="s">
        <v>24</v>
      </c>
      <c r="Y41" s="100" t="s">
        <v>24</v>
      </c>
      <c r="Z41" s="100" t="s">
        <v>24</v>
      </c>
      <c r="AA41" s="100" t="s">
        <v>24</v>
      </c>
      <c r="AB41" s="100" t="s">
        <v>24</v>
      </c>
      <c r="AC41" s="100" t="s">
        <v>24</v>
      </c>
      <c r="AD41" s="100" t="s">
        <v>24</v>
      </c>
      <c r="AE41" s="100" t="s">
        <v>24</v>
      </c>
      <c r="AF41" s="100" t="s">
        <v>24</v>
      </c>
      <c r="AH41" s="118">
        <v>1934</v>
      </c>
      <c r="AI41" s="100" t="s">
        <v>24</v>
      </c>
      <c r="AJ41" s="100" t="s">
        <v>24</v>
      </c>
      <c r="AK41" s="100" t="s">
        <v>24</v>
      </c>
      <c r="AL41" s="100" t="s">
        <v>24</v>
      </c>
      <c r="AM41" s="100" t="s">
        <v>24</v>
      </c>
      <c r="AN41" s="100" t="s">
        <v>24</v>
      </c>
      <c r="AO41" s="100" t="s">
        <v>24</v>
      </c>
      <c r="AP41" s="100" t="s">
        <v>24</v>
      </c>
      <c r="AQ41" s="100" t="s">
        <v>24</v>
      </c>
      <c r="AR41" s="100" t="s">
        <v>24</v>
      </c>
      <c r="AS41" s="100" t="s">
        <v>24</v>
      </c>
      <c r="AT41" s="100" t="s">
        <v>24</v>
      </c>
      <c r="AU41" s="100" t="s">
        <v>24</v>
      </c>
      <c r="AV41" s="100" t="s">
        <v>24</v>
      </c>
      <c r="AW41" s="100" t="s">
        <v>24</v>
      </c>
      <c r="AY41" s="118">
        <v>1934</v>
      </c>
    </row>
    <row r="42" spans="2:51">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R42" s="118">
        <v>1935</v>
      </c>
      <c r="S42" s="100" t="s">
        <v>24</v>
      </c>
      <c r="T42" s="100" t="s">
        <v>24</v>
      </c>
      <c r="U42" s="100" t="s">
        <v>24</v>
      </c>
      <c r="V42" s="100" t="s">
        <v>24</v>
      </c>
      <c r="W42" s="100" t="s">
        <v>24</v>
      </c>
      <c r="X42" s="100" t="s">
        <v>24</v>
      </c>
      <c r="Y42" s="100" t="s">
        <v>24</v>
      </c>
      <c r="Z42" s="100" t="s">
        <v>24</v>
      </c>
      <c r="AA42" s="100" t="s">
        <v>24</v>
      </c>
      <c r="AB42" s="100" t="s">
        <v>24</v>
      </c>
      <c r="AC42" s="100" t="s">
        <v>24</v>
      </c>
      <c r="AD42" s="100" t="s">
        <v>24</v>
      </c>
      <c r="AE42" s="100" t="s">
        <v>24</v>
      </c>
      <c r="AF42" s="100" t="s">
        <v>24</v>
      </c>
      <c r="AH42" s="118">
        <v>1935</v>
      </c>
      <c r="AI42" s="100" t="s">
        <v>24</v>
      </c>
      <c r="AJ42" s="100" t="s">
        <v>24</v>
      </c>
      <c r="AK42" s="100" t="s">
        <v>24</v>
      </c>
      <c r="AL42" s="100" t="s">
        <v>24</v>
      </c>
      <c r="AM42" s="100" t="s">
        <v>24</v>
      </c>
      <c r="AN42" s="100" t="s">
        <v>24</v>
      </c>
      <c r="AO42" s="100" t="s">
        <v>24</v>
      </c>
      <c r="AP42" s="100" t="s">
        <v>24</v>
      </c>
      <c r="AQ42" s="100" t="s">
        <v>24</v>
      </c>
      <c r="AR42" s="100" t="s">
        <v>24</v>
      </c>
      <c r="AS42" s="100" t="s">
        <v>24</v>
      </c>
      <c r="AT42" s="100" t="s">
        <v>24</v>
      </c>
      <c r="AU42" s="100" t="s">
        <v>24</v>
      </c>
      <c r="AV42" s="100" t="s">
        <v>24</v>
      </c>
      <c r="AW42" s="100" t="s">
        <v>24</v>
      </c>
      <c r="AY42" s="118">
        <v>1935</v>
      </c>
    </row>
    <row r="43" spans="2:51">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R43" s="118">
        <v>1936</v>
      </c>
      <c r="S43" s="100" t="s">
        <v>24</v>
      </c>
      <c r="T43" s="100" t="s">
        <v>24</v>
      </c>
      <c r="U43" s="100" t="s">
        <v>24</v>
      </c>
      <c r="V43" s="100" t="s">
        <v>24</v>
      </c>
      <c r="W43" s="100" t="s">
        <v>24</v>
      </c>
      <c r="X43" s="100" t="s">
        <v>24</v>
      </c>
      <c r="Y43" s="100" t="s">
        <v>24</v>
      </c>
      <c r="Z43" s="100" t="s">
        <v>24</v>
      </c>
      <c r="AA43" s="100" t="s">
        <v>24</v>
      </c>
      <c r="AB43" s="100" t="s">
        <v>24</v>
      </c>
      <c r="AC43" s="100" t="s">
        <v>24</v>
      </c>
      <c r="AD43" s="100" t="s">
        <v>24</v>
      </c>
      <c r="AE43" s="100" t="s">
        <v>24</v>
      </c>
      <c r="AF43" s="100" t="s">
        <v>24</v>
      </c>
      <c r="AH43" s="118">
        <v>1936</v>
      </c>
      <c r="AI43" s="100" t="s">
        <v>24</v>
      </c>
      <c r="AJ43" s="100" t="s">
        <v>24</v>
      </c>
      <c r="AK43" s="100" t="s">
        <v>24</v>
      </c>
      <c r="AL43" s="100" t="s">
        <v>24</v>
      </c>
      <c r="AM43" s="100" t="s">
        <v>24</v>
      </c>
      <c r="AN43" s="100" t="s">
        <v>24</v>
      </c>
      <c r="AO43" s="100" t="s">
        <v>24</v>
      </c>
      <c r="AP43" s="100" t="s">
        <v>24</v>
      </c>
      <c r="AQ43" s="100" t="s">
        <v>24</v>
      </c>
      <c r="AR43" s="100" t="s">
        <v>24</v>
      </c>
      <c r="AS43" s="100" t="s">
        <v>24</v>
      </c>
      <c r="AT43" s="100" t="s">
        <v>24</v>
      </c>
      <c r="AU43" s="100" t="s">
        <v>24</v>
      </c>
      <c r="AV43" s="100" t="s">
        <v>24</v>
      </c>
      <c r="AW43" s="100" t="s">
        <v>24</v>
      </c>
      <c r="AY43" s="118">
        <v>1936</v>
      </c>
    </row>
    <row r="44" spans="2:51">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R44" s="118">
        <v>1937</v>
      </c>
      <c r="S44" s="100" t="s">
        <v>24</v>
      </c>
      <c r="T44" s="100" t="s">
        <v>24</v>
      </c>
      <c r="U44" s="100" t="s">
        <v>24</v>
      </c>
      <c r="V44" s="100" t="s">
        <v>24</v>
      </c>
      <c r="W44" s="100" t="s">
        <v>24</v>
      </c>
      <c r="X44" s="100" t="s">
        <v>24</v>
      </c>
      <c r="Y44" s="100" t="s">
        <v>24</v>
      </c>
      <c r="Z44" s="100" t="s">
        <v>24</v>
      </c>
      <c r="AA44" s="100" t="s">
        <v>24</v>
      </c>
      <c r="AB44" s="100" t="s">
        <v>24</v>
      </c>
      <c r="AC44" s="100" t="s">
        <v>24</v>
      </c>
      <c r="AD44" s="100" t="s">
        <v>24</v>
      </c>
      <c r="AE44" s="100" t="s">
        <v>24</v>
      </c>
      <c r="AF44" s="100" t="s">
        <v>24</v>
      </c>
      <c r="AH44" s="118">
        <v>1937</v>
      </c>
      <c r="AI44" s="100" t="s">
        <v>24</v>
      </c>
      <c r="AJ44" s="100" t="s">
        <v>24</v>
      </c>
      <c r="AK44" s="100" t="s">
        <v>24</v>
      </c>
      <c r="AL44" s="100" t="s">
        <v>24</v>
      </c>
      <c r="AM44" s="100" t="s">
        <v>24</v>
      </c>
      <c r="AN44" s="100" t="s">
        <v>24</v>
      </c>
      <c r="AO44" s="100" t="s">
        <v>24</v>
      </c>
      <c r="AP44" s="100" t="s">
        <v>24</v>
      </c>
      <c r="AQ44" s="100" t="s">
        <v>24</v>
      </c>
      <c r="AR44" s="100" t="s">
        <v>24</v>
      </c>
      <c r="AS44" s="100" t="s">
        <v>24</v>
      </c>
      <c r="AT44" s="100" t="s">
        <v>24</v>
      </c>
      <c r="AU44" s="100" t="s">
        <v>24</v>
      </c>
      <c r="AV44" s="100" t="s">
        <v>24</v>
      </c>
      <c r="AW44" s="100" t="s">
        <v>24</v>
      </c>
      <c r="AY44" s="118">
        <v>1937</v>
      </c>
    </row>
    <row r="45" spans="2:51">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R45" s="118">
        <v>1938</v>
      </c>
      <c r="S45" s="100" t="s">
        <v>24</v>
      </c>
      <c r="T45" s="100" t="s">
        <v>24</v>
      </c>
      <c r="U45" s="100" t="s">
        <v>24</v>
      </c>
      <c r="V45" s="100" t="s">
        <v>24</v>
      </c>
      <c r="W45" s="100" t="s">
        <v>24</v>
      </c>
      <c r="X45" s="100" t="s">
        <v>24</v>
      </c>
      <c r="Y45" s="100" t="s">
        <v>24</v>
      </c>
      <c r="Z45" s="100" t="s">
        <v>24</v>
      </c>
      <c r="AA45" s="100" t="s">
        <v>24</v>
      </c>
      <c r="AB45" s="100" t="s">
        <v>24</v>
      </c>
      <c r="AC45" s="100" t="s">
        <v>24</v>
      </c>
      <c r="AD45" s="100" t="s">
        <v>24</v>
      </c>
      <c r="AE45" s="100" t="s">
        <v>24</v>
      </c>
      <c r="AF45" s="100" t="s">
        <v>24</v>
      </c>
      <c r="AH45" s="118">
        <v>1938</v>
      </c>
      <c r="AI45" s="100" t="s">
        <v>24</v>
      </c>
      <c r="AJ45" s="100" t="s">
        <v>24</v>
      </c>
      <c r="AK45" s="100" t="s">
        <v>24</v>
      </c>
      <c r="AL45" s="100" t="s">
        <v>24</v>
      </c>
      <c r="AM45" s="100" t="s">
        <v>24</v>
      </c>
      <c r="AN45" s="100" t="s">
        <v>24</v>
      </c>
      <c r="AO45" s="100" t="s">
        <v>24</v>
      </c>
      <c r="AP45" s="100" t="s">
        <v>24</v>
      </c>
      <c r="AQ45" s="100" t="s">
        <v>24</v>
      </c>
      <c r="AR45" s="100" t="s">
        <v>24</v>
      </c>
      <c r="AS45" s="100" t="s">
        <v>24</v>
      </c>
      <c r="AT45" s="100" t="s">
        <v>24</v>
      </c>
      <c r="AU45" s="100" t="s">
        <v>24</v>
      </c>
      <c r="AV45" s="100" t="s">
        <v>24</v>
      </c>
      <c r="AW45" s="100" t="s">
        <v>24</v>
      </c>
      <c r="AY45" s="118">
        <v>1938</v>
      </c>
    </row>
    <row r="46" spans="2:51">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R46" s="118">
        <v>1939</v>
      </c>
      <c r="S46" s="100" t="s">
        <v>24</v>
      </c>
      <c r="T46" s="100" t="s">
        <v>24</v>
      </c>
      <c r="U46" s="100" t="s">
        <v>24</v>
      </c>
      <c r="V46" s="100" t="s">
        <v>24</v>
      </c>
      <c r="W46" s="100" t="s">
        <v>24</v>
      </c>
      <c r="X46" s="100" t="s">
        <v>24</v>
      </c>
      <c r="Y46" s="100" t="s">
        <v>24</v>
      </c>
      <c r="Z46" s="100" t="s">
        <v>24</v>
      </c>
      <c r="AA46" s="100" t="s">
        <v>24</v>
      </c>
      <c r="AB46" s="100" t="s">
        <v>24</v>
      </c>
      <c r="AC46" s="100" t="s">
        <v>24</v>
      </c>
      <c r="AD46" s="100" t="s">
        <v>24</v>
      </c>
      <c r="AE46" s="100" t="s">
        <v>24</v>
      </c>
      <c r="AF46" s="100" t="s">
        <v>24</v>
      </c>
      <c r="AH46" s="118">
        <v>1939</v>
      </c>
      <c r="AI46" s="100" t="s">
        <v>24</v>
      </c>
      <c r="AJ46" s="100" t="s">
        <v>24</v>
      </c>
      <c r="AK46" s="100" t="s">
        <v>24</v>
      </c>
      <c r="AL46" s="100" t="s">
        <v>24</v>
      </c>
      <c r="AM46" s="100" t="s">
        <v>24</v>
      </c>
      <c r="AN46" s="100" t="s">
        <v>24</v>
      </c>
      <c r="AO46" s="100" t="s">
        <v>24</v>
      </c>
      <c r="AP46" s="100" t="s">
        <v>24</v>
      </c>
      <c r="AQ46" s="100" t="s">
        <v>24</v>
      </c>
      <c r="AR46" s="100" t="s">
        <v>24</v>
      </c>
      <c r="AS46" s="100" t="s">
        <v>24</v>
      </c>
      <c r="AT46" s="100" t="s">
        <v>24</v>
      </c>
      <c r="AU46" s="100" t="s">
        <v>24</v>
      </c>
      <c r="AV46" s="100" t="s">
        <v>24</v>
      </c>
      <c r="AW46" s="100" t="s">
        <v>24</v>
      </c>
      <c r="AY46" s="118">
        <v>1939</v>
      </c>
    </row>
    <row r="47" spans="2:51">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R47" s="119">
        <v>1940</v>
      </c>
      <c r="S47" s="100" t="s">
        <v>24</v>
      </c>
      <c r="T47" s="100" t="s">
        <v>24</v>
      </c>
      <c r="U47" s="100" t="s">
        <v>24</v>
      </c>
      <c r="V47" s="100" t="s">
        <v>24</v>
      </c>
      <c r="W47" s="100" t="s">
        <v>24</v>
      </c>
      <c r="X47" s="100" t="s">
        <v>24</v>
      </c>
      <c r="Y47" s="100" t="s">
        <v>24</v>
      </c>
      <c r="Z47" s="100" t="s">
        <v>24</v>
      </c>
      <c r="AA47" s="100" t="s">
        <v>24</v>
      </c>
      <c r="AB47" s="100" t="s">
        <v>24</v>
      </c>
      <c r="AC47" s="100" t="s">
        <v>24</v>
      </c>
      <c r="AD47" s="100" t="s">
        <v>24</v>
      </c>
      <c r="AE47" s="100" t="s">
        <v>24</v>
      </c>
      <c r="AF47" s="100" t="s">
        <v>24</v>
      </c>
      <c r="AH47" s="119">
        <v>1940</v>
      </c>
      <c r="AI47" s="100" t="s">
        <v>24</v>
      </c>
      <c r="AJ47" s="100" t="s">
        <v>24</v>
      </c>
      <c r="AK47" s="100" t="s">
        <v>24</v>
      </c>
      <c r="AL47" s="100" t="s">
        <v>24</v>
      </c>
      <c r="AM47" s="100" t="s">
        <v>24</v>
      </c>
      <c r="AN47" s="100" t="s">
        <v>24</v>
      </c>
      <c r="AO47" s="100" t="s">
        <v>24</v>
      </c>
      <c r="AP47" s="100" t="s">
        <v>24</v>
      </c>
      <c r="AQ47" s="100" t="s">
        <v>24</v>
      </c>
      <c r="AR47" s="100" t="s">
        <v>24</v>
      </c>
      <c r="AS47" s="100" t="s">
        <v>24</v>
      </c>
      <c r="AT47" s="100" t="s">
        <v>24</v>
      </c>
      <c r="AU47" s="100" t="s">
        <v>24</v>
      </c>
      <c r="AV47" s="100" t="s">
        <v>24</v>
      </c>
      <c r="AW47" s="100" t="s">
        <v>24</v>
      </c>
      <c r="AY47" s="119">
        <v>1940</v>
      </c>
    </row>
    <row r="48" spans="2:51">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R48" s="119">
        <v>1941</v>
      </c>
      <c r="S48" s="100" t="s">
        <v>24</v>
      </c>
      <c r="T48" s="100" t="s">
        <v>24</v>
      </c>
      <c r="U48" s="100" t="s">
        <v>24</v>
      </c>
      <c r="V48" s="100" t="s">
        <v>24</v>
      </c>
      <c r="W48" s="100" t="s">
        <v>24</v>
      </c>
      <c r="X48" s="100" t="s">
        <v>24</v>
      </c>
      <c r="Y48" s="100" t="s">
        <v>24</v>
      </c>
      <c r="Z48" s="100" t="s">
        <v>24</v>
      </c>
      <c r="AA48" s="100" t="s">
        <v>24</v>
      </c>
      <c r="AB48" s="100" t="s">
        <v>24</v>
      </c>
      <c r="AC48" s="100" t="s">
        <v>24</v>
      </c>
      <c r="AD48" s="100" t="s">
        <v>24</v>
      </c>
      <c r="AE48" s="100" t="s">
        <v>24</v>
      </c>
      <c r="AF48" s="100" t="s">
        <v>24</v>
      </c>
      <c r="AH48" s="119">
        <v>1941</v>
      </c>
      <c r="AI48" s="100" t="s">
        <v>24</v>
      </c>
      <c r="AJ48" s="100" t="s">
        <v>24</v>
      </c>
      <c r="AK48" s="100" t="s">
        <v>24</v>
      </c>
      <c r="AL48" s="100" t="s">
        <v>24</v>
      </c>
      <c r="AM48" s="100" t="s">
        <v>24</v>
      </c>
      <c r="AN48" s="100" t="s">
        <v>24</v>
      </c>
      <c r="AO48" s="100" t="s">
        <v>24</v>
      </c>
      <c r="AP48" s="100" t="s">
        <v>24</v>
      </c>
      <c r="AQ48" s="100" t="s">
        <v>24</v>
      </c>
      <c r="AR48" s="100" t="s">
        <v>24</v>
      </c>
      <c r="AS48" s="100" t="s">
        <v>24</v>
      </c>
      <c r="AT48" s="100" t="s">
        <v>24</v>
      </c>
      <c r="AU48" s="100" t="s">
        <v>24</v>
      </c>
      <c r="AV48" s="100" t="s">
        <v>24</v>
      </c>
      <c r="AW48" s="100" t="s">
        <v>24</v>
      </c>
      <c r="AY48" s="119">
        <v>1941</v>
      </c>
    </row>
    <row r="49" spans="2:51">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R49" s="119">
        <v>1942</v>
      </c>
      <c r="S49" s="100" t="s">
        <v>24</v>
      </c>
      <c r="T49" s="100" t="s">
        <v>24</v>
      </c>
      <c r="U49" s="100" t="s">
        <v>24</v>
      </c>
      <c r="V49" s="100" t="s">
        <v>24</v>
      </c>
      <c r="W49" s="100" t="s">
        <v>24</v>
      </c>
      <c r="X49" s="100" t="s">
        <v>24</v>
      </c>
      <c r="Y49" s="100" t="s">
        <v>24</v>
      </c>
      <c r="Z49" s="100" t="s">
        <v>24</v>
      </c>
      <c r="AA49" s="100" t="s">
        <v>24</v>
      </c>
      <c r="AB49" s="100" t="s">
        <v>24</v>
      </c>
      <c r="AC49" s="100" t="s">
        <v>24</v>
      </c>
      <c r="AD49" s="100" t="s">
        <v>24</v>
      </c>
      <c r="AE49" s="100" t="s">
        <v>24</v>
      </c>
      <c r="AF49" s="100" t="s">
        <v>24</v>
      </c>
      <c r="AH49" s="119">
        <v>1942</v>
      </c>
      <c r="AI49" s="100" t="s">
        <v>24</v>
      </c>
      <c r="AJ49" s="100" t="s">
        <v>24</v>
      </c>
      <c r="AK49" s="100" t="s">
        <v>24</v>
      </c>
      <c r="AL49" s="100" t="s">
        <v>24</v>
      </c>
      <c r="AM49" s="100" t="s">
        <v>24</v>
      </c>
      <c r="AN49" s="100" t="s">
        <v>24</v>
      </c>
      <c r="AO49" s="100" t="s">
        <v>24</v>
      </c>
      <c r="AP49" s="100" t="s">
        <v>24</v>
      </c>
      <c r="AQ49" s="100" t="s">
        <v>24</v>
      </c>
      <c r="AR49" s="100" t="s">
        <v>24</v>
      </c>
      <c r="AS49" s="100" t="s">
        <v>24</v>
      </c>
      <c r="AT49" s="100" t="s">
        <v>24</v>
      </c>
      <c r="AU49" s="100" t="s">
        <v>24</v>
      </c>
      <c r="AV49" s="100" t="s">
        <v>24</v>
      </c>
      <c r="AW49" s="100" t="s">
        <v>24</v>
      </c>
      <c r="AY49" s="119">
        <v>1942</v>
      </c>
    </row>
    <row r="50" spans="2:51">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R50" s="119">
        <v>1943</v>
      </c>
      <c r="S50" s="100" t="s">
        <v>24</v>
      </c>
      <c r="T50" s="100" t="s">
        <v>24</v>
      </c>
      <c r="U50" s="100" t="s">
        <v>24</v>
      </c>
      <c r="V50" s="100" t="s">
        <v>24</v>
      </c>
      <c r="W50" s="100" t="s">
        <v>24</v>
      </c>
      <c r="X50" s="100" t="s">
        <v>24</v>
      </c>
      <c r="Y50" s="100" t="s">
        <v>24</v>
      </c>
      <c r="Z50" s="100" t="s">
        <v>24</v>
      </c>
      <c r="AA50" s="100" t="s">
        <v>24</v>
      </c>
      <c r="AB50" s="100" t="s">
        <v>24</v>
      </c>
      <c r="AC50" s="100" t="s">
        <v>24</v>
      </c>
      <c r="AD50" s="100" t="s">
        <v>24</v>
      </c>
      <c r="AE50" s="100" t="s">
        <v>24</v>
      </c>
      <c r="AF50" s="100" t="s">
        <v>24</v>
      </c>
      <c r="AH50" s="119">
        <v>1943</v>
      </c>
      <c r="AI50" s="100" t="s">
        <v>24</v>
      </c>
      <c r="AJ50" s="100" t="s">
        <v>24</v>
      </c>
      <c r="AK50" s="100" t="s">
        <v>24</v>
      </c>
      <c r="AL50" s="100" t="s">
        <v>24</v>
      </c>
      <c r="AM50" s="100" t="s">
        <v>24</v>
      </c>
      <c r="AN50" s="100" t="s">
        <v>24</v>
      </c>
      <c r="AO50" s="100" t="s">
        <v>24</v>
      </c>
      <c r="AP50" s="100" t="s">
        <v>24</v>
      </c>
      <c r="AQ50" s="100" t="s">
        <v>24</v>
      </c>
      <c r="AR50" s="100" t="s">
        <v>24</v>
      </c>
      <c r="AS50" s="100" t="s">
        <v>24</v>
      </c>
      <c r="AT50" s="100" t="s">
        <v>24</v>
      </c>
      <c r="AU50" s="100" t="s">
        <v>24</v>
      </c>
      <c r="AV50" s="100" t="s">
        <v>24</v>
      </c>
      <c r="AW50" s="100" t="s">
        <v>24</v>
      </c>
      <c r="AY50" s="119">
        <v>1943</v>
      </c>
    </row>
    <row r="51" spans="2:51">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R51" s="119">
        <v>1944</v>
      </c>
      <c r="S51" s="100" t="s">
        <v>24</v>
      </c>
      <c r="T51" s="100" t="s">
        <v>24</v>
      </c>
      <c r="U51" s="100" t="s">
        <v>24</v>
      </c>
      <c r="V51" s="100" t="s">
        <v>24</v>
      </c>
      <c r="W51" s="100" t="s">
        <v>24</v>
      </c>
      <c r="X51" s="100" t="s">
        <v>24</v>
      </c>
      <c r="Y51" s="100" t="s">
        <v>24</v>
      </c>
      <c r="Z51" s="100" t="s">
        <v>24</v>
      </c>
      <c r="AA51" s="100" t="s">
        <v>24</v>
      </c>
      <c r="AB51" s="100" t="s">
        <v>24</v>
      </c>
      <c r="AC51" s="100" t="s">
        <v>24</v>
      </c>
      <c r="AD51" s="100" t="s">
        <v>24</v>
      </c>
      <c r="AE51" s="100" t="s">
        <v>24</v>
      </c>
      <c r="AF51" s="100" t="s">
        <v>24</v>
      </c>
      <c r="AH51" s="119">
        <v>1944</v>
      </c>
      <c r="AI51" s="100" t="s">
        <v>24</v>
      </c>
      <c r="AJ51" s="100" t="s">
        <v>24</v>
      </c>
      <c r="AK51" s="100" t="s">
        <v>24</v>
      </c>
      <c r="AL51" s="100" t="s">
        <v>24</v>
      </c>
      <c r="AM51" s="100" t="s">
        <v>24</v>
      </c>
      <c r="AN51" s="100" t="s">
        <v>24</v>
      </c>
      <c r="AO51" s="100" t="s">
        <v>24</v>
      </c>
      <c r="AP51" s="100" t="s">
        <v>24</v>
      </c>
      <c r="AQ51" s="100" t="s">
        <v>24</v>
      </c>
      <c r="AR51" s="100" t="s">
        <v>24</v>
      </c>
      <c r="AS51" s="100" t="s">
        <v>24</v>
      </c>
      <c r="AT51" s="100" t="s">
        <v>24</v>
      </c>
      <c r="AU51" s="100" t="s">
        <v>24</v>
      </c>
      <c r="AV51" s="100" t="s">
        <v>24</v>
      </c>
      <c r="AW51" s="100" t="s">
        <v>24</v>
      </c>
      <c r="AY51" s="119">
        <v>1944</v>
      </c>
    </row>
    <row r="52" spans="2:51">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R52" s="119">
        <v>1945</v>
      </c>
      <c r="S52" s="100" t="s">
        <v>24</v>
      </c>
      <c r="T52" s="100" t="s">
        <v>24</v>
      </c>
      <c r="U52" s="100" t="s">
        <v>24</v>
      </c>
      <c r="V52" s="100" t="s">
        <v>24</v>
      </c>
      <c r="W52" s="100" t="s">
        <v>24</v>
      </c>
      <c r="X52" s="100" t="s">
        <v>24</v>
      </c>
      <c r="Y52" s="100" t="s">
        <v>24</v>
      </c>
      <c r="Z52" s="100" t="s">
        <v>24</v>
      </c>
      <c r="AA52" s="100" t="s">
        <v>24</v>
      </c>
      <c r="AB52" s="100" t="s">
        <v>24</v>
      </c>
      <c r="AC52" s="100" t="s">
        <v>24</v>
      </c>
      <c r="AD52" s="100" t="s">
        <v>24</v>
      </c>
      <c r="AE52" s="100" t="s">
        <v>24</v>
      </c>
      <c r="AF52" s="100" t="s">
        <v>24</v>
      </c>
      <c r="AH52" s="119">
        <v>1945</v>
      </c>
      <c r="AI52" s="100" t="s">
        <v>24</v>
      </c>
      <c r="AJ52" s="100" t="s">
        <v>24</v>
      </c>
      <c r="AK52" s="100" t="s">
        <v>24</v>
      </c>
      <c r="AL52" s="100" t="s">
        <v>24</v>
      </c>
      <c r="AM52" s="100" t="s">
        <v>24</v>
      </c>
      <c r="AN52" s="100" t="s">
        <v>24</v>
      </c>
      <c r="AO52" s="100" t="s">
        <v>24</v>
      </c>
      <c r="AP52" s="100" t="s">
        <v>24</v>
      </c>
      <c r="AQ52" s="100" t="s">
        <v>24</v>
      </c>
      <c r="AR52" s="100" t="s">
        <v>24</v>
      </c>
      <c r="AS52" s="100" t="s">
        <v>24</v>
      </c>
      <c r="AT52" s="100" t="s">
        <v>24</v>
      </c>
      <c r="AU52" s="100" t="s">
        <v>24</v>
      </c>
      <c r="AV52" s="100" t="s">
        <v>24</v>
      </c>
      <c r="AW52" s="100" t="s">
        <v>24</v>
      </c>
      <c r="AY52" s="119">
        <v>1945</v>
      </c>
    </row>
    <row r="53" spans="2:51">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R53" s="119">
        <v>1946</v>
      </c>
      <c r="S53" s="100" t="s">
        <v>24</v>
      </c>
      <c r="T53" s="100" t="s">
        <v>24</v>
      </c>
      <c r="U53" s="100" t="s">
        <v>24</v>
      </c>
      <c r="V53" s="100" t="s">
        <v>24</v>
      </c>
      <c r="W53" s="100" t="s">
        <v>24</v>
      </c>
      <c r="X53" s="100" t="s">
        <v>24</v>
      </c>
      <c r="Y53" s="100" t="s">
        <v>24</v>
      </c>
      <c r="Z53" s="100" t="s">
        <v>24</v>
      </c>
      <c r="AA53" s="100" t="s">
        <v>24</v>
      </c>
      <c r="AB53" s="100" t="s">
        <v>24</v>
      </c>
      <c r="AC53" s="100" t="s">
        <v>24</v>
      </c>
      <c r="AD53" s="100" t="s">
        <v>24</v>
      </c>
      <c r="AE53" s="100" t="s">
        <v>24</v>
      </c>
      <c r="AF53" s="100" t="s">
        <v>24</v>
      </c>
      <c r="AH53" s="119">
        <v>1946</v>
      </c>
      <c r="AI53" s="100" t="s">
        <v>24</v>
      </c>
      <c r="AJ53" s="100" t="s">
        <v>24</v>
      </c>
      <c r="AK53" s="100" t="s">
        <v>24</v>
      </c>
      <c r="AL53" s="100" t="s">
        <v>24</v>
      </c>
      <c r="AM53" s="100" t="s">
        <v>24</v>
      </c>
      <c r="AN53" s="100" t="s">
        <v>24</v>
      </c>
      <c r="AO53" s="100" t="s">
        <v>24</v>
      </c>
      <c r="AP53" s="100" t="s">
        <v>24</v>
      </c>
      <c r="AQ53" s="100" t="s">
        <v>24</v>
      </c>
      <c r="AR53" s="100" t="s">
        <v>24</v>
      </c>
      <c r="AS53" s="100" t="s">
        <v>24</v>
      </c>
      <c r="AT53" s="100" t="s">
        <v>24</v>
      </c>
      <c r="AU53" s="100" t="s">
        <v>24</v>
      </c>
      <c r="AV53" s="100" t="s">
        <v>24</v>
      </c>
      <c r="AW53" s="100" t="s">
        <v>24</v>
      </c>
      <c r="AY53" s="119">
        <v>1946</v>
      </c>
    </row>
    <row r="54" spans="2:51">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R54" s="119">
        <v>1947</v>
      </c>
      <c r="S54" s="100" t="s">
        <v>24</v>
      </c>
      <c r="T54" s="100" t="s">
        <v>24</v>
      </c>
      <c r="U54" s="100" t="s">
        <v>24</v>
      </c>
      <c r="V54" s="100" t="s">
        <v>24</v>
      </c>
      <c r="W54" s="100" t="s">
        <v>24</v>
      </c>
      <c r="X54" s="100" t="s">
        <v>24</v>
      </c>
      <c r="Y54" s="100" t="s">
        <v>24</v>
      </c>
      <c r="Z54" s="100" t="s">
        <v>24</v>
      </c>
      <c r="AA54" s="100" t="s">
        <v>24</v>
      </c>
      <c r="AB54" s="100" t="s">
        <v>24</v>
      </c>
      <c r="AC54" s="100" t="s">
        <v>24</v>
      </c>
      <c r="AD54" s="100" t="s">
        <v>24</v>
      </c>
      <c r="AE54" s="100" t="s">
        <v>24</v>
      </c>
      <c r="AF54" s="100" t="s">
        <v>24</v>
      </c>
      <c r="AH54" s="119">
        <v>1947</v>
      </c>
      <c r="AI54" s="100" t="s">
        <v>24</v>
      </c>
      <c r="AJ54" s="100" t="s">
        <v>24</v>
      </c>
      <c r="AK54" s="100" t="s">
        <v>24</v>
      </c>
      <c r="AL54" s="100" t="s">
        <v>24</v>
      </c>
      <c r="AM54" s="100" t="s">
        <v>24</v>
      </c>
      <c r="AN54" s="100" t="s">
        <v>24</v>
      </c>
      <c r="AO54" s="100" t="s">
        <v>24</v>
      </c>
      <c r="AP54" s="100" t="s">
        <v>24</v>
      </c>
      <c r="AQ54" s="100" t="s">
        <v>24</v>
      </c>
      <c r="AR54" s="100" t="s">
        <v>24</v>
      </c>
      <c r="AS54" s="100" t="s">
        <v>24</v>
      </c>
      <c r="AT54" s="100" t="s">
        <v>24</v>
      </c>
      <c r="AU54" s="100" t="s">
        <v>24</v>
      </c>
      <c r="AV54" s="100" t="s">
        <v>24</v>
      </c>
      <c r="AW54" s="100" t="s">
        <v>24</v>
      </c>
      <c r="AY54" s="119">
        <v>1947</v>
      </c>
    </row>
    <row r="55" spans="2:51">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R55" s="119">
        <v>1948</v>
      </c>
      <c r="S55" s="100" t="s">
        <v>24</v>
      </c>
      <c r="T55" s="100" t="s">
        <v>24</v>
      </c>
      <c r="U55" s="100" t="s">
        <v>24</v>
      </c>
      <c r="V55" s="100" t="s">
        <v>24</v>
      </c>
      <c r="W55" s="100" t="s">
        <v>24</v>
      </c>
      <c r="X55" s="100" t="s">
        <v>24</v>
      </c>
      <c r="Y55" s="100" t="s">
        <v>24</v>
      </c>
      <c r="Z55" s="100" t="s">
        <v>24</v>
      </c>
      <c r="AA55" s="100" t="s">
        <v>24</v>
      </c>
      <c r="AB55" s="100" t="s">
        <v>24</v>
      </c>
      <c r="AC55" s="100" t="s">
        <v>24</v>
      </c>
      <c r="AD55" s="100" t="s">
        <v>24</v>
      </c>
      <c r="AE55" s="100" t="s">
        <v>24</v>
      </c>
      <c r="AF55" s="100" t="s">
        <v>24</v>
      </c>
      <c r="AH55" s="119">
        <v>1948</v>
      </c>
      <c r="AI55" s="100" t="s">
        <v>24</v>
      </c>
      <c r="AJ55" s="100" t="s">
        <v>24</v>
      </c>
      <c r="AK55" s="100" t="s">
        <v>24</v>
      </c>
      <c r="AL55" s="100" t="s">
        <v>24</v>
      </c>
      <c r="AM55" s="100" t="s">
        <v>24</v>
      </c>
      <c r="AN55" s="100" t="s">
        <v>24</v>
      </c>
      <c r="AO55" s="100" t="s">
        <v>24</v>
      </c>
      <c r="AP55" s="100" t="s">
        <v>24</v>
      </c>
      <c r="AQ55" s="100" t="s">
        <v>24</v>
      </c>
      <c r="AR55" s="100" t="s">
        <v>24</v>
      </c>
      <c r="AS55" s="100" t="s">
        <v>24</v>
      </c>
      <c r="AT55" s="100" t="s">
        <v>24</v>
      </c>
      <c r="AU55" s="100" t="s">
        <v>24</v>
      </c>
      <c r="AV55" s="100" t="s">
        <v>24</v>
      </c>
      <c r="AW55" s="100" t="s">
        <v>24</v>
      </c>
      <c r="AY55" s="119">
        <v>1948</v>
      </c>
    </row>
    <row r="56" spans="2:51">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R56" s="119">
        <v>1949</v>
      </c>
      <c r="S56" s="100" t="s">
        <v>24</v>
      </c>
      <c r="T56" s="100" t="s">
        <v>24</v>
      </c>
      <c r="U56" s="100" t="s">
        <v>24</v>
      </c>
      <c r="V56" s="100" t="s">
        <v>24</v>
      </c>
      <c r="W56" s="100" t="s">
        <v>24</v>
      </c>
      <c r="X56" s="100" t="s">
        <v>24</v>
      </c>
      <c r="Y56" s="100" t="s">
        <v>24</v>
      </c>
      <c r="Z56" s="100" t="s">
        <v>24</v>
      </c>
      <c r="AA56" s="100" t="s">
        <v>24</v>
      </c>
      <c r="AB56" s="100" t="s">
        <v>24</v>
      </c>
      <c r="AC56" s="100" t="s">
        <v>24</v>
      </c>
      <c r="AD56" s="100" t="s">
        <v>24</v>
      </c>
      <c r="AE56" s="100" t="s">
        <v>24</v>
      </c>
      <c r="AF56" s="100" t="s">
        <v>24</v>
      </c>
      <c r="AH56" s="119">
        <v>1949</v>
      </c>
      <c r="AI56" s="100" t="s">
        <v>24</v>
      </c>
      <c r="AJ56" s="100" t="s">
        <v>24</v>
      </c>
      <c r="AK56" s="100" t="s">
        <v>24</v>
      </c>
      <c r="AL56" s="100" t="s">
        <v>24</v>
      </c>
      <c r="AM56" s="100" t="s">
        <v>24</v>
      </c>
      <c r="AN56" s="100" t="s">
        <v>24</v>
      </c>
      <c r="AO56" s="100" t="s">
        <v>24</v>
      </c>
      <c r="AP56" s="100" t="s">
        <v>24</v>
      </c>
      <c r="AQ56" s="100" t="s">
        <v>24</v>
      </c>
      <c r="AR56" s="100" t="s">
        <v>24</v>
      </c>
      <c r="AS56" s="100" t="s">
        <v>24</v>
      </c>
      <c r="AT56" s="100" t="s">
        <v>24</v>
      </c>
      <c r="AU56" s="100" t="s">
        <v>24</v>
      </c>
      <c r="AV56" s="100" t="s">
        <v>24</v>
      </c>
      <c r="AW56" s="100" t="s">
        <v>24</v>
      </c>
      <c r="AY56" s="119">
        <v>1949</v>
      </c>
    </row>
    <row r="57" spans="2:51">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R57" s="120">
        <v>1950</v>
      </c>
      <c r="S57" s="100" t="s">
        <v>24</v>
      </c>
      <c r="T57" s="100" t="s">
        <v>24</v>
      </c>
      <c r="U57" s="100" t="s">
        <v>24</v>
      </c>
      <c r="V57" s="100" t="s">
        <v>24</v>
      </c>
      <c r="W57" s="100" t="s">
        <v>24</v>
      </c>
      <c r="X57" s="100" t="s">
        <v>24</v>
      </c>
      <c r="Y57" s="100" t="s">
        <v>24</v>
      </c>
      <c r="Z57" s="100" t="s">
        <v>24</v>
      </c>
      <c r="AA57" s="100" t="s">
        <v>24</v>
      </c>
      <c r="AB57" s="100" t="s">
        <v>24</v>
      </c>
      <c r="AC57" s="100" t="s">
        <v>24</v>
      </c>
      <c r="AD57" s="100" t="s">
        <v>24</v>
      </c>
      <c r="AE57" s="100" t="s">
        <v>24</v>
      </c>
      <c r="AF57" s="100" t="s">
        <v>24</v>
      </c>
      <c r="AH57" s="120">
        <v>1950</v>
      </c>
      <c r="AI57" s="100" t="s">
        <v>24</v>
      </c>
      <c r="AJ57" s="100" t="s">
        <v>24</v>
      </c>
      <c r="AK57" s="100" t="s">
        <v>24</v>
      </c>
      <c r="AL57" s="100" t="s">
        <v>24</v>
      </c>
      <c r="AM57" s="100" t="s">
        <v>24</v>
      </c>
      <c r="AN57" s="100" t="s">
        <v>24</v>
      </c>
      <c r="AO57" s="100" t="s">
        <v>24</v>
      </c>
      <c r="AP57" s="100" t="s">
        <v>24</v>
      </c>
      <c r="AQ57" s="100" t="s">
        <v>24</v>
      </c>
      <c r="AR57" s="100" t="s">
        <v>24</v>
      </c>
      <c r="AS57" s="100" t="s">
        <v>24</v>
      </c>
      <c r="AT57" s="100" t="s">
        <v>24</v>
      </c>
      <c r="AU57" s="100" t="s">
        <v>24</v>
      </c>
      <c r="AV57" s="100" t="s">
        <v>24</v>
      </c>
      <c r="AW57" s="100" t="s">
        <v>24</v>
      </c>
      <c r="AY57" s="120">
        <v>1950</v>
      </c>
    </row>
    <row r="58" spans="2:51">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R58" s="120">
        <v>1951</v>
      </c>
      <c r="S58" s="100" t="s">
        <v>24</v>
      </c>
      <c r="T58" s="100" t="s">
        <v>24</v>
      </c>
      <c r="U58" s="100" t="s">
        <v>24</v>
      </c>
      <c r="V58" s="100" t="s">
        <v>24</v>
      </c>
      <c r="W58" s="100" t="s">
        <v>24</v>
      </c>
      <c r="X58" s="100" t="s">
        <v>24</v>
      </c>
      <c r="Y58" s="100" t="s">
        <v>24</v>
      </c>
      <c r="Z58" s="100" t="s">
        <v>24</v>
      </c>
      <c r="AA58" s="100" t="s">
        <v>24</v>
      </c>
      <c r="AB58" s="100" t="s">
        <v>24</v>
      </c>
      <c r="AC58" s="100" t="s">
        <v>24</v>
      </c>
      <c r="AD58" s="100" t="s">
        <v>24</v>
      </c>
      <c r="AE58" s="100" t="s">
        <v>24</v>
      </c>
      <c r="AF58" s="100" t="s">
        <v>24</v>
      </c>
      <c r="AH58" s="120">
        <v>1951</v>
      </c>
      <c r="AI58" s="100" t="s">
        <v>24</v>
      </c>
      <c r="AJ58" s="100" t="s">
        <v>24</v>
      </c>
      <c r="AK58" s="100" t="s">
        <v>24</v>
      </c>
      <c r="AL58" s="100" t="s">
        <v>24</v>
      </c>
      <c r="AM58" s="100" t="s">
        <v>24</v>
      </c>
      <c r="AN58" s="100" t="s">
        <v>24</v>
      </c>
      <c r="AO58" s="100" t="s">
        <v>24</v>
      </c>
      <c r="AP58" s="100" t="s">
        <v>24</v>
      </c>
      <c r="AQ58" s="100" t="s">
        <v>24</v>
      </c>
      <c r="AR58" s="100" t="s">
        <v>24</v>
      </c>
      <c r="AS58" s="100" t="s">
        <v>24</v>
      </c>
      <c r="AT58" s="100" t="s">
        <v>24</v>
      </c>
      <c r="AU58" s="100" t="s">
        <v>24</v>
      </c>
      <c r="AV58" s="100" t="s">
        <v>24</v>
      </c>
      <c r="AW58" s="100" t="s">
        <v>24</v>
      </c>
      <c r="AY58" s="120">
        <v>1951</v>
      </c>
    </row>
    <row r="59" spans="2:51">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R59" s="120">
        <v>1952</v>
      </c>
      <c r="S59" s="100" t="s">
        <v>24</v>
      </c>
      <c r="T59" s="100" t="s">
        <v>24</v>
      </c>
      <c r="U59" s="100" t="s">
        <v>24</v>
      </c>
      <c r="V59" s="100" t="s">
        <v>24</v>
      </c>
      <c r="W59" s="100" t="s">
        <v>24</v>
      </c>
      <c r="X59" s="100" t="s">
        <v>24</v>
      </c>
      <c r="Y59" s="100" t="s">
        <v>24</v>
      </c>
      <c r="Z59" s="100" t="s">
        <v>24</v>
      </c>
      <c r="AA59" s="100" t="s">
        <v>24</v>
      </c>
      <c r="AB59" s="100" t="s">
        <v>24</v>
      </c>
      <c r="AC59" s="100" t="s">
        <v>24</v>
      </c>
      <c r="AD59" s="100" t="s">
        <v>24</v>
      </c>
      <c r="AE59" s="100" t="s">
        <v>24</v>
      </c>
      <c r="AF59" s="100" t="s">
        <v>24</v>
      </c>
      <c r="AH59" s="120">
        <v>1952</v>
      </c>
      <c r="AI59" s="100" t="s">
        <v>24</v>
      </c>
      <c r="AJ59" s="100" t="s">
        <v>24</v>
      </c>
      <c r="AK59" s="100" t="s">
        <v>24</v>
      </c>
      <c r="AL59" s="100" t="s">
        <v>24</v>
      </c>
      <c r="AM59" s="100" t="s">
        <v>24</v>
      </c>
      <c r="AN59" s="100" t="s">
        <v>24</v>
      </c>
      <c r="AO59" s="100" t="s">
        <v>24</v>
      </c>
      <c r="AP59" s="100" t="s">
        <v>24</v>
      </c>
      <c r="AQ59" s="100" t="s">
        <v>24</v>
      </c>
      <c r="AR59" s="100" t="s">
        <v>24</v>
      </c>
      <c r="AS59" s="100" t="s">
        <v>24</v>
      </c>
      <c r="AT59" s="100" t="s">
        <v>24</v>
      </c>
      <c r="AU59" s="100" t="s">
        <v>24</v>
      </c>
      <c r="AV59" s="100" t="s">
        <v>24</v>
      </c>
      <c r="AW59" s="100" t="s">
        <v>24</v>
      </c>
      <c r="AY59" s="120">
        <v>1952</v>
      </c>
    </row>
    <row r="60" spans="2:51">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R60" s="120">
        <v>1953</v>
      </c>
      <c r="S60" s="100" t="s">
        <v>24</v>
      </c>
      <c r="T60" s="100" t="s">
        <v>24</v>
      </c>
      <c r="U60" s="100" t="s">
        <v>24</v>
      </c>
      <c r="V60" s="100" t="s">
        <v>24</v>
      </c>
      <c r="W60" s="100" t="s">
        <v>24</v>
      </c>
      <c r="X60" s="100" t="s">
        <v>24</v>
      </c>
      <c r="Y60" s="100" t="s">
        <v>24</v>
      </c>
      <c r="Z60" s="100" t="s">
        <v>24</v>
      </c>
      <c r="AA60" s="100" t="s">
        <v>24</v>
      </c>
      <c r="AB60" s="100" t="s">
        <v>24</v>
      </c>
      <c r="AC60" s="100" t="s">
        <v>24</v>
      </c>
      <c r="AD60" s="100" t="s">
        <v>24</v>
      </c>
      <c r="AE60" s="100" t="s">
        <v>24</v>
      </c>
      <c r="AF60" s="100" t="s">
        <v>24</v>
      </c>
      <c r="AH60" s="120">
        <v>1953</v>
      </c>
      <c r="AI60" s="100" t="s">
        <v>24</v>
      </c>
      <c r="AJ60" s="100" t="s">
        <v>24</v>
      </c>
      <c r="AK60" s="100" t="s">
        <v>24</v>
      </c>
      <c r="AL60" s="100" t="s">
        <v>24</v>
      </c>
      <c r="AM60" s="100" t="s">
        <v>24</v>
      </c>
      <c r="AN60" s="100" t="s">
        <v>24</v>
      </c>
      <c r="AO60" s="100" t="s">
        <v>24</v>
      </c>
      <c r="AP60" s="100" t="s">
        <v>24</v>
      </c>
      <c r="AQ60" s="100" t="s">
        <v>24</v>
      </c>
      <c r="AR60" s="100" t="s">
        <v>24</v>
      </c>
      <c r="AS60" s="100" t="s">
        <v>24</v>
      </c>
      <c r="AT60" s="100" t="s">
        <v>24</v>
      </c>
      <c r="AU60" s="100" t="s">
        <v>24</v>
      </c>
      <c r="AV60" s="100" t="s">
        <v>24</v>
      </c>
      <c r="AW60" s="100" t="s">
        <v>24</v>
      </c>
      <c r="AY60" s="120">
        <v>1953</v>
      </c>
    </row>
    <row r="61" spans="2:51">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R61" s="120">
        <v>1954</v>
      </c>
      <c r="S61" s="100" t="s">
        <v>24</v>
      </c>
      <c r="T61" s="100" t="s">
        <v>24</v>
      </c>
      <c r="U61" s="100" t="s">
        <v>24</v>
      </c>
      <c r="V61" s="100" t="s">
        <v>24</v>
      </c>
      <c r="W61" s="100" t="s">
        <v>24</v>
      </c>
      <c r="X61" s="100" t="s">
        <v>24</v>
      </c>
      <c r="Y61" s="100" t="s">
        <v>24</v>
      </c>
      <c r="Z61" s="100" t="s">
        <v>24</v>
      </c>
      <c r="AA61" s="100" t="s">
        <v>24</v>
      </c>
      <c r="AB61" s="100" t="s">
        <v>24</v>
      </c>
      <c r="AC61" s="100" t="s">
        <v>24</v>
      </c>
      <c r="AD61" s="100" t="s">
        <v>24</v>
      </c>
      <c r="AE61" s="100" t="s">
        <v>24</v>
      </c>
      <c r="AF61" s="100" t="s">
        <v>24</v>
      </c>
      <c r="AH61" s="120">
        <v>1954</v>
      </c>
      <c r="AI61" s="100" t="s">
        <v>24</v>
      </c>
      <c r="AJ61" s="100" t="s">
        <v>24</v>
      </c>
      <c r="AK61" s="100" t="s">
        <v>24</v>
      </c>
      <c r="AL61" s="100" t="s">
        <v>24</v>
      </c>
      <c r="AM61" s="100" t="s">
        <v>24</v>
      </c>
      <c r="AN61" s="100" t="s">
        <v>24</v>
      </c>
      <c r="AO61" s="100" t="s">
        <v>24</v>
      </c>
      <c r="AP61" s="100" t="s">
        <v>24</v>
      </c>
      <c r="AQ61" s="100" t="s">
        <v>24</v>
      </c>
      <c r="AR61" s="100" t="s">
        <v>24</v>
      </c>
      <c r="AS61" s="100" t="s">
        <v>24</v>
      </c>
      <c r="AT61" s="100" t="s">
        <v>24</v>
      </c>
      <c r="AU61" s="100" t="s">
        <v>24</v>
      </c>
      <c r="AV61" s="100" t="s">
        <v>24</v>
      </c>
      <c r="AW61" s="100" t="s">
        <v>24</v>
      </c>
      <c r="AY61" s="120">
        <v>1954</v>
      </c>
    </row>
    <row r="62" spans="2:51">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R62" s="120">
        <v>1955</v>
      </c>
      <c r="S62" s="100" t="s">
        <v>24</v>
      </c>
      <c r="T62" s="100" t="s">
        <v>24</v>
      </c>
      <c r="U62" s="100" t="s">
        <v>24</v>
      </c>
      <c r="V62" s="100" t="s">
        <v>24</v>
      </c>
      <c r="W62" s="100" t="s">
        <v>24</v>
      </c>
      <c r="X62" s="100" t="s">
        <v>24</v>
      </c>
      <c r="Y62" s="100" t="s">
        <v>24</v>
      </c>
      <c r="Z62" s="100" t="s">
        <v>24</v>
      </c>
      <c r="AA62" s="100" t="s">
        <v>24</v>
      </c>
      <c r="AB62" s="100" t="s">
        <v>24</v>
      </c>
      <c r="AC62" s="100" t="s">
        <v>24</v>
      </c>
      <c r="AD62" s="100" t="s">
        <v>24</v>
      </c>
      <c r="AE62" s="100" t="s">
        <v>24</v>
      </c>
      <c r="AF62" s="100" t="s">
        <v>24</v>
      </c>
      <c r="AH62" s="120">
        <v>1955</v>
      </c>
      <c r="AI62" s="100" t="s">
        <v>24</v>
      </c>
      <c r="AJ62" s="100" t="s">
        <v>24</v>
      </c>
      <c r="AK62" s="100" t="s">
        <v>24</v>
      </c>
      <c r="AL62" s="100" t="s">
        <v>24</v>
      </c>
      <c r="AM62" s="100" t="s">
        <v>24</v>
      </c>
      <c r="AN62" s="100" t="s">
        <v>24</v>
      </c>
      <c r="AO62" s="100" t="s">
        <v>24</v>
      </c>
      <c r="AP62" s="100" t="s">
        <v>24</v>
      </c>
      <c r="AQ62" s="100" t="s">
        <v>24</v>
      </c>
      <c r="AR62" s="100" t="s">
        <v>24</v>
      </c>
      <c r="AS62" s="100" t="s">
        <v>24</v>
      </c>
      <c r="AT62" s="100" t="s">
        <v>24</v>
      </c>
      <c r="AU62" s="100" t="s">
        <v>24</v>
      </c>
      <c r="AV62" s="100" t="s">
        <v>24</v>
      </c>
      <c r="AW62" s="100" t="s">
        <v>24</v>
      </c>
      <c r="AY62" s="120">
        <v>1955</v>
      </c>
    </row>
    <row r="63" spans="2:51">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R63" s="120">
        <v>1956</v>
      </c>
      <c r="S63" s="100" t="s">
        <v>24</v>
      </c>
      <c r="T63" s="100" t="s">
        <v>24</v>
      </c>
      <c r="U63" s="100" t="s">
        <v>24</v>
      </c>
      <c r="V63" s="100" t="s">
        <v>24</v>
      </c>
      <c r="W63" s="100" t="s">
        <v>24</v>
      </c>
      <c r="X63" s="100" t="s">
        <v>24</v>
      </c>
      <c r="Y63" s="100" t="s">
        <v>24</v>
      </c>
      <c r="Z63" s="100" t="s">
        <v>24</v>
      </c>
      <c r="AA63" s="100" t="s">
        <v>24</v>
      </c>
      <c r="AB63" s="100" t="s">
        <v>24</v>
      </c>
      <c r="AC63" s="100" t="s">
        <v>24</v>
      </c>
      <c r="AD63" s="100" t="s">
        <v>24</v>
      </c>
      <c r="AE63" s="100" t="s">
        <v>24</v>
      </c>
      <c r="AF63" s="100" t="s">
        <v>24</v>
      </c>
      <c r="AH63" s="120">
        <v>1956</v>
      </c>
      <c r="AI63" s="100" t="s">
        <v>24</v>
      </c>
      <c r="AJ63" s="100" t="s">
        <v>24</v>
      </c>
      <c r="AK63" s="100" t="s">
        <v>24</v>
      </c>
      <c r="AL63" s="100" t="s">
        <v>24</v>
      </c>
      <c r="AM63" s="100" t="s">
        <v>24</v>
      </c>
      <c r="AN63" s="100" t="s">
        <v>24</v>
      </c>
      <c r="AO63" s="100" t="s">
        <v>24</v>
      </c>
      <c r="AP63" s="100" t="s">
        <v>24</v>
      </c>
      <c r="AQ63" s="100" t="s">
        <v>24</v>
      </c>
      <c r="AR63" s="100" t="s">
        <v>24</v>
      </c>
      <c r="AS63" s="100" t="s">
        <v>24</v>
      </c>
      <c r="AT63" s="100" t="s">
        <v>24</v>
      </c>
      <c r="AU63" s="100" t="s">
        <v>24</v>
      </c>
      <c r="AV63" s="100" t="s">
        <v>24</v>
      </c>
      <c r="AW63" s="100" t="s">
        <v>24</v>
      </c>
      <c r="AY63" s="120">
        <v>1956</v>
      </c>
    </row>
    <row r="64" spans="2:51">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R64" s="120">
        <v>1957</v>
      </c>
      <c r="S64" s="100" t="s">
        <v>24</v>
      </c>
      <c r="T64" s="100" t="s">
        <v>24</v>
      </c>
      <c r="U64" s="100" t="s">
        <v>24</v>
      </c>
      <c r="V64" s="100" t="s">
        <v>24</v>
      </c>
      <c r="W64" s="100" t="s">
        <v>24</v>
      </c>
      <c r="X64" s="100" t="s">
        <v>24</v>
      </c>
      <c r="Y64" s="100" t="s">
        <v>24</v>
      </c>
      <c r="Z64" s="100" t="s">
        <v>24</v>
      </c>
      <c r="AA64" s="100" t="s">
        <v>24</v>
      </c>
      <c r="AB64" s="100" t="s">
        <v>24</v>
      </c>
      <c r="AC64" s="100" t="s">
        <v>24</v>
      </c>
      <c r="AD64" s="100" t="s">
        <v>24</v>
      </c>
      <c r="AE64" s="100" t="s">
        <v>24</v>
      </c>
      <c r="AF64" s="100" t="s">
        <v>24</v>
      </c>
      <c r="AH64" s="120">
        <v>1957</v>
      </c>
      <c r="AI64" s="100" t="s">
        <v>24</v>
      </c>
      <c r="AJ64" s="100" t="s">
        <v>24</v>
      </c>
      <c r="AK64" s="100" t="s">
        <v>24</v>
      </c>
      <c r="AL64" s="100" t="s">
        <v>24</v>
      </c>
      <c r="AM64" s="100" t="s">
        <v>24</v>
      </c>
      <c r="AN64" s="100" t="s">
        <v>24</v>
      </c>
      <c r="AO64" s="100" t="s">
        <v>24</v>
      </c>
      <c r="AP64" s="100" t="s">
        <v>24</v>
      </c>
      <c r="AQ64" s="100" t="s">
        <v>24</v>
      </c>
      <c r="AR64" s="100" t="s">
        <v>24</v>
      </c>
      <c r="AS64" s="100" t="s">
        <v>24</v>
      </c>
      <c r="AT64" s="100" t="s">
        <v>24</v>
      </c>
      <c r="AU64" s="100" t="s">
        <v>24</v>
      </c>
      <c r="AV64" s="100" t="s">
        <v>24</v>
      </c>
      <c r="AW64" s="100" t="s">
        <v>24</v>
      </c>
      <c r="AY64" s="120">
        <v>1957</v>
      </c>
    </row>
    <row r="65" spans="2:51">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R65" s="121">
        <v>1958</v>
      </c>
      <c r="S65" s="100" t="s">
        <v>24</v>
      </c>
      <c r="T65" s="100" t="s">
        <v>24</v>
      </c>
      <c r="U65" s="100" t="s">
        <v>24</v>
      </c>
      <c r="V65" s="100" t="s">
        <v>24</v>
      </c>
      <c r="W65" s="100" t="s">
        <v>24</v>
      </c>
      <c r="X65" s="100" t="s">
        <v>24</v>
      </c>
      <c r="Y65" s="100" t="s">
        <v>24</v>
      </c>
      <c r="Z65" s="100" t="s">
        <v>24</v>
      </c>
      <c r="AA65" s="100" t="s">
        <v>24</v>
      </c>
      <c r="AB65" s="100" t="s">
        <v>24</v>
      </c>
      <c r="AC65" s="100" t="s">
        <v>24</v>
      </c>
      <c r="AD65" s="100" t="s">
        <v>24</v>
      </c>
      <c r="AE65" s="100" t="s">
        <v>24</v>
      </c>
      <c r="AF65" s="100" t="s">
        <v>24</v>
      </c>
      <c r="AH65" s="121">
        <v>1958</v>
      </c>
      <c r="AI65" s="100" t="s">
        <v>24</v>
      </c>
      <c r="AJ65" s="100" t="s">
        <v>24</v>
      </c>
      <c r="AK65" s="100" t="s">
        <v>24</v>
      </c>
      <c r="AL65" s="100" t="s">
        <v>24</v>
      </c>
      <c r="AM65" s="100" t="s">
        <v>24</v>
      </c>
      <c r="AN65" s="100" t="s">
        <v>24</v>
      </c>
      <c r="AO65" s="100" t="s">
        <v>24</v>
      </c>
      <c r="AP65" s="100" t="s">
        <v>24</v>
      </c>
      <c r="AQ65" s="100" t="s">
        <v>24</v>
      </c>
      <c r="AR65" s="100" t="s">
        <v>24</v>
      </c>
      <c r="AS65" s="100" t="s">
        <v>24</v>
      </c>
      <c r="AT65" s="100" t="s">
        <v>24</v>
      </c>
      <c r="AU65" s="100" t="s">
        <v>24</v>
      </c>
      <c r="AV65" s="100" t="s">
        <v>24</v>
      </c>
      <c r="AW65" s="100" t="s">
        <v>24</v>
      </c>
      <c r="AY65" s="121">
        <v>1958</v>
      </c>
    </row>
    <row r="66" spans="2:51">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R66" s="121">
        <v>1959</v>
      </c>
      <c r="S66" s="100" t="s">
        <v>24</v>
      </c>
      <c r="T66" s="100" t="s">
        <v>24</v>
      </c>
      <c r="U66" s="100" t="s">
        <v>24</v>
      </c>
      <c r="V66" s="100" t="s">
        <v>24</v>
      </c>
      <c r="W66" s="100" t="s">
        <v>24</v>
      </c>
      <c r="X66" s="100" t="s">
        <v>24</v>
      </c>
      <c r="Y66" s="100" t="s">
        <v>24</v>
      </c>
      <c r="Z66" s="100" t="s">
        <v>24</v>
      </c>
      <c r="AA66" s="100" t="s">
        <v>24</v>
      </c>
      <c r="AB66" s="100" t="s">
        <v>24</v>
      </c>
      <c r="AC66" s="100" t="s">
        <v>24</v>
      </c>
      <c r="AD66" s="100" t="s">
        <v>24</v>
      </c>
      <c r="AE66" s="100" t="s">
        <v>24</v>
      </c>
      <c r="AF66" s="100" t="s">
        <v>24</v>
      </c>
      <c r="AH66" s="121">
        <v>1959</v>
      </c>
      <c r="AI66" s="100" t="s">
        <v>24</v>
      </c>
      <c r="AJ66" s="100" t="s">
        <v>24</v>
      </c>
      <c r="AK66" s="100" t="s">
        <v>24</v>
      </c>
      <c r="AL66" s="100" t="s">
        <v>24</v>
      </c>
      <c r="AM66" s="100" t="s">
        <v>24</v>
      </c>
      <c r="AN66" s="100" t="s">
        <v>24</v>
      </c>
      <c r="AO66" s="100" t="s">
        <v>24</v>
      </c>
      <c r="AP66" s="100" t="s">
        <v>24</v>
      </c>
      <c r="AQ66" s="100" t="s">
        <v>24</v>
      </c>
      <c r="AR66" s="100" t="s">
        <v>24</v>
      </c>
      <c r="AS66" s="100" t="s">
        <v>24</v>
      </c>
      <c r="AT66" s="100" t="s">
        <v>24</v>
      </c>
      <c r="AU66" s="100" t="s">
        <v>24</v>
      </c>
      <c r="AV66" s="100" t="s">
        <v>24</v>
      </c>
      <c r="AW66" s="100" t="s">
        <v>24</v>
      </c>
      <c r="AY66" s="121">
        <v>1959</v>
      </c>
    </row>
    <row r="67" spans="2:51">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R67" s="121">
        <v>1960</v>
      </c>
      <c r="S67" s="100" t="s">
        <v>24</v>
      </c>
      <c r="T67" s="100" t="s">
        <v>24</v>
      </c>
      <c r="U67" s="100" t="s">
        <v>24</v>
      </c>
      <c r="V67" s="100" t="s">
        <v>24</v>
      </c>
      <c r="W67" s="100" t="s">
        <v>24</v>
      </c>
      <c r="X67" s="100" t="s">
        <v>24</v>
      </c>
      <c r="Y67" s="100" t="s">
        <v>24</v>
      </c>
      <c r="Z67" s="100" t="s">
        <v>24</v>
      </c>
      <c r="AA67" s="100" t="s">
        <v>24</v>
      </c>
      <c r="AB67" s="100" t="s">
        <v>24</v>
      </c>
      <c r="AC67" s="100" t="s">
        <v>24</v>
      </c>
      <c r="AD67" s="100" t="s">
        <v>24</v>
      </c>
      <c r="AE67" s="100" t="s">
        <v>24</v>
      </c>
      <c r="AF67" s="100" t="s">
        <v>24</v>
      </c>
      <c r="AH67" s="121">
        <v>1960</v>
      </c>
      <c r="AI67" s="100" t="s">
        <v>24</v>
      </c>
      <c r="AJ67" s="100" t="s">
        <v>24</v>
      </c>
      <c r="AK67" s="100" t="s">
        <v>24</v>
      </c>
      <c r="AL67" s="100" t="s">
        <v>24</v>
      </c>
      <c r="AM67" s="100" t="s">
        <v>24</v>
      </c>
      <c r="AN67" s="100" t="s">
        <v>24</v>
      </c>
      <c r="AO67" s="100" t="s">
        <v>24</v>
      </c>
      <c r="AP67" s="100" t="s">
        <v>24</v>
      </c>
      <c r="AQ67" s="100" t="s">
        <v>24</v>
      </c>
      <c r="AR67" s="100" t="s">
        <v>24</v>
      </c>
      <c r="AS67" s="100" t="s">
        <v>24</v>
      </c>
      <c r="AT67" s="100" t="s">
        <v>24</v>
      </c>
      <c r="AU67" s="100" t="s">
        <v>24</v>
      </c>
      <c r="AV67" s="100" t="s">
        <v>24</v>
      </c>
      <c r="AW67" s="100" t="s">
        <v>24</v>
      </c>
      <c r="AY67" s="121">
        <v>1960</v>
      </c>
    </row>
    <row r="68" spans="2:51">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R68" s="121">
        <v>1961</v>
      </c>
      <c r="S68" s="100" t="s">
        <v>24</v>
      </c>
      <c r="T68" s="100" t="s">
        <v>24</v>
      </c>
      <c r="U68" s="100" t="s">
        <v>24</v>
      </c>
      <c r="V68" s="100" t="s">
        <v>24</v>
      </c>
      <c r="W68" s="100" t="s">
        <v>24</v>
      </c>
      <c r="X68" s="100" t="s">
        <v>24</v>
      </c>
      <c r="Y68" s="100" t="s">
        <v>24</v>
      </c>
      <c r="Z68" s="100" t="s">
        <v>24</v>
      </c>
      <c r="AA68" s="100" t="s">
        <v>24</v>
      </c>
      <c r="AB68" s="100" t="s">
        <v>24</v>
      </c>
      <c r="AC68" s="100" t="s">
        <v>24</v>
      </c>
      <c r="AD68" s="100" t="s">
        <v>24</v>
      </c>
      <c r="AE68" s="100" t="s">
        <v>24</v>
      </c>
      <c r="AF68" s="100" t="s">
        <v>24</v>
      </c>
      <c r="AH68" s="121">
        <v>1961</v>
      </c>
      <c r="AI68" s="100" t="s">
        <v>24</v>
      </c>
      <c r="AJ68" s="100" t="s">
        <v>24</v>
      </c>
      <c r="AK68" s="100" t="s">
        <v>24</v>
      </c>
      <c r="AL68" s="100" t="s">
        <v>24</v>
      </c>
      <c r="AM68" s="100" t="s">
        <v>24</v>
      </c>
      <c r="AN68" s="100" t="s">
        <v>24</v>
      </c>
      <c r="AO68" s="100" t="s">
        <v>24</v>
      </c>
      <c r="AP68" s="100" t="s">
        <v>24</v>
      </c>
      <c r="AQ68" s="100" t="s">
        <v>24</v>
      </c>
      <c r="AR68" s="100" t="s">
        <v>24</v>
      </c>
      <c r="AS68" s="100" t="s">
        <v>24</v>
      </c>
      <c r="AT68" s="100" t="s">
        <v>24</v>
      </c>
      <c r="AU68" s="100" t="s">
        <v>24</v>
      </c>
      <c r="AV68" s="100" t="s">
        <v>24</v>
      </c>
      <c r="AW68" s="100" t="s">
        <v>24</v>
      </c>
      <c r="AY68" s="121">
        <v>1961</v>
      </c>
    </row>
    <row r="69" spans="2:51">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R69" s="121">
        <v>1962</v>
      </c>
      <c r="S69" s="100" t="s">
        <v>24</v>
      </c>
      <c r="T69" s="100" t="s">
        <v>24</v>
      </c>
      <c r="U69" s="100" t="s">
        <v>24</v>
      </c>
      <c r="V69" s="100" t="s">
        <v>24</v>
      </c>
      <c r="W69" s="100" t="s">
        <v>24</v>
      </c>
      <c r="X69" s="100" t="s">
        <v>24</v>
      </c>
      <c r="Y69" s="100" t="s">
        <v>24</v>
      </c>
      <c r="Z69" s="100" t="s">
        <v>24</v>
      </c>
      <c r="AA69" s="100" t="s">
        <v>24</v>
      </c>
      <c r="AB69" s="100" t="s">
        <v>24</v>
      </c>
      <c r="AC69" s="100" t="s">
        <v>24</v>
      </c>
      <c r="AD69" s="100" t="s">
        <v>24</v>
      </c>
      <c r="AE69" s="100" t="s">
        <v>24</v>
      </c>
      <c r="AF69" s="100" t="s">
        <v>24</v>
      </c>
      <c r="AH69" s="121">
        <v>1962</v>
      </c>
      <c r="AI69" s="100" t="s">
        <v>24</v>
      </c>
      <c r="AJ69" s="100" t="s">
        <v>24</v>
      </c>
      <c r="AK69" s="100" t="s">
        <v>24</v>
      </c>
      <c r="AL69" s="100" t="s">
        <v>24</v>
      </c>
      <c r="AM69" s="100" t="s">
        <v>24</v>
      </c>
      <c r="AN69" s="100" t="s">
        <v>24</v>
      </c>
      <c r="AO69" s="100" t="s">
        <v>24</v>
      </c>
      <c r="AP69" s="100" t="s">
        <v>24</v>
      </c>
      <c r="AQ69" s="100" t="s">
        <v>24</v>
      </c>
      <c r="AR69" s="100" t="s">
        <v>24</v>
      </c>
      <c r="AS69" s="100" t="s">
        <v>24</v>
      </c>
      <c r="AT69" s="100" t="s">
        <v>24</v>
      </c>
      <c r="AU69" s="100" t="s">
        <v>24</v>
      </c>
      <c r="AV69" s="100" t="s">
        <v>24</v>
      </c>
      <c r="AW69" s="100" t="s">
        <v>24</v>
      </c>
      <c r="AY69" s="121">
        <v>1962</v>
      </c>
    </row>
    <row r="70" spans="2:51">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R70" s="121">
        <v>1963</v>
      </c>
      <c r="S70" s="100" t="s">
        <v>24</v>
      </c>
      <c r="T70" s="100" t="s">
        <v>24</v>
      </c>
      <c r="U70" s="100" t="s">
        <v>24</v>
      </c>
      <c r="V70" s="100" t="s">
        <v>24</v>
      </c>
      <c r="W70" s="100" t="s">
        <v>24</v>
      </c>
      <c r="X70" s="100" t="s">
        <v>24</v>
      </c>
      <c r="Y70" s="100" t="s">
        <v>24</v>
      </c>
      <c r="Z70" s="100" t="s">
        <v>24</v>
      </c>
      <c r="AA70" s="100" t="s">
        <v>24</v>
      </c>
      <c r="AB70" s="100" t="s">
        <v>24</v>
      </c>
      <c r="AC70" s="100" t="s">
        <v>24</v>
      </c>
      <c r="AD70" s="100" t="s">
        <v>24</v>
      </c>
      <c r="AE70" s="100" t="s">
        <v>24</v>
      </c>
      <c r="AF70" s="100" t="s">
        <v>24</v>
      </c>
      <c r="AH70" s="121">
        <v>1963</v>
      </c>
      <c r="AI70" s="100" t="s">
        <v>24</v>
      </c>
      <c r="AJ70" s="100" t="s">
        <v>24</v>
      </c>
      <c r="AK70" s="100" t="s">
        <v>24</v>
      </c>
      <c r="AL70" s="100" t="s">
        <v>24</v>
      </c>
      <c r="AM70" s="100" t="s">
        <v>24</v>
      </c>
      <c r="AN70" s="100" t="s">
        <v>24</v>
      </c>
      <c r="AO70" s="100" t="s">
        <v>24</v>
      </c>
      <c r="AP70" s="100" t="s">
        <v>24</v>
      </c>
      <c r="AQ70" s="100" t="s">
        <v>24</v>
      </c>
      <c r="AR70" s="100" t="s">
        <v>24</v>
      </c>
      <c r="AS70" s="100" t="s">
        <v>24</v>
      </c>
      <c r="AT70" s="100" t="s">
        <v>24</v>
      </c>
      <c r="AU70" s="100" t="s">
        <v>24</v>
      </c>
      <c r="AV70" s="100" t="s">
        <v>24</v>
      </c>
      <c r="AW70" s="100" t="s">
        <v>24</v>
      </c>
      <c r="AY70" s="121">
        <v>1963</v>
      </c>
    </row>
    <row r="71" spans="2:51">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R71" s="121">
        <v>1964</v>
      </c>
      <c r="S71" s="100" t="s">
        <v>24</v>
      </c>
      <c r="T71" s="100" t="s">
        <v>24</v>
      </c>
      <c r="U71" s="100" t="s">
        <v>24</v>
      </c>
      <c r="V71" s="100" t="s">
        <v>24</v>
      </c>
      <c r="W71" s="100" t="s">
        <v>24</v>
      </c>
      <c r="X71" s="100" t="s">
        <v>24</v>
      </c>
      <c r="Y71" s="100" t="s">
        <v>24</v>
      </c>
      <c r="Z71" s="100" t="s">
        <v>24</v>
      </c>
      <c r="AA71" s="100" t="s">
        <v>24</v>
      </c>
      <c r="AB71" s="100" t="s">
        <v>24</v>
      </c>
      <c r="AC71" s="100" t="s">
        <v>24</v>
      </c>
      <c r="AD71" s="100" t="s">
        <v>24</v>
      </c>
      <c r="AE71" s="100" t="s">
        <v>24</v>
      </c>
      <c r="AF71" s="100" t="s">
        <v>24</v>
      </c>
      <c r="AH71" s="121">
        <v>1964</v>
      </c>
      <c r="AI71" s="100" t="s">
        <v>24</v>
      </c>
      <c r="AJ71" s="100" t="s">
        <v>24</v>
      </c>
      <c r="AK71" s="100" t="s">
        <v>24</v>
      </c>
      <c r="AL71" s="100" t="s">
        <v>24</v>
      </c>
      <c r="AM71" s="100" t="s">
        <v>24</v>
      </c>
      <c r="AN71" s="100" t="s">
        <v>24</v>
      </c>
      <c r="AO71" s="100" t="s">
        <v>24</v>
      </c>
      <c r="AP71" s="100" t="s">
        <v>24</v>
      </c>
      <c r="AQ71" s="100" t="s">
        <v>24</v>
      </c>
      <c r="AR71" s="100" t="s">
        <v>24</v>
      </c>
      <c r="AS71" s="100" t="s">
        <v>24</v>
      </c>
      <c r="AT71" s="100" t="s">
        <v>24</v>
      </c>
      <c r="AU71" s="100" t="s">
        <v>24</v>
      </c>
      <c r="AV71" s="100" t="s">
        <v>24</v>
      </c>
      <c r="AW71" s="100" t="s">
        <v>24</v>
      </c>
      <c r="AY71" s="121">
        <v>1964</v>
      </c>
    </row>
    <row r="72" spans="2:51">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R72" s="121">
        <v>1965</v>
      </c>
      <c r="S72" s="100" t="s">
        <v>24</v>
      </c>
      <c r="T72" s="100" t="s">
        <v>24</v>
      </c>
      <c r="U72" s="100" t="s">
        <v>24</v>
      </c>
      <c r="V72" s="100" t="s">
        <v>24</v>
      </c>
      <c r="W72" s="100" t="s">
        <v>24</v>
      </c>
      <c r="X72" s="100" t="s">
        <v>24</v>
      </c>
      <c r="Y72" s="100" t="s">
        <v>24</v>
      </c>
      <c r="Z72" s="100" t="s">
        <v>24</v>
      </c>
      <c r="AA72" s="100" t="s">
        <v>24</v>
      </c>
      <c r="AB72" s="100" t="s">
        <v>24</v>
      </c>
      <c r="AC72" s="100" t="s">
        <v>24</v>
      </c>
      <c r="AD72" s="100" t="s">
        <v>24</v>
      </c>
      <c r="AE72" s="100" t="s">
        <v>24</v>
      </c>
      <c r="AF72" s="100" t="s">
        <v>24</v>
      </c>
      <c r="AH72" s="121">
        <v>1965</v>
      </c>
      <c r="AI72" s="100" t="s">
        <v>24</v>
      </c>
      <c r="AJ72" s="100" t="s">
        <v>24</v>
      </c>
      <c r="AK72" s="100" t="s">
        <v>24</v>
      </c>
      <c r="AL72" s="100" t="s">
        <v>24</v>
      </c>
      <c r="AM72" s="100" t="s">
        <v>24</v>
      </c>
      <c r="AN72" s="100" t="s">
        <v>24</v>
      </c>
      <c r="AO72" s="100" t="s">
        <v>24</v>
      </c>
      <c r="AP72" s="100" t="s">
        <v>24</v>
      </c>
      <c r="AQ72" s="100" t="s">
        <v>24</v>
      </c>
      <c r="AR72" s="100" t="s">
        <v>24</v>
      </c>
      <c r="AS72" s="100" t="s">
        <v>24</v>
      </c>
      <c r="AT72" s="100" t="s">
        <v>24</v>
      </c>
      <c r="AU72" s="100" t="s">
        <v>24</v>
      </c>
      <c r="AV72" s="100" t="s">
        <v>24</v>
      </c>
      <c r="AW72" s="100" t="s">
        <v>24</v>
      </c>
      <c r="AY72" s="121">
        <v>1965</v>
      </c>
    </row>
    <row r="73" spans="2:51">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R73" s="121">
        <v>1966</v>
      </c>
      <c r="S73" s="100" t="s">
        <v>24</v>
      </c>
      <c r="T73" s="100" t="s">
        <v>24</v>
      </c>
      <c r="U73" s="100" t="s">
        <v>24</v>
      </c>
      <c r="V73" s="100" t="s">
        <v>24</v>
      </c>
      <c r="W73" s="100" t="s">
        <v>24</v>
      </c>
      <c r="X73" s="100" t="s">
        <v>24</v>
      </c>
      <c r="Y73" s="100" t="s">
        <v>24</v>
      </c>
      <c r="Z73" s="100" t="s">
        <v>24</v>
      </c>
      <c r="AA73" s="100" t="s">
        <v>24</v>
      </c>
      <c r="AB73" s="100" t="s">
        <v>24</v>
      </c>
      <c r="AC73" s="100" t="s">
        <v>24</v>
      </c>
      <c r="AD73" s="100" t="s">
        <v>24</v>
      </c>
      <c r="AE73" s="100" t="s">
        <v>24</v>
      </c>
      <c r="AF73" s="100" t="s">
        <v>24</v>
      </c>
      <c r="AH73" s="121">
        <v>1966</v>
      </c>
      <c r="AI73" s="100" t="s">
        <v>24</v>
      </c>
      <c r="AJ73" s="100" t="s">
        <v>24</v>
      </c>
      <c r="AK73" s="100" t="s">
        <v>24</v>
      </c>
      <c r="AL73" s="100" t="s">
        <v>24</v>
      </c>
      <c r="AM73" s="100" t="s">
        <v>24</v>
      </c>
      <c r="AN73" s="100" t="s">
        <v>24</v>
      </c>
      <c r="AO73" s="100" t="s">
        <v>24</v>
      </c>
      <c r="AP73" s="100" t="s">
        <v>24</v>
      </c>
      <c r="AQ73" s="100" t="s">
        <v>24</v>
      </c>
      <c r="AR73" s="100" t="s">
        <v>24</v>
      </c>
      <c r="AS73" s="100" t="s">
        <v>24</v>
      </c>
      <c r="AT73" s="100" t="s">
        <v>24</v>
      </c>
      <c r="AU73" s="100" t="s">
        <v>24</v>
      </c>
      <c r="AV73" s="100" t="s">
        <v>24</v>
      </c>
      <c r="AW73" s="100" t="s">
        <v>24</v>
      </c>
      <c r="AY73" s="121">
        <v>1966</v>
      </c>
    </row>
    <row r="74" spans="2:51">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R74" s="121">
        <v>1967</v>
      </c>
      <c r="S74" s="100" t="s">
        <v>24</v>
      </c>
      <c r="T74" s="100" t="s">
        <v>24</v>
      </c>
      <c r="U74" s="100" t="s">
        <v>24</v>
      </c>
      <c r="V74" s="100" t="s">
        <v>24</v>
      </c>
      <c r="W74" s="100" t="s">
        <v>24</v>
      </c>
      <c r="X74" s="100" t="s">
        <v>24</v>
      </c>
      <c r="Y74" s="100" t="s">
        <v>24</v>
      </c>
      <c r="Z74" s="100" t="s">
        <v>24</v>
      </c>
      <c r="AA74" s="100" t="s">
        <v>24</v>
      </c>
      <c r="AB74" s="100" t="s">
        <v>24</v>
      </c>
      <c r="AC74" s="100" t="s">
        <v>24</v>
      </c>
      <c r="AD74" s="100" t="s">
        <v>24</v>
      </c>
      <c r="AE74" s="100" t="s">
        <v>24</v>
      </c>
      <c r="AF74" s="100" t="s">
        <v>24</v>
      </c>
      <c r="AH74" s="121">
        <v>1967</v>
      </c>
      <c r="AI74" s="100" t="s">
        <v>24</v>
      </c>
      <c r="AJ74" s="100" t="s">
        <v>24</v>
      </c>
      <c r="AK74" s="100" t="s">
        <v>24</v>
      </c>
      <c r="AL74" s="100" t="s">
        <v>24</v>
      </c>
      <c r="AM74" s="100" t="s">
        <v>24</v>
      </c>
      <c r="AN74" s="100" t="s">
        <v>24</v>
      </c>
      <c r="AO74" s="100" t="s">
        <v>24</v>
      </c>
      <c r="AP74" s="100" t="s">
        <v>24</v>
      </c>
      <c r="AQ74" s="100" t="s">
        <v>24</v>
      </c>
      <c r="AR74" s="100" t="s">
        <v>24</v>
      </c>
      <c r="AS74" s="100" t="s">
        <v>24</v>
      </c>
      <c r="AT74" s="100" t="s">
        <v>24</v>
      </c>
      <c r="AU74" s="100" t="s">
        <v>24</v>
      </c>
      <c r="AV74" s="100" t="s">
        <v>24</v>
      </c>
      <c r="AW74" s="100" t="s">
        <v>24</v>
      </c>
      <c r="AY74" s="121">
        <v>1967</v>
      </c>
    </row>
    <row r="75" spans="2:51">
      <c r="B75" s="122">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R75" s="122">
        <v>1968</v>
      </c>
      <c r="S75" s="100" t="s">
        <v>24</v>
      </c>
      <c r="T75" s="100" t="s">
        <v>24</v>
      </c>
      <c r="U75" s="100" t="s">
        <v>24</v>
      </c>
      <c r="V75" s="100" t="s">
        <v>24</v>
      </c>
      <c r="W75" s="100" t="s">
        <v>24</v>
      </c>
      <c r="X75" s="100" t="s">
        <v>24</v>
      </c>
      <c r="Y75" s="100" t="s">
        <v>24</v>
      </c>
      <c r="Z75" s="100" t="s">
        <v>24</v>
      </c>
      <c r="AA75" s="100" t="s">
        <v>24</v>
      </c>
      <c r="AB75" s="100" t="s">
        <v>24</v>
      </c>
      <c r="AC75" s="100" t="s">
        <v>24</v>
      </c>
      <c r="AD75" s="100" t="s">
        <v>24</v>
      </c>
      <c r="AE75" s="100" t="s">
        <v>24</v>
      </c>
      <c r="AF75" s="100" t="s">
        <v>24</v>
      </c>
      <c r="AH75" s="122">
        <v>1968</v>
      </c>
      <c r="AI75" s="100" t="s">
        <v>24</v>
      </c>
      <c r="AJ75" s="100" t="s">
        <v>24</v>
      </c>
      <c r="AK75" s="100" t="s">
        <v>24</v>
      </c>
      <c r="AL75" s="100" t="s">
        <v>24</v>
      </c>
      <c r="AM75" s="100" t="s">
        <v>24</v>
      </c>
      <c r="AN75" s="100" t="s">
        <v>24</v>
      </c>
      <c r="AO75" s="100" t="s">
        <v>24</v>
      </c>
      <c r="AP75" s="100" t="s">
        <v>24</v>
      </c>
      <c r="AQ75" s="100" t="s">
        <v>24</v>
      </c>
      <c r="AR75" s="100" t="s">
        <v>24</v>
      </c>
      <c r="AS75" s="100" t="s">
        <v>24</v>
      </c>
      <c r="AT75" s="100" t="s">
        <v>24</v>
      </c>
      <c r="AU75" s="100" t="s">
        <v>24</v>
      </c>
      <c r="AV75" s="100" t="s">
        <v>24</v>
      </c>
      <c r="AW75" s="100" t="s">
        <v>24</v>
      </c>
      <c r="AY75" s="122">
        <v>1968</v>
      </c>
    </row>
    <row r="76" spans="2:51">
      <c r="B76" s="122">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R76" s="122">
        <v>1969</v>
      </c>
      <c r="S76" s="100" t="s">
        <v>24</v>
      </c>
      <c r="T76" s="100" t="s">
        <v>24</v>
      </c>
      <c r="U76" s="100" t="s">
        <v>24</v>
      </c>
      <c r="V76" s="100" t="s">
        <v>24</v>
      </c>
      <c r="W76" s="100" t="s">
        <v>24</v>
      </c>
      <c r="X76" s="100" t="s">
        <v>24</v>
      </c>
      <c r="Y76" s="100" t="s">
        <v>24</v>
      </c>
      <c r="Z76" s="100" t="s">
        <v>24</v>
      </c>
      <c r="AA76" s="100" t="s">
        <v>24</v>
      </c>
      <c r="AB76" s="100" t="s">
        <v>24</v>
      </c>
      <c r="AC76" s="100" t="s">
        <v>24</v>
      </c>
      <c r="AD76" s="100" t="s">
        <v>24</v>
      </c>
      <c r="AE76" s="100" t="s">
        <v>24</v>
      </c>
      <c r="AF76" s="100" t="s">
        <v>24</v>
      </c>
      <c r="AH76" s="122">
        <v>1969</v>
      </c>
      <c r="AI76" s="100" t="s">
        <v>24</v>
      </c>
      <c r="AJ76" s="100" t="s">
        <v>24</v>
      </c>
      <c r="AK76" s="100" t="s">
        <v>24</v>
      </c>
      <c r="AL76" s="100" t="s">
        <v>24</v>
      </c>
      <c r="AM76" s="100" t="s">
        <v>24</v>
      </c>
      <c r="AN76" s="100" t="s">
        <v>24</v>
      </c>
      <c r="AO76" s="100" t="s">
        <v>24</v>
      </c>
      <c r="AP76" s="100" t="s">
        <v>24</v>
      </c>
      <c r="AQ76" s="100" t="s">
        <v>24</v>
      </c>
      <c r="AR76" s="100" t="s">
        <v>24</v>
      </c>
      <c r="AS76" s="100" t="s">
        <v>24</v>
      </c>
      <c r="AT76" s="100" t="s">
        <v>24</v>
      </c>
      <c r="AU76" s="100" t="s">
        <v>24</v>
      </c>
      <c r="AV76" s="100" t="s">
        <v>24</v>
      </c>
      <c r="AW76" s="100" t="s">
        <v>24</v>
      </c>
      <c r="AY76" s="122">
        <v>1969</v>
      </c>
    </row>
    <row r="77" spans="2:51">
      <c r="B77" s="122">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R77" s="122">
        <v>1970</v>
      </c>
      <c r="S77" s="100" t="s">
        <v>24</v>
      </c>
      <c r="T77" s="100" t="s">
        <v>24</v>
      </c>
      <c r="U77" s="100" t="s">
        <v>24</v>
      </c>
      <c r="V77" s="100" t="s">
        <v>24</v>
      </c>
      <c r="W77" s="100" t="s">
        <v>24</v>
      </c>
      <c r="X77" s="100" t="s">
        <v>24</v>
      </c>
      <c r="Y77" s="100" t="s">
        <v>24</v>
      </c>
      <c r="Z77" s="100" t="s">
        <v>24</v>
      </c>
      <c r="AA77" s="100" t="s">
        <v>24</v>
      </c>
      <c r="AB77" s="100" t="s">
        <v>24</v>
      </c>
      <c r="AC77" s="100" t="s">
        <v>24</v>
      </c>
      <c r="AD77" s="100" t="s">
        <v>24</v>
      </c>
      <c r="AE77" s="100" t="s">
        <v>24</v>
      </c>
      <c r="AF77" s="100" t="s">
        <v>24</v>
      </c>
      <c r="AH77" s="122">
        <v>1970</v>
      </c>
      <c r="AI77" s="100" t="s">
        <v>24</v>
      </c>
      <c r="AJ77" s="100" t="s">
        <v>24</v>
      </c>
      <c r="AK77" s="100" t="s">
        <v>24</v>
      </c>
      <c r="AL77" s="100" t="s">
        <v>24</v>
      </c>
      <c r="AM77" s="100" t="s">
        <v>24</v>
      </c>
      <c r="AN77" s="100" t="s">
        <v>24</v>
      </c>
      <c r="AO77" s="100" t="s">
        <v>24</v>
      </c>
      <c r="AP77" s="100" t="s">
        <v>24</v>
      </c>
      <c r="AQ77" s="100" t="s">
        <v>24</v>
      </c>
      <c r="AR77" s="100" t="s">
        <v>24</v>
      </c>
      <c r="AS77" s="100" t="s">
        <v>24</v>
      </c>
      <c r="AT77" s="100" t="s">
        <v>24</v>
      </c>
      <c r="AU77" s="100" t="s">
        <v>24</v>
      </c>
      <c r="AV77" s="100" t="s">
        <v>24</v>
      </c>
      <c r="AW77" s="100" t="s">
        <v>24</v>
      </c>
      <c r="AY77" s="122">
        <v>1970</v>
      </c>
    </row>
    <row r="78" spans="2:51">
      <c r="B78" s="122">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R78" s="122">
        <v>1971</v>
      </c>
      <c r="S78" s="100" t="s">
        <v>24</v>
      </c>
      <c r="T78" s="100" t="s">
        <v>24</v>
      </c>
      <c r="U78" s="100" t="s">
        <v>24</v>
      </c>
      <c r="V78" s="100" t="s">
        <v>24</v>
      </c>
      <c r="W78" s="100" t="s">
        <v>24</v>
      </c>
      <c r="X78" s="100" t="s">
        <v>24</v>
      </c>
      <c r="Y78" s="100" t="s">
        <v>24</v>
      </c>
      <c r="Z78" s="100" t="s">
        <v>24</v>
      </c>
      <c r="AA78" s="100" t="s">
        <v>24</v>
      </c>
      <c r="AB78" s="100" t="s">
        <v>24</v>
      </c>
      <c r="AC78" s="100" t="s">
        <v>24</v>
      </c>
      <c r="AD78" s="100" t="s">
        <v>24</v>
      </c>
      <c r="AE78" s="100" t="s">
        <v>24</v>
      </c>
      <c r="AF78" s="100" t="s">
        <v>24</v>
      </c>
      <c r="AH78" s="122">
        <v>1971</v>
      </c>
      <c r="AI78" s="100" t="s">
        <v>24</v>
      </c>
      <c r="AJ78" s="100" t="s">
        <v>24</v>
      </c>
      <c r="AK78" s="100" t="s">
        <v>24</v>
      </c>
      <c r="AL78" s="100" t="s">
        <v>24</v>
      </c>
      <c r="AM78" s="100" t="s">
        <v>24</v>
      </c>
      <c r="AN78" s="100" t="s">
        <v>24</v>
      </c>
      <c r="AO78" s="100" t="s">
        <v>24</v>
      </c>
      <c r="AP78" s="100" t="s">
        <v>24</v>
      </c>
      <c r="AQ78" s="100" t="s">
        <v>24</v>
      </c>
      <c r="AR78" s="100" t="s">
        <v>24</v>
      </c>
      <c r="AS78" s="100" t="s">
        <v>24</v>
      </c>
      <c r="AT78" s="100" t="s">
        <v>24</v>
      </c>
      <c r="AU78" s="100" t="s">
        <v>24</v>
      </c>
      <c r="AV78" s="100" t="s">
        <v>24</v>
      </c>
      <c r="AW78" s="100" t="s">
        <v>24</v>
      </c>
      <c r="AY78" s="122">
        <v>1971</v>
      </c>
    </row>
    <row r="79" spans="2:51">
      <c r="B79" s="122">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R79" s="122">
        <v>1972</v>
      </c>
      <c r="S79" s="100" t="s">
        <v>24</v>
      </c>
      <c r="T79" s="100" t="s">
        <v>24</v>
      </c>
      <c r="U79" s="100" t="s">
        <v>24</v>
      </c>
      <c r="V79" s="100" t="s">
        <v>24</v>
      </c>
      <c r="W79" s="100" t="s">
        <v>24</v>
      </c>
      <c r="X79" s="100" t="s">
        <v>24</v>
      </c>
      <c r="Y79" s="100" t="s">
        <v>24</v>
      </c>
      <c r="Z79" s="100" t="s">
        <v>24</v>
      </c>
      <c r="AA79" s="100" t="s">
        <v>24</v>
      </c>
      <c r="AB79" s="100" t="s">
        <v>24</v>
      </c>
      <c r="AC79" s="100" t="s">
        <v>24</v>
      </c>
      <c r="AD79" s="100" t="s">
        <v>24</v>
      </c>
      <c r="AE79" s="100" t="s">
        <v>24</v>
      </c>
      <c r="AF79" s="100" t="s">
        <v>24</v>
      </c>
      <c r="AH79" s="122">
        <v>1972</v>
      </c>
      <c r="AI79" s="100" t="s">
        <v>24</v>
      </c>
      <c r="AJ79" s="100" t="s">
        <v>24</v>
      </c>
      <c r="AK79" s="100" t="s">
        <v>24</v>
      </c>
      <c r="AL79" s="100" t="s">
        <v>24</v>
      </c>
      <c r="AM79" s="100" t="s">
        <v>24</v>
      </c>
      <c r="AN79" s="100" t="s">
        <v>24</v>
      </c>
      <c r="AO79" s="100" t="s">
        <v>24</v>
      </c>
      <c r="AP79" s="100" t="s">
        <v>24</v>
      </c>
      <c r="AQ79" s="100" t="s">
        <v>24</v>
      </c>
      <c r="AR79" s="100" t="s">
        <v>24</v>
      </c>
      <c r="AS79" s="100" t="s">
        <v>24</v>
      </c>
      <c r="AT79" s="100" t="s">
        <v>24</v>
      </c>
      <c r="AU79" s="100" t="s">
        <v>24</v>
      </c>
      <c r="AV79" s="100" t="s">
        <v>24</v>
      </c>
      <c r="AW79" s="100" t="s">
        <v>24</v>
      </c>
      <c r="AY79" s="122">
        <v>1972</v>
      </c>
    </row>
    <row r="80" spans="2:51">
      <c r="B80" s="122">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R80" s="122">
        <v>1973</v>
      </c>
      <c r="S80" s="100" t="s">
        <v>24</v>
      </c>
      <c r="T80" s="100" t="s">
        <v>24</v>
      </c>
      <c r="U80" s="100" t="s">
        <v>24</v>
      </c>
      <c r="V80" s="100" t="s">
        <v>24</v>
      </c>
      <c r="W80" s="100" t="s">
        <v>24</v>
      </c>
      <c r="X80" s="100" t="s">
        <v>24</v>
      </c>
      <c r="Y80" s="100" t="s">
        <v>24</v>
      </c>
      <c r="Z80" s="100" t="s">
        <v>24</v>
      </c>
      <c r="AA80" s="100" t="s">
        <v>24</v>
      </c>
      <c r="AB80" s="100" t="s">
        <v>24</v>
      </c>
      <c r="AC80" s="100" t="s">
        <v>24</v>
      </c>
      <c r="AD80" s="100" t="s">
        <v>24</v>
      </c>
      <c r="AE80" s="100" t="s">
        <v>24</v>
      </c>
      <c r="AF80" s="100" t="s">
        <v>24</v>
      </c>
      <c r="AH80" s="122">
        <v>1973</v>
      </c>
      <c r="AI80" s="100" t="s">
        <v>24</v>
      </c>
      <c r="AJ80" s="100" t="s">
        <v>24</v>
      </c>
      <c r="AK80" s="100" t="s">
        <v>24</v>
      </c>
      <c r="AL80" s="100" t="s">
        <v>24</v>
      </c>
      <c r="AM80" s="100" t="s">
        <v>24</v>
      </c>
      <c r="AN80" s="100" t="s">
        <v>24</v>
      </c>
      <c r="AO80" s="100" t="s">
        <v>24</v>
      </c>
      <c r="AP80" s="100" t="s">
        <v>24</v>
      </c>
      <c r="AQ80" s="100" t="s">
        <v>24</v>
      </c>
      <c r="AR80" s="100" t="s">
        <v>24</v>
      </c>
      <c r="AS80" s="100" t="s">
        <v>24</v>
      </c>
      <c r="AT80" s="100" t="s">
        <v>24</v>
      </c>
      <c r="AU80" s="100" t="s">
        <v>24</v>
      </c>
      <c r="AV80" s="100" t="s">
        <v>24</v>
      </c>
      <c r="AW80" s="100" t="s">
        <v>24</v>
      </c>
      <c r="AY80" s="122">
        <v>1973</v>
      </c>
    </row>
    <row r="81" spans="2:51">
      <c r="B81" s="122">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R81" s="122">
        <v>1974</v>
      </c>
      <c r="S81" s="100" t="s">
        <v>24</v>
      </c>
      <c r="T81" s="100" t="s">
        <v>24</v>
      </c>
      <c r="U81" s="100" t="s">
        <v>24</v>
      </c>
      <c r="V81" s="100" t="s">
        <v>24</v>
      </c>
      <c r="W81" s="100" t="s">
        <v>24</v>
      </c>
      <c r="X81" s="100" t="s">
        <v>24</v>
      </c>
      <c r="Y81" s="100" t="s">
        <v>24</v>
      </c>
      <c r="Z81" s="100" t="s">
        <v>24</v>
      </c>
      <c r="AA81" s="100" t="s">
        <v>24</v>
      </c>
      <c r="AB81" s="100" t="s">
        <v>24</v>
      </c>
      <c r="AC81" s="100" t="s">
        <v>24</v>
      </c>
      <c r="AD81" s="100" t="s">
        <v>24</v>
      </c>
      <c r="AE81" s="100" t="s">
        <v>24</v>
      </c>
      <c r="AF81" s="100" t="s">
        <v>24</v>
      </c>
      <c r="AH81" s="122">
        <v>1974</v>
      </c>
      <c r="AI81" s="100" t="s">
        <v>24</v>
      </c>
      <c r="AJ81" s="100" t="s">
        <v>24</v>
      </c>
      <c r="AK81" s="100" t="s">
        <v>24</v>
      </c>
      <c r="AL81" s="100" t="s">
        <v>24</v>
      </c>
      <c r="AM81" s="100" t="s">
        <v>24</v>
      </c>
      <c r="AN81" s="100" t="s">
        <v>24</v>
      </c>
      <c r="AO81" s="100" t="s">
        <v>24</v>
      </c>
      <c r="AP81" s="100" t="s">
        <v>24</v>
      </c>
      <c r="AQ81" s="100" t="s">
        <v>24</v>
      </c>
      <c r="AR81" s="100" t="s">
        <v>24</v>
      </c>
      <c r="AS81" s="100" t="s">
        <v>24</v>
      </c>
      <c r="AT81" s="100" t="s">
        <v>24</v>
      </c>
      <c r="AU81" s="100" t="s">
        <v>24</v>
      </c>
      <c r="AV81" s="100" t="s">
        <v>24</v>
      </c>
      <c r="AW81" s="100" t="s">
        <v>24</v>
      </c>
      <c r="AY81" s="122">
        <v>1974</v>
      </c>
    </row>
    <row r="82" spans="2:51">
      <c r="B82" s="122">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R82" s="122">
        <v>1975</v>
      </c>
      <c r="S82" s="100" t="s">
        <v>24</v>
      </c>
      <c r="T82" s="100" t="s">
        <v>24</v>
      </c>
      <c r="U82" s="100" t="s">
        <v>24</v>
      </c>
      <c r="V82" s="100" t="s">
        <v>24</v>
      </c>
      <c r="W82" s="100" t="s">
        <v>24</v>
      </c>
      <c r="X82" s="100" t="s">
        <v>24</v>
      </c>
      <c r="Y82" s="100" t="s">
        <v>24</v>
      </c>
      <c r="Z82" s="100" t="s">
        <v>24</v>
      </c>
      <c r="AA82" s="100" t="s">
        <v>24</v>
      </c>
      <c r="AB82" s="100" t="s">
        <v>24</v>
      </c>
      <c r="AC82" s="100" t="s">
        <v>24</v>
      </c>
      <c r="AD82" s="100" t="s">
        <v>24</v>
      </c>
      <c r="AE82" s="100" t="s">
        <v>24</v>
      </c>
      <c r="AF82" s="100" t="s">
        <v>24</v>
      </c>
      <c r="AH82" s="122">
        <v>1975</v>
      </c>
      <c r="AI82" s="100" t="s">
        <v>24</v>
      </c>
      <c r="AJ82" s="100" t="s">
        <v>24</v>
      </c>
      <c r="AK82" s="100" t="s">
        <v>24</v>
      </c>
      <c r="AL82" s="100" t="s">
        <v>24</v>
      </c>
      <c r="AM82" s="100" t="s">
        <v>24</v>
      </c>
      <c r="AN82" s="100" t="s">
        <v>24</v>
      </c>
      <c r="AO82" s="100" t="s">
        <v>24</v>
      </c>
      <c r="AP82" s="100" t="s">
        <v>24</v>
      </c>
      <c r="AQ82" s="100" t="s">
        <v>24</v>
      </c>
      <c r="AR82" s="100" t="s">
        <v>24</v>
      </c>
      <c r="AS82" s="100" t="s">
        <v>24</v>
      </c>
      <c r="AT82" s="100" t="s">
        <v>24</v>
      </c>
      <c r="AU82" s="100" t="s">
        <v>24</v>
      </c>
      <c r="AV82" s="100" t="s">
        <v>24</v>
      </c>
      <c r="AW82" s="100" t="s">
        <v>24</v>
      </c>
      <c r="AY82" s="122">
        <v>1975</v>
      </c>
    </row>
    <row r="83" spans="2:51">
      <c r="B83" s="122">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R83" s="122">
        <v>1976</v>
      </c>
      <c r="S83" s="100" t="s">
        <v>24</v>
      </c>
      <c r="T83" s="100" t="s">
        <v>24</v>
      </c>
      <c r="U83" s="100" t="s">
        <v>24</v>
      </c>
      <c r="V83" s="100" t="s">
        <v>24</v>
      </c>
      <c r="W83" s="100" t="s">
        <v>24</v>
      </c>
      <c r="X83" s="100" t="s">
        <v>24</v>
      </c>
      <c r="Y83" s="100" t="s">
        <v>24</v>
      </c>
      <c r="Z83" s="100" t="s">
        <v>24</v>
      </c>
      <c r="AA83" s="100" t="s">
        <v>24</v>
      </c>
      <c r="AB83" s="100" t="s">
        <v>24</v>
      </c>
      <c r="AC83" s="100" t="s">
        <v>24</v>
      </c>
      <c r="AD83" s="100" t="s">
        <v>24</v>
      </c>
      <c r="AE83" s="100" t="s">
        <v>24</v>
      </c>
      <c r="AF83" s="100" t="s">
        <v>24</v>
      </c>
      <c r="AH83" s="122">
        <v>1976</v>
      </c>
      <c r="AI83" s="100" t="s">
        <v>24</v>
      </c>
      <c r="AJ83" s="100" t="s">
        <v>24</v>
      </c>
      <c r="AK83" s="100" t="s">
        <v>24</v>
      </c>
      <c r="AL83" s="100" t="s">
        <v>24</v>
      </c>
      <c r="AM83" s="100" t="s">
        <v>24</v>
      </c>
      <c r="AN83" s="100" t="s">
        <v>24</v>
      </c>
      <c r="AO83" s="100" t="s">
        <v>24</v>
      </c>
      <c r="AP83" s="100" t="s">
        <v>24</v>
      </c>
      <c r="AQ83" s="100" t="s">
        <v>24</v>
      </c>
      <c r="AR83" s="100" t="s">
        <v>24</v>
      </c>
      <c r="AS83" s="100" t="s">
        <v>24</v>
      </c>
      <c r="AT83" s="100" t="s">
        <v>24</v>
      </c>
      <c r="AU83" s="100" t="s">
        <v>24</v>
      </c>
      <c r="AV83" s="100" t="s">
        <v>24</v>
      </c>
      <c r="AW83" s="100" t="s">
        <v>24</v>
      </c>
      <c r="AY83" s="122">
        <v>1976</v>
      </c>
    </row>
    <row r="84" spans="2:51">
      <c r="B84" s="122">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R84" s="122">
        <v>1977</v>
      </c>
      <c r="S84" s="100" t="s">
        <v>24</v>
      </c>
      <c r="T84" s="100" t="s">
        <v>24</v>
      </c>
      <c r="U84" s="100" t="s">
        <v>24</v>
      </c>
      <c r="V84" s="100" t="s">
        <v>24</v>
      </c>
      <c r="W84" s="100" t="s">
        <v>24</v>
      </c>
      <c r="X84" s="100" t="s">
        <v>24</v>
      </c>
      <c r="Y84" s="100" t="s">
        <v>24</v>
      </c>
      <c r="Z84" s="100" t="s">
        <v>24</v>
      </c>
      <c r="AA84" s="100" t="s">
        <v>24</v>
      </c>
      <c r="AB84" s="100" t="s">
        <v>24</v>
      </c>
      <c r="AC84" s="100" t="s">
        <v>24</v>
      </c>
      <c r="AD84" s="100" t="s">
        <v>24</v>
      </c>
      <c r="AE84" s="100" t="s">
        <v>24</v>
      </c>
      <c r="AF84" s="100" t="s">
        <v>24</v>
      </c>
      <c r="AH84" s="122">
        <v>1977</v>
      </c>
      <c r="AI84" s="100" t="s">
        <v>24</v>
      </c>
      <c r="AJ84" s="100" t="s">
        <v>24</v>
      </c>
      <c r="AK84" s="100" t="s">
        <v>24</v>
      </c>
      <c r="AL84" s="100" t="s">
        <v>24</v>
      </c>
      <c r="AM84" s="100" t="s">
        <v>24</v>
      </c>
      <c r="AN84" s="100" t="s">
        <v>24</v>
      </c>
      <c r="AO84" s="100" t="s">
        <v>24</v>
      </c>
      <c r="AP84" s="100" t="s">
        <v>24</v>
      </c>
      <c r="AQ84" s="100" t="s">
        <v>24</v>
      </c>
      <c r="AR84" s="100" t="s">
        <v>24</v>
      </c>
      <c r="AS84" s="100" t="s">
        <v>24</v>
      </c>
      <c r="AT84" s="100" t="s">
        <v>24</v>
      </c>
      <c r="AU84" s="100" t="s">
        <v>24</v>
      </c>
      <c r="AV84" s="100" t="s">
        <v>24</v>
      </c>
      <c r="AW84" s="100" t="s">
        <v>24</v>
      </c>
      <c r="AY84" s="122">
        <v>1977</v>
      </c>
    </row>
    <row r="85" spans="2:51">
      <c r="B85" s="122">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R85" s="122">
        <v>1978</v>
      </c>
      <c r="S85" s="100" t="s">
        <v>24</v>
      </c>
      <c r="T85" s="100" t="s">
        <v>24</v>
      </c>
      <c r="U85" s="100" t="s">
        <v>24</v>
      </c>
      <c r="V85" s="100" t="s">
        <v>24</v>
      </c>
      <c r="W85" s="100" t="s">
        <v>24</v>
      </c>
      <c r="X85" s="100" t="s">
        <v>24</v>
      </c>
      <c r="Y85" s="100" t="s">
        <v>24</v>
      </c>
      <c r="Z85" s="100" t="s">
        <v>24</v>
      </c>
      <c r="AA85" s="100" t="s">
        <v>24</v>
      </c>
      <c r="AB85" s="100" t="s">
        <v>24</v>
      </c>
      <c r="AC85" s="100" t="s">
        <v>24</v>
      </c>
      <c r="AD85" s="100" t="s">
        <v>24</v>
      </c>
      <c r="AE85" s="100" t="s">
        <v>24</v>
      </c>
      <c r="AF85" s="100" t="s">
        <v>24</v>
      </c>
      <c r="AH85" s="122">
        <v>1978</v>
      </c>
      <c r="AI85" s="100" t="s">
        <v>24</v>
      </c>
      <c r="AJ85" s="100" t="s">
        <v>24</v>
      </c>
      <c r="AK85" s="100" t="s">
        <v>24</v>
      </c>
      <c r="AL85" s="100" t="s">
        <v>24</v>
      </c>
      <c r="AM85" s="100" t="s">
        <v>24</v>
      </c>
      <c r="AN85" s="100" t="s">
        <v>24</v>
      </c>
      <c r="AO85" s="100" t="s">
        <v>24</v>
      </c>
      <c r="AP85" s="100" t="s">
        <v>24</v>
      </c>
      <c r="AQ85" s="100" t="s">
        <v>24</v>
      </c>
      <c r="AR85" s="100" t="s">
        <v>24</v>
      </c>
      <c r="AS85" s="100" t="s">
        <v>24</v>
      </c>
      <c r="AT85" s="100" t="s">
        <v>24</v>
      </c>
      <c r="AU85" s="100" t="s">
        <v>24</v>
      </c>
      <c r="AV85" s="100" t="s">
        <v>24</v>
      </c>
      <c r="AW85" s="100" t="s">
        <v>24</v>
      </c>
      <c r="AY85" s="122">
        <v>1978</v>
      </c>
    </row>
    <row r="86" spans="2:51">
      <c r="B86" s="123">
        <v>1979</v>
      </c>
      <c r="C86" s="100">
        <v>261</v>
      </c>
      <c r="D86" s="100">
        <v>3.5981329</v>
      </c>
      <c r="E86" s="100">
        <v>3.5673159999999999</v>
      </c>
      <c r="F86" s="100" t="s">
        <v>204</v>
      </c>
      <c r="G86" s="100">
        <v>3.6331172</v>
      </c>
      <c r="H86" s="100">
        <v>3.6409254</v>
      </c>
      <c r="I86" s="100">
        <v>3.8184300000000002</v>
      </c>
      <c r="J86" s="100">
        <v>29.8659</v>
      </c>
      <c r="K86" s="100">
        <v>25</v>
      </c>
      <c r="L86" s="100">
        <v>4.4402857999999998</v>
      </c>
      <c r="M86" s="100">
        <v>0.44045430000000002</v>
      </c>
      <c r="N86" s="100">
        <v>11811</v>
      </c>
      <c r="O86" s="100">
        <v>1.6678168</v>
      </c>
      <c r="P86" s="100">
        <v>1.5051823</v>
      </c>
      <c r="R86" s="123">
        <v>1979</v>
      </c>
      <c r="S86" s="100">
        <v>79</v>
      </c>
      <c r="T86" s="100">
        <v>1.0878595</v>
      </c>
      <c r="U86" s="100">
        <v>1.0221389000000001</v>
      </c>
      <c r="V86" s="100" t="s">
        <v>204</v>
      </c>
      <c r="W86" s="100">
        <v>1.0077406</v>
      </c>
      <c r="X86" s="100">
        <v>1.1694271999999999</v>
      </c>
      <c r="Y86" s="100">
        <v>1.4128077000000001</v>
      </c>
      <c r="Z86" s="100">
        <v>17.544304</v>
      </c>
      <c r="AA86" s="100">
        <v>3</v>
      </c>
      <c r="AB86" s="100">
        <v>3.0454895999999998</v>
      </c>
      <c r="AC86" s="100">
        <v>0.1669802</v>
      </c>
      <c r="AD86" s="100">
        <v>4561</v>
      </c>
      <c r="AE86" s="100">
        <v>0.65616640000000004</v>
      </c>
      <c r="AF86" s="100">
        <v>1.0956226</v>
      </c>
      <c r="AH86" s="123">
        <v>1979</v>
      </c>
      <c r="AI86" s="100">
        <v>340</v>
      </c>
      <c r="AJ86" s="100">
        <v>2.3422868000000001</v>
      </c>
      <c r="AK86" s="100">
        <v>2.2722733000000002</v>
      </c>
      <c r="AL86" s="100" t="s">
        <v>204</v>
      </c>
      <c r="AM86" s="100">
        <v>2.2892944000000002</v>
      </c>
      <c r="AN86" s="100">
        <v>2.3986230000000002</v>
      </c>
      <c r="AO86" s="100">
        <v>2.6137378999999998</v>
      </c>
      <c r="AP86" s="100">
        <v>27.002941</v>
      </c>
      <c r="AQ86" s="100">
        <v>21</v>
      </c>
      <c r="AR86" s="100">
        <v>4.0132199999999996</v>
      </c>
      <c r="AS86" s="100">
        <v>0.31904510000000003</v>
      </c>
      <c r="AT86" s="100">
        <v>16372</v>
      </c>
      <c r="AU86" s="100">
        <v>1.166704</v>
      </c>
      <c r="AV86" s="100">
        <v>1.3632177999999999</v>
      </c>
      <c r="AW86" s="100">
        <v>3.4900502000000002</v>
      </c>
      <c r="AY86" s="123">
        <v>1979</v>
      </c>
    </row>
    <row r="87" spans="2:51">
      <c r="B87" s="123">
        <v>1980</v>
      </c>
      <c r="C87" s="100">
        <v>265</v>
      </c>
      <c r="D87" s="100">
        <v>3.6113086999999999</v>
      </c>
      <c r="E87" s="100">
        <v>3.6572992000000002</v>
      </c>
      <c r="F87" s="100" t="s">
        <v>204</v>
      </c>
      <c r="G87" s="100">
        <v>3.6468592000000002</v>
      </c>
      <c r="H87" s="100">
        <v>3.709063</v>
      </c>
      <c r="I87" s="100">
        <v>3.8967757999999999</v>
      </c>
      <c r="J87" s="100">
        <v>28.615970000000001</v>
      </c>
      <c r="K87" s="100">
        <v>27</v>
      </c>
      <c r="L87" s="100">
        <v>4.5871560000000002</v>
      </c>
      <c r="M87" s="100">
        <v>0.4378862</v>
      </c>
      <c r="N87" s="100">
        <v>12230</v>
      </c>
      <c r="O87" s="100">
        <v>1.7082919000000001</v>
      </c>
      <c r="P87" s="100">
        <v>1.570651</v>
      </c>
      <c r="R87" s="123">
        <v>1980</v>
      </c>
      <c r="S87" s="100">
        <v>76</v>
      </c>
      <c r="T87" s="100">
        <v>1.0329881999999999</v>
      </c>
      <c r="U87" s="100">
        <v>0.98203390000000002</v>
      </c>
      <c r="V87" s="100" t="s">
        <v>204</v>
      </c>
      <c r="W87" s="100">
        <v>0.98586569999999996</v>
      </c>
      <c r="X87" s="100">
        <v>1.0884115999999999</v>
      </c>
      <c r="Y87" s="100">
        <v>1.2647364999999999</v>
      </c>
      <c r="Z87" s="100">
        <v>22.486841999999999</v>
      </c>
      <c r="AA87" s="100">
        <v>8</v>
      </c>
      <c r="AB87" s="100">
        <v>3.0707070999999999</v>
      </c>
      <c r="AC87" s="100">
        <v>0.15775159999999999</v>
      </c>
      <c r="AD87" s="100">
        <v>4015</v>
      </c>
      <c r="AE87" s="100">
        <v>0.57059059999999995</v>
      </c>
      <c r="AF87" s="100">
        <v>0.99131639999999999</v>
      </c>
      <c r="AH87" s="123">
        <v>1980</v>
      </c>
      <c r="AI87" s="100">
        <v>341</v>
      </c>
      <c r="AJ87" s="100">
        <v>2.3204609999999999</v>
      </c>
      <c r="AK87" s="100">
        <v>2.3106905000000002</v>
      </c>
      <c r="AL87" s="100" t="s">
        <v>204</v>
      </c>
      <c r="AM87" s="100">
        <v>2.300656</v>
      </c>
      <c r="AN87" s="100">
        <v>2.4038571000000002</v>
      </c>
      <c r="AO87" s="100">
        <v>2.5916296000000001</v>
      </c>
      <c r="AP87" s="100">
        <v>27.241887999999999</v>
      </c>
      <c r="AQ87" s="100">
        <v>24</v>
      </c>
      <c r="AR87" s="100">
        <v>4.1323315999999997</v>
      </c>
      <c r="AS87" s="100">
        <v>0.3137219</v>
      </c>
      <c r="AT87" s="100">
        <v>16245</v>
      </c>
      <c r="AU87" s="100">
        <v>1.1443551999999999</v>
      </c>
      <c r="AV87" s="100">
        <v>1.3724206000000001</v>
      </c>
      <c r="AW87" s="100">
        <v>3.7242085</v>
      </c>
      <c r="AY87" s="123">
        <v>1980</v>
      </c>
    </row>
    <row r="88" spans="2:51">
      <c r="B88" s="123">
        <v>1981</v>
      </c>
      <c r="C88" s="100">
        <v>264</v>
      </c>
      <c r="D88" s="100">
        <v>3.5444486999999998</v>
      </c>
      <c r="E88" s="100">
        <v>3.5292775000000001</v>
      </c>
      <c r="F88" s="100" t="s">
        <v>204</v>
      </c>
      <c r="G88" s="100">
        <v>3.5398755999999998</v>
      </c>
      <c r="H88" s="100">
        <v>3.6195913000000002</v>
      </c>
      <c r="I88" s="100">
        <v>3.8095566999999999</v>
      </c>
      <c r="J88" s="100">
        <v>29.727273</v>
      </c>
      <c r="K88" s="100">
        <v>28</v>
      </c>
      <c r="L88" s="100">
        <v>4.7109208000000002</v>
      </c>
      <c r="M88" s="100">
        <v>0.43495450000000002</v>
      </c>
      <c r="N88" s="100">
        <v>11969</v>
      </c>
      <c r="O88" s="100">
        <v>1.648115</v>
      </c>
      <c r="P88" s="100">
        <v>1.5714196</v>
      </c>
      <c r="R88" s="123">
        <v>1981</v>
      </c>
      <c r="S88" s="100">
        <v>70</v>
      </c>
      <c r="T88" s="100">
        <v>0.9364557</v>
      </c>
      <c r="U88" s="100">
        <v>0.95810289999999998</v>
      </c>
      <c r="V88" s="100" t="s">
        <v>204</v>
      </c>
      <c r="W88" s="100">
        <v>0.96870049999999996</v>
      </c>
      <c r="X88" s="100">
        <v>0.96789879999999995</v>
      </c>
      <c r="Y88" s="100">
        <v>1.0628599000000001</v>
      </c>
      <c r="Z88" s="100">
        <v>30.7</v>
      </c>
      <c r="AA88" s="100">
        <v>23.5</v>
      </c>
      <c r="AB88" s="100">
        <v>3.066141</v>
      </c>
      <c r="AC88" s="100">
        <v>0.14490649999999999</v>
      </c>
      <c r="AD88" s="100">
        <v>3136</v>
      </c>
      <c r="AE88" s="100">
        <v>0.43898809999999999</v>
      </c>
      <c r="AF88" s="100">
        <v>0.7947611</v>
      </c>
      <c r="AH88" s="123">
        <v>1981</v>
      </c>
      <c r="AI88" s="100">
        <v>334</v>
      </c>
      <c r="AJ88" s="100">
        <v>2.2381169000000001</v>
      </c>
      <c r="AK88" s="100">
        <v>2.2532918999999998</v>
      </c>
      <c r="AL88" s="100" t="s">
        <v>204</v>
      </c>
      <c r="AM88" s="100">
        <v>2.2608402999999999</v>
      </c>
      <c r="AN88" s="100">
        <v>2.3064816000000001</v>
      </c>
      <c r="AO88" s="100">
        <v>2.4507208999999999</v>
      </c>
      <c r="AP88" s="100">
        <v>29.931138000000001</v>
      </c>
      <c r="AQ88" s="100">
        <v>27.5</v>
      </c>
      <c r="AR88" s="100">
        <v>4.2348167999999999</v>
      </c>
      <c r="AS88" s="100">
        <v>0.30641360000000001</v>
      </c>
      <c r="AT88" s="100">
        <v>15105</v>
      </c>
      <c r="AU88" s="100">
        <v>1.0485260000000001</v>
      </c>
      <c r="AV88" s="100">
        <v>1.3063761</v>
      </c>
      <c r="AW88" s="100">
        <v>3.6836102999999998</v>
      </c>
      <c r="AY88" s="123">
        <v>1981</v>
      </c>
    </row>
    <row r="89" spans="2:51">
      <c r="B89" s="123">
        <v>1982</v>
      </c>
      <c r="C89" s="100">
        <v>257</v>
      </c>
      <c r="D89" s="100">
        <v>3.3900925000000002</v>
      </c>
      <c r="E89" s="100">
        <v>3.4163749999999999</v>
      </c>
      <c r="F89" s="100" t="s">
        <v>204</v>
      </c>
      <c r="G89" s="100">
        <v>3.4660088999999998</v>
      </c>
      <c r="H89" s="100">
        <v>3.4623832999999999</v>
      </c>
      <c r="I89" s="100">
        <v>3.6304059</v>
      </c>
      <c r="J89" s="100">
        <v>29.980544999999999</v>
      </c>
      <c r="K89" s="100">
        <v>26</v>
      </c>
      <c r="L89" s="100">
        <v>4.3470906999999999</v>
      </c>
      <c r="M89" s="100">
        <v>0.40603519999999999</v>
      </c>
      <c r="N89" s="100">
        <v>11625</v>
      </c>
      <c r="O89" s="100">
        <v>1.5737589000000001</v>
      </c>
      <c r="P89" s="100">
        <v>1.4818016000000001</v>
      </c>
      <c r="R89" s="123">
        <v>1982</v>
      </c>
      <c r="S89" s="100">
        <v>63</v>
      </c>
      <c r="T89" s="100">
        <v>0.82858399999999999</v>
      </c>
      <c r="U89" s="100">
        <v>0.78036550000000005</v>
      </c>
      <c r="V89" s="100" t="s">
        <v>204</v>
      </c>
      <c r="W89" s="100">
        <v>0.77957739999999998</v>
      </c>
      <c r="X89" s="100">
        <v>0.88960530000000004</v>
      </c>
      <c r="Y89" s="100">
        <v>1.0610470000000001</v>
      </c>
      <c r="Z89" s="100">
        <v>21.238095000000001</v>
      </c>
      <c r="AA89" s="100">
        <v>4</v>
      </c>
      <c r="AB89" s="100">
        <v>2.6448363000000001</v>
      </c>
      <c r="AC89" s="100">
        <v>0.1223871</v>
      </c>
      <c r="AD89" s="100">
        <v>3393</v>
      </c>
      <c r="AE89" s="100">
        <v>0.46738170000000001</v>
      </c>
      <c r="AF89" s="100">
        <v>0.82879409999999998</v>
      </c>
      <c r="AH89" s="123">
        <v>1982</v>
      </c>
      <c r="AI89" s="100">
        <v>320</v>
      </c>
      <c r="AJ89" s="100">
        <v>2.1074473</v>
      </c>
      <c r="AK89" s="100">
        <v>2.0683631</v>
      </c>
      <c r="AL89" s="100" t="s">
        <v>204</v>
      </c>
      <c r="AM89" s="100">
        <v>2.0806433000000002</v>
      </c>
      <c r="AN89" s="100">
        <v>2.1692179999999999</v>
      </c>
      <c r="AO89" s="100">
        <v>2.3457892</v>
      </c>
      <c r="AP89" s="100">
        <v>28.259374999999999</v>
      </c>
      <c r="AQ89" s="100">
        <v>24</v>
      </c>
      <c r="AR89" s="100">
        <v>3.8582108000000002</v>
      </c>
      <c r="AS89" s="100">
        <v>0.27881610000000001</v>
      </c>
      <c r="AT89" s="100">
        <v>15018</v>
      </c>
      <c r="AU89" s="100">
        <v>1.0253738999999999</v>
      </c>
      <c r="AV89" s="100">
        <v>1.2578859</v>
      </c>
      <c r="AW89" s="100">
        <v>4.3779164000000002</v>
      </c>
      <c r="AY89" s="123">
        <v>1982</v>
      </c>
    </row>
    <row r="90" spans="2:51">
      <c r="B90" s="123">
        <v>1983</v>
      </c>
      <c r="C90" s="100">
        <v>259</v>
      </c>
      <c r="D90" s="100">
        <v>3.3696115</v>
      </c>
      <c r="E90" s="100">
        <v>3.3515820000000001</v>
      </c>
      <c r="F90" s="100" t="s">
        <v>204</v>
      </c>
      <c r="G90" s="100">
        <v>3.3531233</v>
      </c>
      <c r="H90" s="100">
        <v>3.4492194999999999</v>
      </c>
      <c r="I90" s="100">
        <v>3.6581005000000002</v>
      </c>
      <c r="J90" s="100">
        <v>28.701550000000001</v>
      </c>
      <c r="K90" s="100">
        <v>27</v>
      </c>
      <c r="L90" s="100">
        <v>4.8195012999999998</v>
      </c>
      <c r="M90" s="100">
        <v>0.42845329999999998</v>
      </c>
      <c r="N90" s="100">
        <v>11975</v>
      </c>
      <c r="O90" s="100">
        <v>1.6000581</v>
      </c>
      <c r="P90" s="100">
        <v>1.6290211999999999</v>
      </c>
      <c r="R90" s="123">
        <v>1983</v>
      </c>
      <c r="S90" s="100">
        <v>69</v>
      </c>
      <c r="T90" s="100">
        <v>0.89527540000000005</v>
      </c>
      <c r="U90" s="100">
        <v>0.87421510000000002</v>
      </c>
      <c r="V90" s="100" t="s">
        <v>204</v>
      </c>
      <c r="W90" s="100">
        <v>0.86932889999999996</v>
      </c>
      <c r="X90" s="100">
        <v>0.97973140000000003</v>
      </c>
      <c r="Y90" s="100">
        <v>1.1560542</v>
      </c>
      <c r="Z90" s="100">
        <v>21.260870000000001</v>
      </c>
      <c r="AA90" s="100">
        <v>4</v>
      </c>
      <c r="AB90" s="100">
        <v>3.1137184000000002</v>
      </c>
      <c r="AC90" s="100">
        <v>0.13901759999999999</v>
      </c>
      <c r="AD90" s="100">
        <v>3730</v>
      </c>
      <c r="AE90" s="100">
        <v>0.50750960000000001</v>
      </c>
      <c r="AF90" s="100">
        <v>0.93775609999999998</v>
      </c>
      <c r="AH90" s="123">
        <v>1983</v>
      </c>
      <c r="AI90" s="100">
        <v>328</v>
      </c>
      <c r="AJ90" s="100">
        <v>2.1307733999999998</v>
      </c>
      <c r="AK90" s="100">
        <v>2.1012903000000001</v>
      </c>
      <c r="AL90" s="100" t="s">
        <v>204</v>
      </c>
      <c r="AM90" s="100">
        <v>2.0951525000000002</v>
      </c>
      <c r="AN90" s="100">
        <v>2.2161426</v>
      </c>
      <c r="AO90" s="100">
        <v>2.4157255000000002</v>
      </c>
      <c r="AP90" s="100">
        <v>27.131498000000001</v>
      </c>
      <c r="AQ90" s="100">
        <v>24</v>
      </c>
      <c r="AR90" s="100">
        <v>4.3214756000000003</v>
      </c>
      <c r="AS90" s="100">
        <v>0.29795430000000001</v>
      </c>
      <c r="AT90" s="100">
        <v>15705</v>
      </c>
      <c r="AU90" s="100">
        <v>1.0587367000000001</v>
      </c>
      <c r="AV90" s="100">
        <v>1.3863118000000001</v>
      </c>
      <c r="AW90" s="100">
        <v>3.8338182999999999</v>
      </c>
      <c r="AY90" s="123">
        <v>1983</v>
      </c>
    </row>
    <row r="91" spans="2:51">
      <c r="B91" s="123">
        <v>1984</v>
      </c>
      <c r="C91" s="100">
        <v>222</v>
      </c>
      <c r="D91" s="100">
        <v>2.8541264000000002</v>
      </c>
      <c r="E91" s="100">
        <v>2.8263807000000001</v>
      </c>
      <c r="F91" s="100" t="s">
        <v>204</v>
      </c>
      <c r="G91" s="100">
        <v>2.886622</v>
      </c>
      <c r="H91" s="100">
        <v>2.8666703999999998</v>
      </c>
      <c r="I91" s="100">
        <v>2.9966799000000002</v>
      </c>
      <c r="J91" s="100">
        <v>31.389140000000001</v>
      </c>
      <c r="K91" s="100">
        <v>26</v>
      </c>
      <c r="L91" s="100">
        <v>4.3908227999999996</v>
      </c>
      <c r="M91" s="100">
        <v>0.37008020000000003</v>
      </c>
      <c r="N91" s="100">
        <v>9683</v>
      </c>
      <c r="O91" s="100">
        <v>1.2797434999999999</v>
      </c>
      <c r="P91" s="100">
        <v>1.3713743</v>
      </c>
      <c r="R91" s="123">
        <v>1984</v>
      </c>
      <c r="S91" s="100">
        <v>50</v>
      </c>
      <c r="T91" s="100">
        <v>0.64092879999999997</v>
      </c>
      <c r="U91" s="100">
        <v>0.61895279999999997</v>
      </c>
      <c r="V91" s="100" t="s">
        <v>204</v>
      </c>
      <c r="W91" s="100">
        <v>0.63304559999999999</v>
      </c>
      <c r="X91" s="100">
        <v>0.66878210000000005</v>
      </c>
      <c r="Y91" s="100">
        <v>0.79818270000000002</v>
      </c>
      <c r="Z91" s="100">
        <v>26.72</v>
      </c>
      <c r="AA91" s="100">
        <v>4</v>
      </c>
      <c r="AB91" s="100">
        <v>2.2779042999999999</v>
      </c>
      <c r="AC91" s="100">
        <v>0.1001462</v>
      </c>
      <c r="AD91" s="100">
        <v>2431</v>
      </c>
      <c r="AE91" s="100">
        <v>0.32723950000000002</v>
      </c>
      <c r="AF91" s="100">
        <v>0.63742200000000004</v>
      </c>
      <c r="AH91" s="123">
        <v>1984</v>
      </c>
      <c r="AI91" s="100">
        <v>272</v>
      </c>
      <c r="AJ91" s="100">
        <v>1.7458962</v>
      </c>
      <c r="AK91" s="100">
        <v>1.7043090000000001</v>
      </c>
      <c r="AL91" s="100" t="s">
        <v>204</v>
      </c>
      <c r="AM91" s="100">
        <v>1.7327437999999999</v>
      </c>
      <c r="AN91" s="100">
        <v>1.764562</v>
      </c>
      <c r="AO91" s="100">
        <v>1.899114</v>
      </c>
      <c r="AP91" s="100">
        <v>30.527674999999999</v>
      </c>
      <c r="AQ91" s="100">
        <v>25</v>
      </c>
      <c r="AR91" s="100">
        <v>3.7512067</v>
      </c>
      <c r="AS91" s="100">
        <v>0.2474662</v>
      </c>
      <c r="AT91" s="100">
        <v>12114</v>
      </c>
      <c r="AU91" s="100">
        <v>0.80786009999999997</v>
      </c>
      <c r="AV91" s="100">
        <v>1.113972</v>
      </c>
      <c r="AW91" s="100">
        <v>4.5663916000000002</v>
      </c>
      <c r="AY91" s="123">
        <v>1984</v>
      </c>
    </row>
    <row r="92" spans="2:51">
      <c r="B92" s="123">
        <v>1985</v>
      </c>
      <c r="C92" s="100">
        <v>234</v>
      </c>
      <c r="D92" s="100">
        <v>2.9685155000000001</v>
      </c>
      <c r="E92" s="100">
        <v>2.8937822</v>
      </c>
      <c r="F92" s="100" t="s">
        <v>204</v>
      </c>
      <c r="G92" s="100">
        <v>2.8776598999999998</v>
      </c>
      <c r="H92" s="100">
        <v>3.0480562</v>
      </c>
      <c r="I92" s="100">
        <v>3.2704887999999999</v>
      </c>
      <c r="J92" s="100">
        <v>27.645299000000001</v>
      </c>
      <c r="K92" s="100">
        <v>26</v>
      </c>
      <c r="L92" s="100">
        <v>4.2622951000000002</v>
      </c>
      <c r="M92" s="100">
        <v>0.364736</v>
      </c>
      <c r="N92" s="100">
        <v>11090</v>
      </c>
      <c r="O92" s="100">
        <v>1.4476718</v>
      </c>
      <c r="P92" s="100">
        <v>1.4763164</v>
      </c>
      <c r="R92" s="123">
        <v>1985</v>
      </c>
      <c r="S92" s="100">
        <v>60</v>
      </c>
      <c r="T92" s="100">
        <v>0.7589572</v>
      </c>
      <c r="U92" s="100">
        <v>0.75234849999999998</v>
      </c>
      <c r="V92" s="100" t="s">
        <v>204</v>
      </c>
      <c r="W92" s="100">
        <v>0.76706439999999998</v>
      </c>
      <c r="X92" s="100">
        <v>0.78359299999999998</v>
      </c>
      <c r="Y92" s="100">
        <v>0.89809119999999998</v>
      </c>
      <c r="Z92" s="100">
        <v>28.1</v>
      </c>
      <c r="AA92" s="100">
        <v>9.5</v>
      </c>
      <c r="AB92" s="100">
        <v>2.5762130000000001</v>
      </c>
      <c r="AC92" s="100">
        <v>0.1097856</v>
      </c>
      <c r="AD92" s="100">
        <v>2880</v>
      </c>
      <c r="AE92" s="100">
        <v>0.38311190000000001</v>
      </c>
      <c r="AF92" s="100">
        <v>0.70712330000000001</v>
      </c>
      <c r="AH92" s="123">
        <v>1985</v>
      </c>
      <c r="AI92" s="100">
        <v>294</v>
      </c>
      <c r="AJ92" s="100">
        <v>1.8621369999999999</v>
      </c>
      <c r="AK92" s="100">
        <v>1.8507804999999999</v>
      </c>
      <c r="AL92" s="100" t="s">
        <v>204</v>
      </c>
      <c r="AM92" s="100">
        <v>1.8524839</v>
      </c>
      <c r="AN92" s="100">
        <v>1.9389405</v>
      </c>
      <c r="AO92" s="100">
        <v>2.1072373</v>
      </c>
      <c r="AP92" s="100">
        <v>27.738095000000001</v>
      </c>
      <c r="AQ92" s="100">
        <v>24</v>
      </c>
      <c r="AR92" s="100">
        <v>3.7600715999999998</v>
      </c>
      <c r="AS92" s="100">
        <v>0.24745809999999999</v>
      </c>
      <c r="AT92" s="100">
        <v>13970</v>
      </c>
      <c r="AU92" s="100">
        <v>0.9204135</v>
      </c>
      <c r="AV92" s="100">
        <v>1.2058926000000001</v>
      </c>
      <c r="AW92" s="100">
        <v>3.8463319999999999</v>
      </c>
      <c r="AY92" s="123">
        <v>1985</v>
      </c>
    </row>
    <row r="93" spans="2:51">
      <c r="B93" s="123">
        <v>1986</v>
      </c>
      <c r="C93" s="100">
        <v>216</v>
      </c>
      <c r="D93" s="100">
        <v>2.6999369</v>
      </c>
      <c r="E93" s="100">
        <v>2.6045147000000002</v>
      </c>
      <c r="F93" s="100" t="s">
        <v>204</v>
      </c>
      <c r="G93" s="100">
        <v>2.593302</v>
      </c>
      <c r="H93" s="100">
        <v>2.7378140000000002</v>
      </c>
      <c r="I93" s="100">
        <v>2.9446501</v>
      </c>
      <c r="J93" s="100">
        <v>27.632558</v>
      </c>
      <c r="K93" s="100">
        <v>24</v>
      </c>
      <c r="L93" s="100">
        <v>3.9480898999999998</v>
      </c>
      <c r="M93" s="100">
        <v>0.34721109999999999</v>
      </c>
      <c r="N93" s="100">
        <v>10199</v>
      </c>
      <c r="O93" s="100">
        <v>1.3132216000000001</v>
      </c>
      <c r="P93" s="100">
        <v>1.4093770999999999</v>
      </c>
      <c r="R93" s="123">
        <v>1986</v>
      </c>
      <c r="S93" s="100">
        <v>53</v>
      </c>
      <c r="T93" s="100">
        <v>0.66099929999999996</v>
      </c>
      <c r="U93" s="100">
        <v>0.64702219999999999</v>
      </c>
      <c r="V93" s="100" t="s">
        <v>204</v>
      </c>
      <c r="W93" s="100">
        <v>0.66594450000000005</v>
      </c>
      <c r="X93" s="100">
        <v>0.67342230000000003</v>
      </c>
      <c r="Y93" s="100">
        <v>0.76355130000000004</v>
      </c>
      <c r="Z93" s="100">
        <v>31.245283000000001</v>
      </c>
      <c r="AA93" s="100">
        <v>20</v>
      </c>
      <c r="AB93" s="100">
        <v>2.2486210999999998</v>
      </c>
      <c r="AC93" s="100">
        <v>0.100434</v>
      </c>
      <c r="AD93" s="100">
        <v>2338</v>
      </c>
      <c r="AE93" s="100">
        <v>0.3070986</v>
      </c>
      <c r="AF93" s="100">
        <v>0.59931350000000005</v>
      </c>
      <c r="AH93" s="123">
        <v>1986</v>
      </c>
      <c r="AI93" s="100">
        <v>269</v>
      </c>
      <c r="AJ93" s="100">
        <v>1.679324</v>
      </c>
      <c r="AK93" s="100">
        <v>1.6316162999999999</v>
      </c>
      <c r="AL93" s="100" t="s">
        <v>204</v>
      </c>
      <c r="AM93" s="100">
        <v>1.633483</v>
      </c>
      <c r="AN93" s="100">
        <v>1.7169855000000001</v>
      </c>
      <c r="AO93" s="100">
        <v>1.8691712</v>
      </c>
      <c r="AP93" s="100">
        <v>28.347014999999999</v>
      </c>
      <c r="AQ93" s="100">
        <v>24</v>
      </c>
      <c r="AR93" s="100">
        <v>3.4363822000000002</v>
      </c>
      <c r="AS93" s="100">
        <v>0.23395170000000001</v>
      </c>
      <c r="AT93" s="100">
        <v>12537</v>
      </c>
      <c r="AU93" s="100">
        <v>0.81517139999999999</v>
      </c>
      <c r="AV93" s="100">
        <v>1.1256404</v>
      </c>
      <c r="AW93" s="100">
        <v>4.0253867000000003</v>
      </c>
      <c r="AY93" s="123">
        <v>1986</v>
      </c>
    </row>
    <row r="94" spans="2:51">
      <c r="B94" s="123">
        <v>1987</v>
      </c>
      <c r="C94" s="100">
        <v>238</v>
      </c>
      <c r="D94" s="100">
        <v>2.9316645000000001</v>
      </c>
      <c r="E94" s="100">
        <v>2.9047586999999999</v>
      </c>
      <c r="F94" s="100" t="s">
        <v>204</v>
      </c>
      <c r="G94" s="100">
        <v>2.914679</v>
      </c>
      <c r="H94" s="100">
        <v>2.9933812999999998</v>
      </c>
      <c r="I94" s="100">
        <v>3.1817500999999999</v>
      </c>
      <c r="J94" s="100">
        <v>29.443038000000001</v>
      </c>
      <c r="K94" s="100">
        <v>28</v>
      </c>
      <c r="L94" s="100">
        <v>4.1550279000000003</v>
      </c>
      <c r="M94" s="100">
        <v>0.37416090000000002</v>
      </c>
      <c r="N94" s="100">
        <v>10825</v>
      </c>
      <c r="O94" s="100">
        <v>1.374784</v>
      </c>
      <c r="P94" s="100">
        <v>1.5027208999999999</v>
      </c>
      <c r="R94" s="123">
        <v>1987</v>
      </c>
      <c r="S94" s="100">
        <v>55</v>
      </c>
      <c r="T94" s="100">
        <v>0.67520959999999997</v>
      </c>
      <c r="U94" s="100">
        <v>0.66273629999999994</v>
      </c>
      <c r="V94" s="100" t="s">
        <v>204</v>
      </c>
      <c r="W94" s="100">
        <v>0.67749300000000001</v>
      </c>
      <c r="X94" s="100">
        <v>0.66653459999999998</v>
      </c>
      <c r="Y94" s="100">
        <v>0.73415580000000003</v>
      </c>
      <c r="Z94" s="100">
        <v>32.581817999999998</v>
      </c>
      <c r="AA94" s="100">
        <v>25</v>
      </c>
      <c r="AB94" s="100">
        <v>2.3504274000000001</v>
      </c>
      <c r="AC94" s="100">
        <v>0.1024018</v>
      </c>
      <c r="AD94" s="100">
        <v>2392</v>
      </c>
      <c r="AE94" s="100">
        <v>0.30961309999999997</v>
      </c>
      <c r="AF94" s="100">
        <v>0.63085329999999995</v>
      </c>
      <c r="AH94" s="123">
        <v>1987</v>
      </c>
      <c r="AI94" s="100">
        <v>293</v>
      </c>
      <c r="AJ94" s="100">
        <v>1.8015388000000001</v>
      </c>
      <c r="AK94" s="100">
        <v>1.7941495999999999</v>
      </c>
      <c r="AL94" s="100" t="s">
        <v>204</v>
      </c>
      <c r="AM94" s="100">
        <v>1.8041677</v>
      </c>
      <c r="AN94" s="100">
        <v>1.8446442000000001</v>
      </c>
      <c r="AO94" s="100">
        <v>1.9746652</v>
      </c>
      <c r="AP94" s="100">
        <v>30.034247000000001</v>
      </c>
      <c r="AQ94" s="100">
        <v>28</v>
      </c>
      <c r="AR94" s="100">
        <v>3.6316310999999999</v>
      </c>
      <c r="AS94" s="100">
        <v>0.24974640000000001</v>
      </c>
      <c r="AT94" s="100">
        <v>13217</v>
      </c>
      <c r="AU94" s="100">
        <v>0.84725790000000001</v>
      </c>
      <c r="AV94" s="100">
        <v>1.2020602</v>
      </c>
      <c r="AW94" s="100">
        <v>4.3829779999999996</v>
      </c>
      <c r="AY94" s="123">
        <v>1987</v>
      </c>
    </row>
    <row r="95" spans="2:51">
      <c r="B95" s="123">
        <v>1988</v>
      </c>
      <c r="C95" s="100">
        <v>232</v>
      </c>
      <c r="D95" s="100">
        <v>2.8124809000000002</v>
      </c>
      <c r="E95" s="100">
        <v>2.8315217000000001</v>
      </c>
      <c r="F95" s="100" t="s">
        <v>204</v>
      </c>
      <c r="G95" s="100">
        <v>2.8619314999999999</v>
      </c>
      <c r="H95" s="100">
        <v>2.8726783999999999</v>
      </c>
      <c r="I95" s="100">
        <v>3.0368240000000002</v>
      </c>
      <c r="J95" s="100">
        <v>29.698276</v>
      </c>
      <c r="K95" s="100">
        <v>26</v>
      </c>
      <c r="L95" s="100">
        <v>3.8795986999999998</v>
      </c>
      <c r="M95" s="100">
        <v>0.35648429999999998</v>
      </c>
      <c r="N95" s="100">
        <v>10571</v>
      </c>
      <c r="O95" s="100">
        <v>1.3223510999999999</v>
      </c>
      <c r="P95" s="100">
        <v>1.4286293000000001</v>
      </c>
      <c r="R95" s="123">
        <v>1988</v>
      </c>
      <c r="S95" s="100">
        <v>70</v>
      </c>
      <c r="T95" s="100">
        <v>0.84508209999999995</v>
      </c>
      <c r="U95" s="100">
        <v>0.82734189999999996</v>
      </c>
      <c r="V95" s="100" t="s">
        <v>204</v>
      </c>
      <c r="W95" s="100">
        <v>0.82793159999999999</v>
      </c>
      <c r="X95" s="100">
        <v>0.91522709999999996</v>
      </c>
      <c r="Y95" s="100">
        <v>1.0912417999999999</v>
      </c>
      <c r="Z95" s="100">
        <v>22.614286</v>
      </c>
      <c r="AA95" s="100">
        <v>3</v>
      </c>
      <c r="AB95" s="100">
        <v>2.8044872000000001</v>
      </c>
      <c r="AC95" s="100">
        <v>0.12777450000000001</v>
      </c>
      <c r="AD95" s="100">
        <v>3712</v>
      </c>
      <c r="AE95" s="100">
        <v>0.47295749999999998</v>
      </c>
      <c r="AF95" s="100">
        <v>0.94787460000000001</v>
      </c>
      <c r="AH95" s="123">
        <v>1988</v>
      </c>
      <c r="AI95" s="100">
        <v>302</v>
      </c>
      <c r="AJ95" s="100">
        <v>1.8267420999999999</v>
      </c>
      <c r="AK95" s="100">
        <v>1.8053945</v>
      </c>
      <c r="AL95" s="100" t="s">
        <v>204</v>
      </c>
      <c r="AM95" s="100">
        <v>1.8126412999999999</v>
      </c>
      <c r="AN95" s="100">
        <v>1.8874310000000001</v>
      </c>
      <c r="AO95" s="100">
        <v>2.0636486999999999</v>
      </c>
      <c r="AP95" s="100">
        <v>28.056291000000002</v>
      </c>
      <c r="AQ95" s="100">
        <v>24.5</v>
      </c>
      <c r="AR95" s="100">
        <v>3.5630014000000001</v>
      </c>
      <c r="AS95" s="100">
        <v>0.25195220000000002</v>
      </c>
      <c r="AT95" s="100">
        <v>14283</v>
      </c>
      <c r="AU95" s="100">
        <v>0.90155759999999996</v>
      </c>
      <c r="AV95" s="100">
        <v>1.2622475</v>
      </c>
      <c r="AW95" s="100">
        <v>3.4224325000000002</v>
      </c>
      <c r="AY95" s="123">
        <v>1988</v>
      </c>
    </row>
    <row r="96" spans="2:51">
      <c r="B96" s="123">
        <v>1989</v>
      </c>
      <c r="C96" s="100">
        <v>244</v>
      </c>
      <c r="D96" s="100">
        <v>2.9090600000000002</v>
      </c>
      <c r="E96" s="100">
        <v>2.9698441999999998</v>
      </c>
      <c r="F96" s="100" t="s">
        <v>204</v>
      </c>
      <c r="G96" s="100">
        <v>3.0588475000000002</v>
      </c>
      <c r="H96" s="100">
        <v>2.9671998999999998</v>
      </c>
      <c r="I96" s="100">
        <v>3.1154806000000002</v>
      </c>
      <c r="J96" s="100">
        <v>30.991803000000001</v>
      </c>
      <c r="K96" s="100">
        <v>25.5</v>
      </c>
      <c r="L96" s="100">
        <v>4.2784499</v>
      </c>
      <c r="M96" s="100">
        <v>0.36458180000000001</v>
      </c>
      <c r="N96" s="100">
        <v>10859</v>
      </c>
      <c r="O96" s="100">
        <v>1.3371923999999999</v>
      </c>
      <c r="P96" s="100">
        <v>1.5063721999999999</v>
      </c>
      <c r="R96" s="123">
        <v>1989</v>
      </c>
      <c r="S96" s="100">
        <v>70</v>
      </c>
      <c r="T96" s="100">
        <v>0.83068039999999999</v>
      </c>
      <c r="U96" s="100">
        <v>0.82400490000000004</v>
      </c>
      <c r="V96" s="100" t="s">
        <v>204</v>
      </c>
      <c r="W96" s="100">
        <v>0.84720589999999996</v>
      </c>
      <c r="X96" s="100">
        <v>0.84480909999999998</v>
      </c>
      <c r="Y96" s="100">
        <v>0.93325360000000002</v>
      </c>
      <c r="Z96" s="100">
        <v>31.657143000000001</v>
      </c>
      <c r="AA96" s="100">
        <v>25</v>
      </c>
      <c r="AB96" s="100">
        <v>2.8363046999999999</v>
      </c>
      <c r="AC96" s="100">
        <v>0.1221513</v>
      </c>
      <c r="AD96" s="100">
        <v>3096</v>
      </c>
      <c r="AE96" s="100">
        <v>0.3882118</v>
      </c>
      <c r="AF96" s="100">
        <v>0.80452780000000002</v>
      </c>
      <c r="AH96" s="123">
        <v>1989</v>
      </c>
      <c r="AI96" s="100">
        <v>314</v>
      </c>
      <c r="AJ96" s="100">
        <v>1.8674451999999999</v>
      </c>
      <c r="AK96" s="100">
        <v>1.8474993</v>
      </c>
      <c r="AL96" s="100" t="s">
        <v>204</v>
      </c>
      <c r="AM96" s="100">
        <v>1.8868206000000001</v>
      </c>
      <c r="AN96" s="100">
        <v>1.8893275</v>
      </c>
      <c r="AO96" s="100">
        <v>2.015717</v>
      </c>
      <c r="AP96" s="100">
        <v>31.140127</v>
      </c>
      <c r="AQ96" s="100">
        <v>25.5</v>
      </c>
      <c r="AR96" s="100">
        <v>3.8428589</v>
      </c>
      <c r="AS96" s="100">
        <v>0.2527529</v>
      </c>
      <c r="AT96" s="100">
        <v>13955</v>
      </c>
      <c r="AU96" s="100">
        <v>0.86699769999999998</v>
      </c>
      <c r="AV96" s="100">
        <v>1.2621043999999999</v>
      </c>
      <c r="AW96" s="100">
        <v>3.6041587000000002</v>
      </c>
      <c r="AY96" s="123">
        <v>1989</v>
      </c>
    </row>
    <row r="97" spans="2:51">
      <c r="B97" s="123">
        <v>1990</v>
      </c>
      <c r="C97" s="100">
        <v>227</v>
      </c>
      <c r="D97" s="100">
        <v>2.6670524000000002</v>
      </c>
      <c r="E97" s="100">
        <v>2.5641902000000001</v>
      </c>
      <c r="F97" s="100" t="s">
        <v>204</v>
      </c>
      <c r="G97" s="100">
        <v>2.5482784999999999</v>
      </c>
      <c r="H97" s="100">
        <v>2.7042389</v>
      </c>
      <c r="I97" s="100">
        <v>2.8768414</v>
      </c>
      <c r="J97" s="100">
        <v>27.783186000000001</v>
      </c>
      <c r="K97" s="100">
        <v>26</v>
      </c>
      <c r="L97" s="100">
        <v>4.0622762999999997</v>
      </c>
      <c r="M97" s="100">
        <v>0.351078</v>
      </c>
      <c r="N97" s="100">
        <v>10704</v>
      </c>
      <c r="O97" s="100">
        <v>1.2999141000000001</v>
      </c>
      <c r="P97" s="100">
        <v>1.4999579999999999</v>
      </c>
      <c r="R97" s="123">
        <v>1990</v>
      </c>
      <c r="S97" s="100">
        <v>73</v>
      </c>
      <c r="T97" s="100">
        <v>0.85341599999999995</v>
      </c>
      <c r="U97" s="100">
        <v>0.82294820000000002</v>
      </c>
      <c r="V97" s="100" t="s">
        <v>204</v>
      </c>
      <c r="W97" s="100">
        <v>0.82834419999999997</v>
      </c>
      <c r="X97" s="100">
        <v>0.90719910000000004</v>
      </c>
      <c r="Y97" s="100">
        <v>1.0578903</v>
      </c>
      <c r="Z97" s="100">
        <v>25.041096</v>
      </c>
      <c r="AA97" s="100">
        <v>10</v>
      </c>
      <c r="AB97" s="100">
        <v>3.1103535999999998</v>
      </c>
      <c r="AC97" s="100">
        <v>0.1317642</v>
      </c>
      <c r="AD97" s="100">
        <v>3675</v>
      </c>
      <c r="AE97" s="100">
        <v>0.45436369999999998</v>
      </c>
      <c r="AF97" s="100">
        <v>0.97336040000000001</v>
      </c>
      <c r="AH97" s="123">
        <v>1990</v>
      </c>
      <c r="AI97" s="100">
        <v>300</v>
      </c>
      <c r="AJ97" s="100">
        <v>1.757971</v>
      </c>
      <c r="AK97" s="100">
        <v>1.6949813</v>
      </c>
      <c r="AL97" s="100" t="s">
        <v>204</v>
      </c>
      <c r="AM97" s="100">
        <v>1.6871904</v>
      </c>
      <c r="AN97" s="100">
        <v>1.8124925000000001</v>
      </c>
      <c r="AO97" s="100">
        <v>1.9773729</v>
      </c>
      <c r="AP97" s="100">
        <v>27.113712</v>
      </c>
      <c r="AQ97" s="100">
        <v>25</v>
      </c>
      <c r="AR97" s="100">
        <v>3.7807183000000002</v>
      </c>
      <c r="AS97" s="100">
        <v>0.24987509999999999</v>
      </c>
      <c r="AT97" s="100">
        <v>14379</v>
      </c>
      <c r="AU97" s="100">
        <v>0.8809245</v>
      </c>
      <c r="AV97" s="100">
        <v>1.3177502000000001</v>
      </c>
      <c r="AW97" s="100">
        <v>3.1158587</v>
      </c>
      <c r="AY97" s="123">
        <v>1990</v>
      </c>
    </row>
    <row r="98" spans="2:51">
      <c r="B98" s="123">
        <v>1991</v>
      </c>
      <c r="C98" s="100">
        <v>209</v>
      </c>
      <c r="D98" s="100">
        <v>2.4258860000000002</v>
      </c>
      <c r="E98" s="100">
        <v>2.4042080000000001</v>
      </c>
      <c r="F98" s="100" t="s">
        <v>204</v>
      </c>
      <c r="G98" s="100">
        <v>2.4213342</v>
      </c>
      <c r="H98" s="100">
        <v>2.4577331999999998</v>
      </c>
      <c r="I98" s="100">
        <v>2.5371632000000002</v>
      </c>
      <c r="J98" s="100">
        <v>31.334928000000001</v>
      </c>
      <c r="K98" s="100">
        <v>30</v>
      </c>
      <c r="L98" s="100">
        <v>3.8703704000000001</v>
      </c>
      <c r="M98" s="100">
        <v>0.32622099999999998</v>
      </c>
      <c r="N98" s="100">
        <v>9168</v>
      </c>
      <c r="O98" s="100">
        <v>1.1008932</v>
      </c>
      <c r="P98" s="100">
        <v>1.3524797</v>
      </c>
      <c r="R98" s="123">
        <v>1991</v>
      </c>
      <c r="S98" s="100">
        <v>60</v>
      </c>
      <c r="T98" s="100">
        <v>0.69215110000000002</v>
      </c>
      <c r="U98" s="100">
        <v>0.67793020000000004</v>
      </c>
      <c r="V98" s="100" t="s">
        <v>204</v>
      </c>
      <c r="W98" s="100">
        <v>0.70437950000000005</v>
      </c>
      <c r="X98" s="100">
        <v>0.71404979999999996</v>
      </c>
      <c r="Y98" s="100">
        <v>0.80744419999999995</v>
      </c>
      <c r="Z98" s="100">
        <v>30.266667000000002</v>
      </c>
      <c r="AA98" s="100">
        <v>21.5</v>
      </c>
      <c r="AB98" s="100">
        <v>2.6052974</v>
      </c>
      <c r="AC98" s="100">
        <v>0.1089344</v>
      </c>
      <c r="AD98" s="100">
        <v>2740</v>
      </c>
      <c r="AE98" s="100">
        <v>0.33464899999999997</v>
      </c>
      <c r="AF98" s="100">
        <v>0.74634999999999996</v>
      </c>
      <c r="AH98" s="123">
        <v>1991</v>
      </c>
      <c r="AI98" s="100">
        <v>269</v>
      </c>
      <c r="AJ98" s="100">
        <v>1.5563495000000001</v>
      </c>
      <c r="AK98" s="100">
        <v>1.5457178</v>
      </c>
      <c r="AL98" s="100" t="s">
        <v>204</v>
      </c>
      <c r="AM98" s="100">
        <v>1.5664186</v>
      </c>
      <c r="AN98" s="100">
        <v>1.5934269999999999</v>
      </c>
      <c r="AO98" s="100">
        <v>1.6820089</v>
      </c>
      <c r="AP98" s="100">
        <v>31.096654000000001</v>
      </c>
      <c r="AQ98" s="100">
        <v>29</v>
      </c>
      <c r="AR98" s="100">
        <v>3.4921459000000001</v>
      </c>
      <c r="AS98" s="100">
        <v>0.22577340000000001</v>
      </c>
      <c r="AT98" s="100">
        <v>11908</v>
      </c>
      <c r="AU98" s="100">
        <v>0.72102109999999997</v>
      </c>
      <c r="AV98" s="100">
        <v>1.1395367999999999</v>
      </c>
      <c r="AW98" s="100">
        <v>3.5463947999999998</v>
      </c>
      <c r="AY98" s="123">
        <v>1991</v>
      </c>
    </row>
    <row r="99" spans="2:51">
      <c r="B99" s="123">
        <v>1992</v>
      </c>
      <c r="C99" s="100">
        <v>216</v>
      </c>
      <c r="D99" s="100">
        <v>2.4804048000000001</v>
      </c>
      <c r="E99" s="100">
        <v>2.4207762000000002</v>
      </c>
      <c r="F99" s="100" t="s">
        <v>204</v>
      </c>
      <c r="G99" s="100">
        <v>2.4177303000000001</v>
      </c>
      <c r="H99" s="100">
        <v>2.5226047</v>
      </c>
      <c r="I99" s="100">
        <v>2.6910883999999999</v>
      </c>
      <c r="J99" s="100">
        <v>28.855813999999999</v>
      </c>
      <c r="K99" s="100">
        <v>25</v>
      </c>
      <c r="L99" s="100">
        <v>4.1300191000000002</v>
      </c>
      <c r="M99" s="100">
        <v>0.32670349999999998</v>
      </c>
      <c r="N99" s="100">
        <v>9959</v>
      </c>
      <c r="O99" s="100">
        <v>1.1840868</v>
      </c>
      <c r="P99" s="100">
        <v>1.4737785999999999</v>
      </c>
      <c r="R99" s="123">
        <v>1992</v>
      </c>
      <c r="S99" s="100">
        <v>75</v>
      </c>
      <c r="T99" s="100">
        <v>0.8551512</v>
      </c>
      <c r="U99" s="100">
        <v>0.83399279999999998</v>
      </c>
      <c r="V99" s="100" t="s">
        <v>204</v>
      </c>
      <c r="W99" s="100">
        <v>0.83492509999999998</v>
      </c>
      <c r="X99" s="100">
        <v>0.9023082</v>
      </c>
      <c r="Y99" s="100">
        <v>1.0101509</v>
      </c>
      <c r="Z99" s="100">
        <v>27.2</v>
      </c>
      <c r="AA99" s="100">
        <v>24</v>
      </c>
      <c r="AB99" s="100">
        <v>3.3200531</v>
      </c>
      <c r="AC99" s="100">
        <v>0.1303328</v>
      </c>
      <c r="AD99" s="100">
        <v>3593</v>
      </c>
      <c r="AE99" s="100">
        <v>0.43421389999999999</v>
      </c>
      <c r="AF99" s="100">
        <v>0.98495560000000004</v>
      </c>
      <c r="AH99" s="123">
        <v>1992</v>
      </c>
      <c r="AI99" s="100">
        <v>291</v>
      </c>
      <c r="AJ99" s="100">
        <v>1.6648897</v>
      </c>
      <c r="AK99" s="100">
        <v>1.6175728</v>
      </c>
      <c r="AL99" s="100" t="s">
        <v>204</v>
      </c>
      <c r="AM99" s="100">
        <v>1.6108187</v>
      </c>
      <c r="AN99" s="100">
        <v>1.7140872</v>
      </c>
      <c r="AO99" s="100">
        <v>1.8562311</v>
      </c>
      <c r="AP99" s="100">
        <v>28.427586000000002</v>
      </c>
      <c r="AQ99" s="100">
        <v>25</v>
      </c>
      <c r="AR99" s="100">
        <v>3.8856989999999998</v>
      </c>
      <c r="AS99" s="100">
        <v>0.2353227</v>
      </c>
      <c r="AT99" s="100">
        <v>13552</v>
      </c>
      <c r="AU99" s="100">
        <v>0.81220590000000004</v>
      </c>
      <c r="AV99" s="100">
        <v>1.3024081999999999</v>
      </c>
      <c r="AW99" s="100">
        <v>2.9026344000000002</v>
      </c>
      <c r="AY99" s="123">
        <v>1992</v>
      </c>
    </row>
    <row r="100" spans="2:51">
      <c r="B100" s="123">
        <v>1993</v>
      </c>
      <c r="C100" s="100">
        <v>226</v>
      </c>
      <c r="D100" s="100">
        <v>2.5734515</v>
      </c>
      <c r="E100" s="100">
        <v>2.5335076999999999</v>
      </c>
      <c r="F100" s="100" t="s">
        <v>204</v>
      </c>
      <c r="G100" s="100">
        <v>2.5129500999999999</v>
      </c>
      <c r="H100" s="100">
        <v>2.5994614</v>
      </c>
      <c r="I100" s="100">
        <v>2.7028606000000002</v>
      </c>
      <c r="J100" s="100">
        <v>31.101769999999998</v>
      </c>
      <c r="K100" s="100">
        <v>28</v>
      </c>
      <c r="L100" s="100">
        <v>4.4752475</v>
      </c>
      <c r="M100" s="100">
        <v>0.34721689999999999</v>
      </c>
      <c r="N100" s="100">
        <v>9942</v>
      </c>
      <c r="O100" s="100">
        <v>1.1730141999999999</v>
      </c>
      <c r="P100" s="100">
        <v>1.5226864</v>
      </c>
      <c r="R100" s="123">
        <v>1993</v>
      </c>
      <c r="S100" s="100">
        <v>62</v>
      </c>
      <c r="T100" s="100">
        <v>0.7003412</v>
      </c>
      <c r="U100" s="100">
        <v>0.68450489999999997</v>
      </c>
      <c r="V100" s="100" t="s">
        <v>204</v>
      </c>
      <c r="W100" s="100">
        <v>0.69629399999999997</v>
      </c>
      <c r="X100" s="100">
        <v>0.6932315</v>
      </c>
      <c r="Y100" s="100">
        <v>0.77161959999999996</v>
      </c>
      <c r="Z100" s="100">
        <v>34.548386999999998</v>
      </c>
      <c r="AA100" s="100">
        <v>28.5</v>
      </c>
      <c r="AB100" s="100">
        <v>3.1456113999999999</v>
      </c>
      <c r="AC100" s="100">
        <v>0.1097151</v>
      </c>
      <c r="AD100" s="100">
        <v>2537</v>
      </c>
      <c r="AE100" s="100">
        <v>0.30406460000000002</v>
      </c>
      <c r="AF100" s="100">
        <v>0.72724040000000001</v>
      </c>
      <c r="AH100" s="123">
        <v>1993</v>
      </c>
      <c r="AI100" s="100">
        <v>288</v>
      </c>
      <c r="AJ100" s="100">
        <v>1.6331336999999999</v>
      </c>
      <c r="AK100" s="100">
        <v>1.6155828000000001</v>
      </c>
      <c r="AL100" s="100" t="s">
        <v>204</v>
      </c>
      <c r="AM100" s="100">
        <v>1.6101502999999999</v>
      </c>
      <c r="AN100" s="100">
        <v>1.6564479000000001</v>
      </c>
      <c r="AO100" s="100">
        <v>1.7487283</v>
      </c>
      <c r="AP100" s="100">
        <v>31.84375</v>
      </c>
      <c r="AQ100" s="100">
        <v>28</v>
      </c>
      <c r="AR100" s="100">
        <v>4.1019797999999996</v>
      </c>
      <c r="AS100" s="100">
        <v>0.2368441</v>
      </c>
      <c r="AT100" s="100">
        <v>12479</v>
      </c>
      <c r="AU100" s="100">
        <v>0.74194859999999996</v>
      </c>
      <c r="AV100" s="100">
        <v>1.2456852</v>
      </c>
      <c r="AW100" s="100">
        <v>3.7012265000000002</v>
      </c>
      <c r="AY100" s="123">
        <v>1993</v>
      </c>
    </row>
    <row r="101" spans="2:51">
      <c r="B101" s="123">
        <v>1994</v>
      </c>
      <c r="C101" s="100">
        <v>209</v>
      </c>
      <c r="D101" s="100">
        <v>2.3579379</v>
      </c>
      <c r="E101" s="100">
        <v>2.3089363000000001</v>
      </c>
      <c r="F101" s="100" t="s">
        <v>204</v>
      </c>
      <c r="G101" s="100">
        <v>2.2954702999999999</v>
      </c>
      <c r="H101" s="100">
        <v>2.3672444000000001</v>
      </c>
      <c r="I101" s="100">
        <v>2.4478780000000002</v>
      </c>
      <c r="J101" s="100">
        <v>31.909091</v>
      </c>
      <c r="K101" s="100">
        <v>31</v>
      </c>
      <c r="L101" s="100">
        <v>4.1068971999999997</v>
      </c>
      <c r="M101" s="100">
        <v>0.30979489999999998</v>
      </c>
      <c r="N101" s="100">
        <v>9016</v>
      </c>
      <c r="O101" s="100">
        <v>1.0545850999999999</v>
      </c>
      <c r="P101" s="100">
        <v>1.3930111999999999</v>
      </c>
      <c r="R101" s="123">
        <v>1994</v>
      </c>
      <c r="S101" s="100">
        <v>41</v>
      </c>
      <c r="T101" s="100">
        <v>0.45852110000000001</v>
      </c>
      <c r="U101" s="100">
        <v>0.44107740000000001</v>
      </c>
      <c r="V101" s="100" t="s">
        <v>204</v>
      </c>
      <c r="W101" s="100">
        <v>0.4385308</v>
      </c>
      <c r="X101" s="100">
        <v>0.46456629999999999</v>
      </c>
      <c r="Y101" s="100">
        <v>0.51451570000000002</v>
      </c>
      <c r="Z101" s="100">
        <v>29.926829000000001</v>
      </c>
      <c r="AA101" s="100">
        <v>26</v>
      </c>
      <c r="AB101" s="100">
        <v>1.9523809999999999</v>
      </c>
      <c r="AC101" s="100">
        <v>6.9223999999999994E-2</v>
      </c>
      <c r="AD101" s="100">
        <v>1856</v>
      </c>
      <c r="AE101" s="100">
        <v>0.2204073</v>
      </c>
      <c r="AF101" s="100">
        <v>0.53674040000000001</v>
      </c>
      <c r="AH101" s="123">
        <v>1994</v>
      </c>
      <c r="AI101" s="100">
        <v>250</v>
      </c>
      <c r="AJ101" s="100">
        <v>1.4040630999999999</v>
      </c>
      <c r="AK101" s="100">
        <v>1.3766022</v>
      </c>
      <c r="AL101" s="100" t="s">
        <v>204</v>
      </c>
      <c r="AM101" s="100">
        <v>1.3673251</v>
      </c>
      <c r="AN101" s="100">
        <v>1.4222507</v>
      </c>
      <c r="AO101" s="100">
        <v>1.4903508999999999</v>
      </c>
      <c r="AP101" s="100">
        <v>31.584</v>
      </c>
      <c r="AQ101" s="100">
        <v>30</v>
      </c>
      <c r="AR101" s="100">
        <v>3.4775350999999999</v>
      </c>
      <c r="AS101" s="100">
        <v>0.197329</v>
      </c>
      <c r="AT101" s="100">
        <v>10872</v>
      </c>
      <c r="AU101" s="100">
        <v>0.64065589999999994</v>
      </c>
      <c r="AV101" s="100">
        <v>1.0948397999999999</v>
      </c>
      <c r="AW101" s="100">
        <v>5.2347649000000001</v>
      </c>
      <c r="AY101" s="123">
        <v>1994</v>
      </c>
    </row>
    <row r="102" spans="2:51">
      <c r="B102" s="123">
        <v>1995</v>
      </c>
      <c r="C102" s="100">
        <v>190</v>
      </c>
      <c r="D102" s="100">
        <v>2.1204339999999999</v>
      </c>
      <c r="E102" s="100">
        <v>2.0538579000000001</v>
      </c>
      <c r="F102" s="100" t="s">
        <v>204</v>
      </c>
      <c r="G102" s="100">
        <v>2.0556478999999999</v>
      </c>
      <c r="H102" s="100">
        <v>2.1312733000000001</v>
      </c>
      <c r="I102" s="100">
        <v>2.2324554000000001</v>
      </c>
      <c r="J102" s="100">
        <v>30.752631999999998</v>
      </c>
      <c r="K102" s="100">
        <v>28</v>
      </c>
      <c r="L102" s="100">
        <v>3.6864571000000002</v>
      </c>
      <c r="M102" s="100">
        <v>0.28678809999999999</v>
      </c>
      <c r="N102" s="100">
        <v>8444</v>
      </c>
      <c r="O102" s="100">
        <v>0.97813989999999995</v>
      </c>
      <c r="P102" s="100">
        <v>1.3149554999999999</v>
      </c>
      <c r="R102" s="123">
        <v>1995</v>
      </c>
      <c r="S102" s="100">
        <v>69</v>
      </c>
      <c r="T102" s="100">
        <v>0.76289859999999998</v>
      </c>
      <c r="U102" s="100">
        <v>0.76697530000000003</v>
      </c>
      <c r="V102" s="100" t="s">
        <v>204</v>
      </c>
      <c r="W102" s="100">
        <v>0.77714919999999998</v>
      </c>
      <c r="X102" s="100">
        <v>0.81488749999999999</v>
      </c>
      <c r="Y102" s="100">
        <v>0.92354720000000001</v>
      </c>
      <c r="Z102" s="100">
        <v>29.173912999999999</v>
      </c>
      <c r="AA102" s="100">
        <v>22</v>
      </c>
      <c r="AB102" s="100">
        <v>3.0530973000000001</v>
      </c>
      <c r="AC102" s="100">
        <v>0.1171835</v>
      </c>
      <c r="AD102" s="100">
        <v>3182</v>
      </c>
      <c r="AE102" s="100">
        <v>0.37407400000000002</v>
      </c>
      <c r="AF102" s="100">
        <v>0.91301670000000001</v>
      </c>
      <c r="AH102" s="123">
        <v>1995</v>
      </c>
      <c r="AI102" s="100">
        <v>259</v>
      </c>
      <c r="AJ102" s="100">
        <v>1.4384987</v>
      </c>
      <c r="AK102" s="100">
        <v>1.4060401</v>
      </c>
      <c r="AL102" s="100" t="s">
        <v>204</v>
      </c>
      <c r="AM102" s="100">
        <v>1.4103920000000001</v>
      </c>
      <c r="AN102" s="100">
        <v>1.4732913999999999</v>
      </c>
      <c r="AO102" s="100">
        <v>1.5807682000000001</v>
      </c>
      <c r="AP102" s="100">
        <v>30.332045999999998</v>
      </c>
      <c r="AQ102" s="100">
        <v>26</v>
      </c>
      <c r="AR102" s="100">
        <v>3.4933909000000001</v>
      </c>
      <c r="AS102" s="100">
        <v>0.20697979999999999</v>
      </c>
      <c r="AT102" s="100">
        <v>11626</v>
      </c>
      <c r="AU102" s="100">
        <v>0.67833399999999999</v>
      </c>
      <c r="AV102" s="100">
        <v>1.173554</v>
      </c>
      <c r="AW102" s="100">
        <v>2.6778670999999998</v>
      </c>
      <c r="AY102" s="123">
        <v>1995</v>
      </c>
    </row>
    <row r="103" spans="2:51">
      <c r="B103" s="123">
        <v>1996</v>
      </c>
      <c r="C103" s="100">
        <v>188</v>
      </c>
      <c r="D103" s="100">
        <v>2.0738365000000001</v>
      </c>
      <c r="E103" s="100">
        <v>2.0865081000000001</v>
      </c>
      <c r="F103" s="100" t="s">
        <v>204</v>
      </c>
      <c r="G103" s="100">
        <v>2.1047429000000002</v>
      </c>
      <c r="H103" s="100">
        <v>2.1065569000000002</v>
      </c>
      <c r="I103" s="100">
        <v>2.1804690999999998</v>
      </c>
      <c r="J103" s="100">
        <v>32.648935999999999</v>
      </c>
      <c r="K103" s="100">
        <v>31.5</v>
      </c>
      <c r="L103" s="100">
        <v>3.4596982000000001</v>
      </c>
      <c r="M103" s="100">
        <v>0.27563559999999998</v>
      </c>
      <c r="N103" s="100">
        <v>8031</v>
      </c>
      <c r="O103" s="100">
        <v>0.92085170000000005</v>
      </c>
      <c r="P103" s="100">
        <v>1.2431772999999999</v>
      </c>
      <c r="R103" s="123">
        <v>1996</v>
      </c>
      <c r="S103" s="100">
        <v>59</v>
      </c>
      <c r="T103" s="100">
        <v>0.64414400000000005</v>
      </c>
      <c r="U103" s="100">
        <v>0.62112979999999995</v>
      </c>
      <c r="V103" s="100" t="s">
        <v>204</v>
      </c>
      <c r="W103" s="100">
        <v>0.62329970000000001</v>
      </c>
      <c r="X103" s="100">
        <v>0.68513840000000004</v>
      </c>
      <c r="Y103" s="100">
        <v>0.80056970000000005</v>
      </c>
      <c r="Z103" s="100">
        <v>26.830507999999998</v>
      </c>
      <c r="AA103" s="100">
        <v>19</v>
      </c>
      <c r="AB103" s="100">
        <v>2.7790862000000001</v>
      </c>
      <c r="AC103" s="100">
        <v>9.7499699999999995E-2</v>
      </c>
      <c r="AD103" s="100">
        <v>2869</v>
      </c>
      <c r="AE103" s="100">
        <v>0.33359680000000003</v>
      </c>
      <c r="AF103" s="100">
        <v>0.84090759999999998</v>
      </c>
      <c r="AH103" s="123">
        <v>1996</v>
      </c>
      <c r="AI103" s="100">
        <v>247</v>
      </c>
      <c r="AJ103" s="100">
        <v>1.3552985</v>
      </c>
      <c r="AK103" s="100">
        <v>1.3438873</v>
      </c>
      <c r="AL103" s="100" t="s">
        <v>204</v>
      </c>
      <c r="AM103" s="100">
        <v>1.3500466</v>
      </c>
      <c r="AN103" s="100">
        <v>1.39462</v>
      </c>
      <c r="AO103" s="100">
        <v>1.4928139</v>
      </c>
      <c r="AP103" s="100">
        <v>31.259108999999999</v>
      </c>
      <c r="AQ103" s="100">
        <v>28</v>
      </c>
      <c r="AR103" s="100">
        <v>3.2684928000000002</v>
      </c>
      <c r="AS103" s="100">
        <v>0.1918909</v>
      </c>
      <c r="AT103" s="100">
        <v>10900</v>
      </c>
      <c r="AU103" s="100">
        <v>0.62927659999999996</v>
      </c>
      <c r="AV103" s="100">
        <v>1.1041497</v>
      </c>
      <c r="AW103" s="100">
        <v>3.3592141999999998</v>
      </c>
      <c r="AY103" s="123">
        <v>1996</v>
      </c>
    </row>
    <row r="104" spans="2:51">
      <c r="B104" s="124">
        <v>1997</v>
      </c>
      <c r="C104" s="100">
        <v>218</v>
      </c>
      <c r="D104" s="100">
        <v>2.3809064000000002</v>
      </c>
      <c r="E104" s="100">
        <v>2.3126055999999999</v>
      </c>
      <c r="F104" s="100" t="s">
        <v>204</v>
      </c>
      <c r="G104" s="100">
        <v>2.3002810999999999</v>
      </c>
      <c r="H104" s="100">
        <v>2.3977916000000001</v>
      </c>
      <c r="I104" s="100">
        <v>2.5023852999999998</v>
      </c>
      <c r="J104" s="100">
        <v>31.370370000000001</v>
      </c>
      <c r="K104" s="100">
        <v>30</v>
      </c>
      <c r="L104" s="100">
        <v>4.0176926000000002</v>
      </c>
      <c r="M104" s="100">
        <v>0.32176169999999998</v>
      </c>
      <c r="N104" s="100">
        <v>9445</v>
      </c>
      <c r="O104" s="100">
        <v>1.0738586000000001</v>
      </c>
      <c r="P104" s="100">
        <v>1.4871977999999999</v>
      </c>
      <c r="R104" s="124">
        <v>1997</v>
      </c>
      <c r="S104" s="100">
        <v>61</v>
      </c>
      <c r="T104" s="100">
        <v>0.65825959999999994</v>
      </c>
      <c r="U104" s="100">
        <v>0.65477439999999998</v>
      </c>
      <c r="V104" s="100" t="s">
        <v>204</v>
      </c>
      <c r="W104" s="100">
        <v>0.65965660000000004</v>
      </c>
      <c r="X104" s="100">
        <v>0.68887699999999996</v>
      </c>
      <c r="Y104" s="100">
        <v>0.77456080000000005</v>
      </c>
      <c r="Z104" s="100">
        <v>30.52459</v>
      </c>
      <c r="AA104" s="100">
        <v>28</v>
      </c>
      <c r="AB104" s="100">
        <v>2.5020509</v>
      </c>
      <c r="AC104" s="100">
        <v>9.9029199999999998E-2</v>
      </c>
      <c r="AD104" s="100">
        <v>2753</v>
      </c>
      <c r="AE104" s="100">
        <v>0.3170135</v>
      </c>
      <c r="AF104" s="100">
        <v>0.78987759999999996</v>
      </c>
      <c r="AH104" s="124">
        <v>1997</v>
      </c>
      <c r="AI104" s="100">
        <v>279</v>
      </c>
      <c r="AJ104" s="100">
        <v>1.5144082999999999</v>
      </c>
      <c r="AK104" s="100">
        <v>1.4863687000000001</v>
      </c>
      <c r="AL104" s="100" t="s">
        <v>204</v>
      </c>
      <c r="AM104" s="100">
        <v>1.4815723999999999</v>
      </c>
      <c r="AN104" s="100">
        <v>1.5492507</v>
      </c>
      <c r="AO104" s="100">
        <v>1.6456569000000001</v>
      </c>
      <c r="AP104" s="100">
        <v>31.184116</v>
      </c>
      <c r="AQ104" s="100">
        <v>30</v>
      </c>
      <c r="AR104" s="100">
        <v>3.5478128</v>
      </c>
      <c r="AS104" s="100">
        <v>0.21569389999999999</v>
      </c>
      <c r="AT104" s="100">
        <v>12198</v>
      </c>
      <c r="AU104" s="100">
        <v>0.69784380000000001</v>
      </c>
      <c r="AV104" s="100">
        <v>1.2401104999999999</v>
      </c>
      <c r="AW104" s="100">
        <v>3.5319123000000001</v>
      </c>
      <c r="AY104" s="124">
        <v>1997</v>
      </c>
    </row>
    <row r="105" spans="2:51">
      <c r="B105" s="124">
        <v>1998</v>
      </c>
      <c r="C105" s="100">
        <v>191</v>
      </c>
      <c r="D105" s="100">
        <v>2.0663966999999999</v>
      </c>
      <c r="E105" s="100">
        <v>2.0881908</v>
      </c>
      <c r="F105" s="100" t="s">
        <v>204</v>
      </c>
      <c r="G105" s="100">
        <v>2.1286832000000002</v>
      </c>
      <c r="H105" s="100">
        <v>2.0487408</v>
      </c>
      <c r="I105" s="100">
        <v>2.0837306999999998</v>
      </c>
      <c r="J105" s="100">
        <v>36.418847999999997</v>
      </c>
      <c r="K105" s="100">
        <v>33</v>
      </c>
      <c r="L105" s="100">
        <v>3.3234731000000002</v>
      </c>
      <c r="M105" s="100">
        <v>0.28476439999999997</v>
      </c>
      <c r="N105" s="100">
        <v>7442</v>
      </c>
      <c r="O105" s="100">
        <v>0.8394315</v>
      </c>
      <c r="P105" s="100">
        <v>1.1870259999999999</v>
      </c>
      <c r="R105" s="124">
        <v>1998</v>
      </c>
      <c r="S105" s="100">
        <v>58</v>
      </c>
      <c r="T105" s="100">
        <v>0.61936429999999998</v>
      </c>
      <c r="U105" s="100">
        <v>0.62556860000000003</v>
      </c>
      <c r="V105" s="100" t="s">
        <v>204</v>
      </c>
      <c r="W105" s="100">
        <v>0.61811269999999996</v>
      </c>
      <c r="X105" s="100">
        <v>0.67555390000000004</v>
      </c>
      <c r="Y105" s="100">
        <v>0.76244920000000005</v>
      </c>
      <c r="Z105" s="100">
        <v>27.775862</v>
      </c>
      <c r="AA105" s="100">
        <v>18.5</v>
      </c>
      <c r="AB105" s="100">
        <v>2.3500809999999999</v>
      </c>
      <c r="AC105" s="100">
        <v>9.6459299999999998E-2</v>
      </c>
      <c r="AD105" s="100">
        <v>2756</v>
      </c>
      <c r="AE105" s="100">
        <v>0.31460630000000001</v>
      </c>
      <c r="AF105" s="100">
        <v>0.81648609999999999</v>
      </c>
      <c r="AH105" s="124">
        <v>1998</v>
      </c>
      <c r="AI105" s="100">
        <v>249</v>
      </c>
      <c r="AJ105" s="100">
        <v>1.3381641</v>
      </c>
      <c r="AK105" s="100">
        <v>1.3374843999999999</v>
      </c>
      <c r="AL105" s="100" t="s">
        <v>204</v>
      </c>
      <c r="AM105" s="100">
        <v>1.3490641999999999</v>
      </c>
      <c r="AN105" s="100">
        <v>1.3539205999999999</v>
      </c>
      <c r="AO105" s="100">
        <v>1.4189004999999999</v>
      </c>
      <c r="AP105" s="100">
        <v>34.405622000000001</v>
      </c>
      <c r="AQ105" s="100">
        <v>32</v>
      </c>
      <c r="AR105" s="100">
        <v>3.0310408</v>
      </c>
      <c r="AS105" s="100">
        <v>0.1957516</v>
      </c>
      <c r="AT105" s="100">
        <v>10198</v>
      </c>
      <c r="AU105" s="100">
        <v>0.57858770000000004</v>
      </c>
      <c r="AV105" s="100">
        <v>1.0573475000000001</v>
      </c>
      <c r="AW105" s="100">
        <v>3.3380681999999999</v>
      </c>
      <c r="AY105" s="124">
        <v>1998</v>
      </c>
    </row>
    <row r="106" spans="2:51">
      <c r="B106" s="124">
        <v>1999</v>
      </c>
      <c r="C106" s="100">
        <v>203</v>
      </c>
      <c r="D106" s="100">
        <v>2.1734222000000001</v>
      </c>
      <c r="E106" s="100">
        <v>2.1668854999999998</v>
      </c>
      <c r="F106" s="100" t="s">
        <v>204</v>
      </c>
      <c r="G106" s="100">
        <v>2.1784625000000002</v>
      </c>
      <c r="H106" s="100">
        <v>2.2106330000000001</v>
      </c>
      <c r="I106" s="100">
        <v>2.3094814000000001</v>
      </c>
      <c r="J106" s="100">
        <v>33</v>
      </c>
      <c r="K106" s="100">
        <v>30</v>
      </c>
      <c r="L106" s="100">
        <v>3.459441</v>
      </c>
      <c r="M106" s="100">
        <v>0.30196200000000001</v>
      </c>
      <c r="N106" s="100">
        <v>8584</v>
      </c>
      <c r="O106" s="100">
        <v>0.95965730000000005</v>
      </c>
      <c r="P106" s="100">
        <v>1.3758858</v>
      </c>
      <c r="R106" s="124">
        <v>1999</v>
      </c>
      <c r="S106" s="100">
        <v>75</v>
      </c>
      <c r="T106" s="100">
        <v>0.79179449999999996</v>
      </c>
      <c r="U106" s="100">
        <v>0.78569560000000005</v>
      </c>
      <c r="V106" s="100" t="s">
        <v>204</v>
      </c>
      <c r="W106" s="100">
        <v>0.79324620000000001</v>
      </c>
      <c r="X106" s="100">
        <v>0.79916719999999997</v>
      </c>
      <c r="Y106" s="100">
        <v>0.86433070000000001</v>
      </c>
      <c r="Z106" s="100">
        <v>34.853332999999999</v>
      </c>
      <c r="AA106" s="100">
        <v>33</v>
      </c>
      <c r="AB106" s="100">
        <v>3.0084236</v>
      </c>
      <c r="AC106" s="100">
        <v>0.1232033</v>
      </c>
      <c r="AD106" s="100">
        <v>3056</v>
      </c>
      <c r="AE106" s="100">
        <v>0.34547499999999998</v>
      </c>
      <c r="AF106" s="100">
        <v>0.90837210000000002</v>
      </c>
      <c r="AH106" s="124">
        <v>1999</v>
      </c>
      <c r="AI106" s="100">
        <v>278</v>
      </c>
      <c r="AJ106" s="100">
        <v>1.4777594000000001</v>
      </c>
      <c r="AK106" s="100">
        <v>1.4715601</v>
      </c>
      <c r="AL106" s="100" t="s">
        <v>204</v>
      </c>
      <c r="AM106" s="100">
        <v>1.4787338000000001</v>
      </c>
      <c r="AN106" s="100">
        <v>1.5062443000000001</v>
      </c>
      <c r="AO106" s="100">
        <v>1.5910545</v>
      </c>
      <c r="AP106" s="100">
        <v>33.5</v>
      </c>
      <c r="AQ106" s="100">
        <v>30</v>
      </c>
      <c r="AR106" s="100">
        <v>3.3249610999999999</v>
      </c>
      <c r="AS106" s="100">
        <v>0.2170146</v>
      </c>
      <c r="AT106" s="100">
        <v>11640</v>
      </c>
      <c r="AU106" s="100">
        <v>0.65427619999999997</v>
      </c>
      <c r="AV106" s="100">
        <v>1.2121023</v>
      </c>
      <c r="AW106" s="100">
        <v>2.7579199000000001</v>
      </c>
      <c r="AY106" s="124">
        <v>1999</v>
      </c>
    </row>
    <row r="107" spans="2:51" s="92" customFormat="1">
      <c r="B107" s="125">
        <v>2000</v>
      </c>
      <c r="C107" s="100">
        <v>179</v>
      </c>
      <c r="D107" s="100">
        <v>1.8954907000000001</v>
      </c>
      <c r="E107" s="100">
        <v>1.9006050000000001</v>
      </c>
      <c r="F107" s="100" t="s">
        <v>204</v>
      </c>
      <c r="G107" s="100">
        <v>1.9099584999999999</v>
      </c>
      <c r="H107" s="100">
        <v>1.9626842</v>
      </c>
      <c r="I107" s="100">
        <v>2.0692642999999999</v>
      </c>
      <c r="J107" s="100">
        <v>31.508379999999999</v>
      </c>
      <c r="K107" s="100">
        <v>31</v>
      </c>
      <c r="L107" s="100">
        <v>3.2445168999999998</v>
      </c>
      <c r="M107" s="100">
        <v>0.26789590000000002</v>
      </c>
      <c r="N107" s="100">
        <v>7856</v>
      </c>
      <c r="O107" s="100">
        <v>0.8699865</v>
      </c>
      <c r="P107" s="100">
        <v>1.3158312999999999</v>
      </c>
      <c r="R107" s="125">
        <v>2000</v>
      </c>
      <c r="S107" s="100">
        <v>50</v>
      </c>
      <c r="T107" s="100">
        <v>0.52163009999999999</v>
      </c>
      <c r="U107" s="100">
        <v>0.5236634</v>
      </c>
      <c r="V107" s="100" t="s">
        <v>204</v>
      </c>
      <c r="W107" s="100">
        <v>0.53527219999999998</v>
      </c>
      <c r="X107" s="100">
        <v>0.53744510000000001</v>
      </c>
      <c r="Y107" s="100">
        <v>0.58146209999999998</v>
      </c>
      <c r="Z107" s="100">
        <v>35.28</v>
      </c>
      <c r="AA107" s="100">
        <v>37.5</v>
      </c>
      <c r="AB107" s="100">
        <v>1.9372335999999999</v>
      </c>
      <c r="AC107" s="100">
        <v>8.1335199999999996E-2</v>
      </c>
      <c r="AD107" s="100">
        <v>2002</v>
      </c>
      <c r="AE107" s="100">
        <v>0.22402449999999999</v>
      </c>
      <c r="AF107" s="100">
        <v>0.60157329999999998</v>
      </c>
      <c r="AH107" s="125">
        <v>2000</v>
      </c>
      <c r="AI107" s="100">
        <v>229</v>
      </c>
      <c r="AJ107" s="100">
        <v>1.2034389000000001</v>
      </c>
      <c r="AK107" s="100">
        <v>1.2020047</v>
      </c>
      <c r="AL107" s="100" t="s">
        <v>204</v>
      </c>
      <c r="AM107" s="100">
        <v>1.2075948999999999</v>
      </c>
      <c r="AN107" s="100">
        <v>1.2498176999999999</v>
      </c>
      <c r="AO107" s="100">
        <v>1.3288123999999999</v>
      </c>
      <c r="AP107" s="100">
        <v>32.331878000000003</v>
      </c>
      <c r="AQ107" s="100">
        <v>32</v>
      </c>
      <c r="AR107" s="100">
        <v>2.8278587000000002</v>
      </c>
      <c r="AS107" s="100">
        <v>0.1785004</v>
      </c>
      <c r="AT107" s="100">
        <v>9858</v>
      </c>
      <c r="AU107" s="100">
        <v>0.54868640000000002</v>
      </c>
      <c r="AV107" s="100">
        <v>1.0601927</v>
      </c>
      <c r="AW107" s="100">
        <v>3.6294401000000001</v>
      </c>
      <c r="AY107" s="125">
        <v>2000</v>
      </c>
    </row>
    <row r="108" spans="2:51">
      <c r="B108" s="124">
        <v>2001</v>
      </c>
      <c r="C108" s="100">
        <v>210</v>
      </c>
      <c r="D108" s="100">
        <v>2.1962332</v>
      </c>
      <c r="E108" s="100">
        <v>2.2006662000000001</v>
      </c>
      <c r="F108" s="100" t="s">
        <v>204</v>
      </c>
      <c r="G108" s="100">
        <v>2.1945255000000001</v>
      </c>
      <c r="H108" s="100">
        <v>2.1707296999999999</v>
      </c>
      <c r="I108" s="100">
        <v>2.1480651000000002</v>
      </c>
      <c r="J108" s="100">
        <v>36.395237999999999</v>
      </c>
      <c r="K108" s="100">
        <v>36</v>
      </c>
      <c r="L108" s="100">
        <v>3.8560411000000001</v>
      </c>
      <c r="M108" s="100">
        <v>0.3142066</v>
      </c>
      <c r="N108" s="100">
        <v>8163</v>
      </c>
      <c r="O108" s="100">
        <v>0.89435430000000005</v>
      </c>
      <c r="P108" s="100">
        <v>1.4046650000000001</v>
      </c>
      <c r="R108" s="124">
        <v>2001</v>
      </c>
      <c r="S108" s="100">
        <v>51</v>
      </c>
      <c r="T108" s="100">
        <v>0.52507630000000005</v>
      </c>
      <c r="U108" s="100">
        <v>0.52135790000000004</v>
      </c>
      <c r="V108" s="100" t="s">
        <v>204</v>
      </c>
      <c r="W108" s="100">
        <v>0.52781690000000003</v>
      </c>
      <c r="X108" s="100">
        <v>0.52994149999999995</v>
      </c>
      <c r="Y108" s="100">
        <v>0.5938042</v>
      </c>
      <c r="Z108" s="100">
        <v>35.921568999999998</v>
      </c>
      <c r="AA108" s="100">
        <v>35</v>
      </c>
      <c r="AB108" s="100">
        <v>2.0987654</v>
      </c>
      <c r="AC108" s="100">
        <v>8.2645999999999997E-2</v>
      </c>
      <c r="AD108" s="100">
        <v>2019</v>
      </c>
      <c r="AE108" s="100">
        <v>0.22333239999999999</v>
      </c>
      <c r="AF108" s="100">
        <v>0.62725819999999999</v>
      </c>
      <c r="AH108" s="124">
        <v>2001</v>
      </c>
      <c r="AI108" s="100">
        <v>261</v>
      </c>
      <c r="AJ108" s="100">
        <v>1.3541065999999999</v>
      </c>
      <c r="AK108" s="100">
        <v>1.3541628999999999</v>
      </c>
      <c r="AL108" s="100" t="s">
        <v>204</v>
      </c>
      <c r="AM108" s="100">
        <v>1.3521962000000001</v>
      </c>
      <c r="AN108" s="100">
        <v>1.3487572999999999</v>
      </c>
      <c r="AO108" s="100">
        <v>1.371801</v>
      </c>
      <c r="AP108" s="100">
        <v>36.302681999999997</v>
      </c>
      <c r="AQ108" s="100">
        <v>36</v>
      </c>
      <c r="AR108" s="100">
        <v>3.3138649</v>
      </c>
      <c r="AS108" s="100">
        <v>0.20304330000000001</v>
      </c>
      <c r="AT108" s="100">
        <v>10182</v>
      </c>
      <c r="AU108" s="100">
        <v>0.56044850000000002</v>
      </c>
      <c r="AV108" s="100">
        <v>1.1275598</v>
      </c>
      <c r="AW108" s="100">
        <v>4.2210276000000002</v>
      </c>
      <c r="AY108" s="124">
        <v>2001</v>
      </c>
    </row>
    <row r="109" spans="2:51">
      <c r="B109" s="125">
        <v>2002</v>
      </c>
      <c r="C109" s="100">
        <v>176</v>
      </c>
      <c r="D109" s="100">
        <v>1.8190306000000001</v>
      </c>
      <c r="E109" s="100">
        <v>1.8276441999999999</v>
      </c>
      <c r="F109" s="100" t="s">
        <v>204</v>
      </c>
      <c r="G109" s="100">
        <v>1.8254444000000001</v>
      </c>
      <c r="H109" s="100">
        <v>1.8156078</v>
      </c>
      <c r="I109" s="100">
        <v>1.8659477</v>
      </c>
      <c r="J109" s="100">
        <v>35</v>
      </c>
      <c r="K109" s="100">
        <v>32</v>
      </c>
      <c r="L109" s="100">
        <v>3.3390249000000001</v>
      </c>
      <c r="M109" s="100">
        <v>0.25549830000000001</v>
      </c>
      <c r="N109" s="100">
        <v>7043</v>
      </c>
      <c r="O109" s="100">
        <v>0.76356630000000003</v>
      </c>
      <c r="P109" s="100">
        <v>1.2355598000000001</v>
      </c>
      <c r="R109" s="125">
        <v>2002</v>
      </c>
      <c r="S109" s="100">
        <v>56</v>
      </c>
      <c r="T109" s="100">
        <v>0.57028060000000003</v>
      </c>
      <c r="U109" s="100">
        <v>0.57202410000000004</v>
      </c>
      <c r="V109" s="100" t="s">
        <v>204</v>
      </c>
      <c r="W109" s="100">
        <v>0.57599330000000004</v>
      </c>
      <c r="X109" s="100">
        <v>0.57894420000000002</v>
      </c>
      <c r="Y109" s="100">
        <v>0.61990840000000003</v>
      </c>
      <c r="Z109" s="100">
        <v>35.928570999999998</v>
      </c>
      <c r="AA109" s="100">
        <v>40.5</v>
      </c>
      <c r="AB109" s="100">
        <v>2.1969400000000001</v>
      </c>
      <c r="AC109" s="100">
        <v>8.6390400000000006E-2</v>
      </c>
      <c r="AD109" s="100">
        <v>2208</v>
      </c>
      <c r="AE109" s="100">
        <v>0.2418315</v>
      </c>
      <c r="AF109" s="100">
        <v>0.67280359999999995</v>
      </c>
      <c r="AH109" s="125">
        <v>2002</v>
      </c>
      <c r="AI109" s="100">
        <v>232</v>
      </c>
      <c r="AJ109" s="100">
        <v>1.1900359</v>
      </c>
      <c r="AK109" s="100">
        <v>1.1839097000000001</v>
      </c>
      <c r="AL109" s="100" t="s">
        <v>204</v>
      </c>
      <c r="AM109" s="100">
        <v>1.1804285999999999</v>
      </c>
      <c r="AN109" s="100">
        <v>1.1919484</v>
      </c>
      <c r="AO109" s="100">
        <v>1.2419566</v>
      </c>
      <c r="AP109" s="100">
        <v>35.226087</v>
      </c>
      <c r="AQ109" s="100">
        <v>33</v>
      </c>
      <c r="AR109" s="100">
        <v>2.9667519000000002</v>
      </c>
      <c r="AS109" s="100">
        <v>0.17351369999999999</v>
      </c>
      <c r="AT109" s="100">
        <v>9251</v>
      </c>
      <c r="AU109" s="100">
        <v>0.50402780000000003</v>
      </c>
      <c r="AV109" s="100">
        <v>1.0299442000000001</v>
      </c>
      <c r="AW109" s="100">
        <v>3.1950473000000001</v>
      </c>
      <c r="AY109" s="125">
        <v>2002</v>
      </c>
    </row>
    <row r="110" spans="2:51">
      <c r="B110" s="124">
        <v>2003</v>
      </c>
      <c r="C110" s="100">
        <v>143</v>
      </c>
      <c r="D110" s="100">
        <v>1.4610327999999999</v>
      </c>
      <c r="E110" s="100">
        <v>1.4800384</v>
      </c>
      <c r="F110" s="100" t="s">
        <v>204</v>
      </c>
      <c r="G110" s="100">
        <v>1.5169931999999999</v>
      </c>
      <c r="H110" s="100">
        <v>1.4565566000000001</v>
      </c>
      <c r="I110" s="100">
        <v>1.4707045999999999</v>
      </c>
      <c r="J110" s="100">
        <v>37.629370999999999</v>
      </c>
      <c r="K110" s="100">
        <v>36</v>
      </c>
      <c r="L110" s="100">
        <v>2.7119287000000001</v>
      </c>
      <c r="M110" s="100">
        <v>0.20927850000000001</v>
      </c>
      <c r="N110" s="100">
        <v>5421</v>
      </c>
      <c r="O110" s="100">
        <v>0.5817213</v>
      </c>
      <c r="P110" s="100">
        <v>0.95856640000000004</v>
      </c>
      <c r="R110" s="124">
        <v>2003</v>
      </c>
      <c r="S110" s="100">
        <v>58</v>
      </c>
      <c r="T110" s="100">
        <v>0.58390399999999998</v>
      </c>
      <c r="U110" s="100">
        <v>0.58698950000000005</v>
      </c>
      <c r="V110" s="100" t="s">
        <v>204</v>
      </c>
      <c r="W110" s="100">
        <v>0.59914599999999996</v>
      </c>
      <c r="X110" s="100">
        <v>0.61714270000000004</v>
      </c>
      <c r="Y110" s="100">
        <v>0.70012300000000005</v>
      </c>
      <c r="Z110" s="100">
        <v>33.620690000000003</v>
      </c>
      <c r="AA110" s="100">
        <v>37.5</v>
      </c>
      <c r="AB110" s="100">
        <v>2.3424879000000001</v>
      </c>
      <c r="AC110" s="100">
        <v>9.0678800000000004E-2</v>
      </c>
      <c r="AD110" s="100">
        <v>2437</v>
      </c>
      <c r="AE110" s="100">
        <v>0.26410650000000002</v>
      </c>
      <c r="AF110" s="100">
        <v>0.75829469999999999</v>
      </c>
      <c r="AH110" s="124">
        <v>2003</v>
      </c>
      <c r="AI110" s="100">
        <v>201</v>
      </c>
      <c r="AJ110" s="100">
        <v>1.0192317</v>
      </c>
      <c r="AK110" s="100">
        <v>1.0207039</v>
      </c>
      <c r="AL110" s="100" t="s">
        <v>204</v>
      </c>
      <c r="AM110" s="100">
        <v>1.0418044</v>
      </c>
      <c r="AN110" s="100">
        <v>1.0310843000000001</v>
      </c>
      <c r="AO110" s="100">
        <v>1.0820182</v>
      </c>
      <c r="AP110" s="100">
        <v>36.472636999999999</v>
      </c>
      <c r="AQ110" s="100">
        <v>37</v>
      </c>
      <c r="AR110" s="100">
        <v>2.5938831000000002</v>
      </c>
      <c r="AS110" s="100">
        <v>0.1519366</v>
      </c>
      <c r="AT110" s="100">
        <v>7858</v>
      </c>
      <c r="AU110" s="100">
        <v>0.42369790000000002</v>
      </c>
      <c r="AV110" s="100">
        <v>0.88599649999999996</v>
      </c>
      <c r="AW110" s="100">
        <v>2.5214053999999999</v>
      </c>
      <c r="AY110" s="124">
        <v>2003</v>
      </c>
    </row>
    <row r="111" spans="2:51">
      <c r="B111" s="125">
        <v>2004</v>
      </c>
      <c r="C111" s="100">
        <v>146</v>
      </c>
      <c r="D111" s="100">
        <v>1.4753509</v>
      </c>
      <c r="E111" s="100">
        <v>1.4709483999999999</v>
      </c>
      <c r="F111" s="100" t="s">
        <v>204</v>
      </c>
      <c r="G111" s="100">
        <v>1.4825957000000001</v>
      </c>
      <c r="H111" s="100">
        <v>1.4760647</v>
      </c>
      <c r="I111" s="100">
        <v>1.4984527000000001</v>
      </c>
      <c r="J111" s="100">
        <v>36.684932000000003</v>
      </c>
      <c r="K111" s="100">
        <v>34.5</v>
      </c>
      <c r="L111" s="100">
        <v>2.7625354999999998</v>
      </c>
      <c r="M111" s="100">
        <v>0.21346589999999999</v>
      </c>
      <c r="N111" s="100">
        <v>5623</v>
      </c>
      <c r="O111" s="100">
        <v>0.59749390000000002</v>
      </c>
      <c r="P111" s="100">
        <v>1.0214833000000001</v>
      </c>
      <c r="R111" s="125">
        <v>2004</v>
      </c>
      <c r="S111" s="100">
        <v>51</v>
      </c>
      <c r="T111" s="100">
        <v>0.50813149999999996</v>
      </c>
      <c r="U111" s="100">
        <v>0.50472859999999997</v>
      </c>
      <c r="V111" s="100" t="s">
        <v>204</v>
      </c>
      <c r="W111" s="100">
        <v>0.50652569999999997</v>
      </c>
      <c r="X111" s="100">
        <v>0.51813089999999995</v>
      </c>
      <c r="Y111" s="100">
        <v>0.55838200000000004</v>
      </c>
      <c r="Z111" s="100">
        <v>35.431373000000001</v>
      </c>
      <c r="AA111" s="100">
        <v>34</v>
      </c>
      <c r="AB111" s="100">
        <v>1.9022752999999999</v>
      </c>
      <c r="AC111" s="100">
        <v>7.9547000000000007E-2</v>
      </c>
      <c r="AD111" s="100">
        <v>2064</v>
      </c>
      <c r="AE111" s="100">
        <v>0.2215473</v>
      </c>
      <c r="AF111" s="100">
        <v>0.6571072</v>
      </c>
      <c r="AH111" s="125">
        <v>2004</v>
      </c>
      <c r="AI111" s="100">
        <v>197</v>
      </c>
      <c r="AJ111" s="100">
        <v>0.9883246</v>
      </c>
      <c r="AK111" s="100">
        <v>0.98880210000000002</v>
      </c>
      <c r="AL111" s="100" t="s">
        <v>204</v>
      </c>
      <c r="AM111" s="100">
        <v>0.99599729999999997</v>
      </c>
      <c r="AN111" s="100">
        <v>0.99880990000000003</v>
      </c>
      <c r="AO111" s="100">
        <v>1.0313488</v>
      </c>
      <c r="AP111" s="100">
        <v>36.360405999999998</v>
      </c>
      <c r="AQ111" s="100">
        <v>34</v>
      </c>
      <c r="AR111" s="100">
        <v>2.4730102999999999</v>
      </c>
      <c r="AS111" s="100">
        <v>0.14867030000000001</v>
      </c>
      <c r="AT111" s="100">
        <v>7687</v>
      </c>
      <c r="AU111" s="100">
        <v>0.41047099999999997</v>
      </c>
      <c r="AV111" s="100">
        <v>0.88910429999999996</v>
      </c>
      <c r="AW111" s="100">
        <v>2.9143355999999998</v>
      </c>
      <c r="AY111" s="125">
        <v>2004</v>
      </c>
    </row>
    <row r="112" spans="2:51">
      <c r="B112" s="124">
        <v>2005</v>
      </c>
      <c r="C112" s="100">
        <v>147</v>
      </c>
      <c r="D112" s="100">
        <v>1.4671196</v>
      </c>
      <c r="E112" s="100">
        <v>1.4687549</v>
      </c>
      <c r="F112" s="100" t="s">
        <v>204</v>
      </c>
      <c r="G112" s="100">
        <v>1.484791</v>
      </c>
      <c r="H112" s="100">
        <v>1.4563355</v>
      </c>
      <c r="I112" s="100">
        <v>1.4620371999999999</v>
      </c>
      <c r="J112" s="100">
        <v>37.503400999999997</v>
      </c>
      <c r="K112" s="100">
        <v>35</v>
      </c>
      <c r="L112" s="100">
        <v>2.7404921999999998</v>
      </c>
      <c r="M112" s="100">
        <v>0.21861659999999999</v>
      </c>
      <c r="N112" s="100">
        <v>5540</v>
      </c>
      <c r="O112" s="100">
        <v>0.58207900000000001</v>
      </c>
      <c r="P112" s="100">
        <v>1.0042709000000001</v>
      </c>
      <c r="R112" s="124">
        <v>2005</v>
      </c>
      <c r="S112" s="100">
        <v>45</v>
      </c>
      <c r="T112" s="100">
        <v>0.44303500000000001</v>
      </c>
      <c r="U112" s="100">
        <v>0.435332</v>
      </c>
      <c r="V112" s="100" t="s">
        <v>204</v>
      </c>
      <c r="W112" s="100">
        <v>0.4508318</v>
      </c>
      <c r="X112" s="100">
        <v>0.44919350000000002</v>
      </c>
      <c r="Y112" s="100">
        <v>0.50233479999999997</v>
      </c>
      <c r="Z112" s="100">
        <v>37.200000000000003</v>
      </c>
      <c r="AA112" s="100">
        <v>33</v>
      </c>
      <c r="AB112" s="100">
        <v>1.6974727000000001</v>
      </c>
      <c r="AC112" s="100">
        <v>7.0896299999999995E-2</v>
      </c>
      <c r="AD112" s="100">
        <v>1760</v>
      </c>
      <c r="AE112" s="100">
        <v>0.18681020000000001</v>
      </c>
      <c r="AF112" s="100">
        <v>0.5603186</v>
      </c>
      <c r="AH112" s="124">
        <v>2005</v>
      </c>
      <c r="AI112" s="100">
        <v>192</v>
      </c>
      <c r="AJ112" s="100">
        <v>0.95158589999999998</v>
      </c>
      <c r="AK112" s="100">
        <v>0.95190379999999997</v>
      </c>
      <c r="AL112" s="100" t="s">
        <v>204</v>
      </c>
      <c r="AM112" s="100">
        <v>0.96774280000000001</v>
      </c>
      <c r="AN112" s="100">
        <v>0.95342700000000002</v>
      </c>
      <c r="AO112" s="100">
        <v>0.98337770000000002</v>
      </c>
      <c r="AP112" s="100">
        <v>37.432291999999997</v>
      </c>
      <c r="AQ112" s="100">
        <v>35</v>
      </c>
      <c r="AR112" s="100">
        <v>2.3955084000000002</v>
      </c>
      <c r="AS112" s="100">
        <v>0.14688560000000001</v>
      </c>
      <c r="AT112" s="100">
        <v>7300</v>
      </c>
      <c r="AU112" s="100">
        <v>0.38544929999999999</v>
      </c>
      <c r="AV112" s="100">
        <v>0.84319860000000002</v>
      </c>
      <c r="AW112" s="100">
        <v>3.3738733000000001</v>
      </c>
      <c r="AY112" s="124">
        <v>2005</v>
      </c>
    </row>
    <row r="113" spans="2:51">
      <c r="B113" s="124">
        <v>2006</v>
      </c>
      <c r="C113" s="100">
        <v>161</v>
      </c>
      <c r="D113" s="100">
        <v>1.5847355000000001</v>
      </c>
      <c r="E113" s="100">
        <v>1.5878249</v>
      </c>
      <c r="F113" s="100" t="s">
        <v>204</v>
      </c>
      <c r="G113" s="100">
        <v>1.6043835</v>
      </c>
      <c r="H113" s="100">
        <v>1.5697677999999999</v>
      </c>
      <c r="I113" s="100">
        <v>1.5970728999999999</v>
      </c>
      <c r="J113" s="100">
        <v>37.534160999999997</v>
      </c>
      <c r="K113" s="100">
        <v>39</v>
      </c>
      <c r="L113" s="100">
        <v>2.977071</v>
      </c>
      <c r="M113" s="100">
        <v>0.23484450000000001</v>
      </c>
      <c r="N113" s="100">
        <v>6091</v>
      </c>
      <c r="O113" s="100">
        <v>0.6317315</v>
      </c>
      <c r="P113" s="100">
        <v>1.1238338999999999</v>
      </c>
      <c r="R113" s="124">
        <v>2006</v>
      </c>
      <c r="S113" s="100">
        <v>48</v>
      </c>
      <c r="T113" s="100">
        <v>0.46640239999999999</v>
      </c>
      <c r="U113" s="100">
        <v>0.46158709999999997</v>
      </c>
      <c r="V113" s="100" t="s">
        <v>204</v>
      </c>
      <c r="W113" s="100">
        <v>0.46908519999999998</v>
      </c>
      <c r="X113" s="100">
        <v>0.46810740000000001</v>
      </c>
      <c r="Y113" s="100">
        <v>0.51485460000000005</v>
      </c>
      <c r="Z113" s="100">
        <v>37.9375</v>
      </c>
      <c r="AA113" s="100">
        <v>34</v>
      </c>
      <c r="AB113" s="100">
        <v>1.7850501999999999</v>
      </c>
      <c r="AC113" s="100">
        <v>7.3638800000000004E-2</v>
      </c>
      <c r="AD113" s="100">
        <v>1856</v>
      </c>
      <c r="AE113" s="100">
        <v>0.19450029999999999</v>
      </c>
      <c r="AF113" s="100">
        <v>0.59374139999999997</v>
      </c>
      <c r="AH113" s="124">
        <v>2006</v>
      </c>
      <c r="AI113" s="100">
        <v>209</v>
      </c>
      <c r="AJ113" s="100">
        <v>1.0219566</v>
      </c>
      <c r="AK113" s="100">
        <v>1.0218939</v>
      </c>
      <c r="AL113" s="100" t="s">
        <v>204</v>
      </c>
      <c r="AM113" s="100">
        <v>1.0328377</v>
      </c>
      <c r="AN113" s="100">
        <v>1.0191545</v>
      </c>
      <c r="AO113" s="100">
        <v>1.0575079000000001</v>
      </c>
      <c r="AP113" s="100">
        <v>37.626793999999997</v>
      </c>
      <c r="AQ113" s="100">
        <v>38</v>
      </c>
      <c r="AR113" s="100">
        <v>2.5812029000000001</v>
      </c>
      <c r="AS113" s="100">
        <v>0.15627450000000001</v>
      </c>
      <c r="AT113" s="100">
        <v>7947</v>
      </c>
      <c r="AU113" s="100">
        <v>0.41424810000000001</v>
      </c>
      <c r="AV113" s="100">
        <v>0.92993269999999995</v>
      </c>
      <c r="AW113" s="100">
        <v>3.4399247000000002</v>
      </c>
      <c r="AY113" s="124">
        <v>2006</v>
      </c>
    </row>
    <row r="114" spans="2:51">
      <c r="B114" s="124">
        <v>2007</v>
      </c>
      <c r="C114" s="100">
        <v>145</v>
      </c>
      <c r="D114" s="100">
        <v>1.4004741999999999</v>
      </c>
      <c r="E114" s="100">
        <v>1.3900516000000001</v>
      </c>
      <c r="F114" s="100" t="s">
        <v>204</v>
      </c>
      <c r="G114" s="100">
        <v>1.4049665</v>
      </c>
      <c r="H114" s="100">
        <v>1.3855126</v>
      </c>
      <c r="I114" s="100">
        <v>1.4166563999999999</v>
      </c>
      <c r="J114" s="100">
        <v>37.393103000000004</v>
      </c>
      <c r="K114" s="100">
        <v>38</v>
      </c>
      <c r="L114" s="100">
        <v>2.684688</v>
      </c>
      <c r="M114" s="100">
        <v>0.20547270000000001</v>
      </c>
      <c r="N114" s="100">
        <v>5487</v>
      </c>
      <c r="O114" s="100">
        <v>0.55869159999999995</v>
      </c>
      <c r="P114" s="100">
        <v>1.0019136</v>
      </c>
      <c r="R114" s="124">
        <v>2007</v>
      </c>
      <c r="S114" s="100">
        <v>46</v>
      </c>
      <c r="T114" s="100">
        <v>0.4391833</v>
      </c>
      <c r="U114" s="100">
        <v>0.44284960000000001</v>
      </c>
      <c r="V114" s="100" t="s">
        <v>204</v>
      </c>
      <c r="W114" s="100">
        <v>0.44680779999999998</v>
      </c>
      <c r="X114" s="100">
        <v>0.46393119999999999</v>
      </c>
      <c r="Y114" s="100">
        <v>0.52039440000000003</v>
      </c>
      <c r="Z114" s="100">
        <v>33.521738999999997</v>
      </c>
      <c r="AA114" s="100">
        <v>41</v>
      </c>
      <c r="AB114" s="100">
        <v>1.6260163000000001</v>
      </c>
      <c r="AC114" s="100">
        <v>6.8365899999999993E-2</v>
      </c>
      <c r="AD114" s="100">
        <v>1912</v>
      </c>
      <c r="AE114" s="100">
        <v>0.1968955</v>
      </c>
      <c r="AF114" s="100">
        <v>0.59278370000000002</v>
      </c>
      <c r="AH114" s="124">
        <v>2007</v>
      </c>
      <c r="AI114" s="100">
        <v>191</v>
      </c>
      <c r="AJ114" s="100">
        <v>0.91705139999999996</v>
      </c>
      <c r="AK114" s="100">
        <v>0.91363620000000001</v>
      </c>
      <c r="AL114" s="100" t="s">
        <v>204</v>
      </c>
      <c r="AM114" s="100">
        <v>0.92196820000000002</v>
      </c>
      <c r="AN114" s="100">
        <v>0.92478039999999995</v>
      </c>
      <c r="AO114" s="100">
        <v>0.97004950000000001</v>
      </c>
      <c r="AP114" s="100">
        <v>36.460732999999998</v>
      </c>
      <c r="AQ114" s="100">
        <v>38</v>
      </c>
      <c r="AR114" s="100">
        <v>2.3207776</v>
      </c>
      <c r="AS114" s="100">
        <v>0.13855239999999999</v>
      </c>
      <c r="AT114" s="100">
        <v>7399</v>
      </c>
      <c r="AU114" s="100">
        <v>0.37881629999999999</v>
      </c>
      <c r="AV114" s="100">
        <v>0.85026630000000003</v>
      </c>
      <c r="AW114" s="100">
        <v>3.1388799999999999</v>
      </c>
      <c r="AY114" s="124">
        <v>2007</v>
      </c>
    </row>
    <row r="115" spans="2:51">
      <c r="B115" s="124">
        <v>2008</v>
      </c>
      <c r="C115" s="100">
        <v>145</v>
      </c>
      <c r="D115" s="100">
        <v>1.3715416</v>
      </c>
      <c r="E115" s="100">
        <v>1.3608049</v>
      </c>
      <c r="F115" s="100" t="s">
        <v>204</v>
      </c>
      <c r="G115" s="100">
        <v>1.3853323</v>
      </c>
      <c r="H115" s="100">
        <v>1.3441291</v>
      </c>
      <c r="I115" s="100">
        <v>1.369877</v>
      </c>
      <c r="J115" s="100">
        <v>38.289655000000003</v>
      </c>
      <c r="K115" s="100">
        <v>36</v>
      </c>
      <c r="L115" s="100">
        <v>2.4609640000000002</v>
      </c>
      <c r="M115" s="100">
        <v>0.1971502</v>
      </c>
      <c r="N115" s="100">
        <v>5366</v>
      </c>
      <c r="O115" s="100">
        <v>0.53514930000000005</v>
      </c>
      <c r="P115" s="100">
        <v>0.96009500000000003</v>
      </c>
      <c r="R115" s="124">
        <v>2008</v>
      </c>
      <c r="S115" s="100">
        <v>39</v>
      </c>
      <c r="T115" s="100">
        <v>0.36526589999999998</v>
      </c>
      <c r="U115" s="100">
        <v>0.36889270000000002</v>
      </c>
      <c r="V115" s="100" t="s">
        <v>204</v>
      </c>
      <c r="W115" s="100">
        <v>0.36670320000000001</v>
      </c>
      <c r="X115" s="100">
        <v>0.39696989999999999</v>
      </c>
      <c r="Y115" s="100">
        <v>0.45047670000000001</v>
      </c>
      <c r="Z115" s="100">
        <v>29.256409999999999</v>
      </c>
      <c r="AA115" s="100">
        <v>25</v>
      </c>
      <c r="AB115" s="100">
        <v>1.2965426</v>
      </c>
      <c r="AC115" s="100">
        <v>5.5399299999999999E-2</v>
      </c>
      <c r="AD115" s="100">
        <v>1797</v>
      </c>
      <c r="AE115" s="100">
        <v>0.18147920000000001</v>
      </c>
      <c r="AF115" s="100">
        <v>0.56121520000000003</v>
      </c>
      <c r="AH115" s="124">
        <v>2008</v>
      </c>
      <c r="AI115" s="100">
        <v>184</v>
      </c>
      <c r="AJ115" s="100">
        <v>0.86591499999999999</v>
      </c>
      <c r="AK115" s="100">
        <v>0.86098180000000002</v>
      </c>
      <c r="AL115" s="100" t="s">
        <v>204</v>
      </c>
      <c r="AM115" s="100">
        <v>0.87068369999999995</v>
      </c>
      <c r="AN115" s="100">
        <v>0.87060159999999998</v>
      </c>
      <c r="AO115" s="100">
        <v>0.91171369999999996</v>
      </c>
      <c r="AP115" s="100">
        <v>36.375</v>
      </c>
      <c r="AQ115" s="100">
        <v>35</v>
      </c>
      <c r="AR115" s="100">
        <v>2.0674157000000002</v>
      </c>
      <c r="AS115" s="100">
        <v>0.12782569999999999</v>
      </c>
      <c r="AT115" s="100">
        <v>7163</v>
      </c>
      <c r="AU115" s="100">
        <v>0.35942469999999999</v>
      </c>
      <c r="AV115" s="100">
        <v>0.81480969999999997</v>
      </c>
      <c r="AW115" s="100">
        <v>3.6888911000000002</v>
      </c>
      <c r="AY115" s="124">
        <v>2008</v>
      </c>
    </row>
    <row r="116" spans="2:51">
      <c r="B116" s="124">
        <v>2009</v>
      </c>
      <c r="C116" s="100">
        <v>149</v>
      </c>
      <c r="D116" s="100">
        <v>1.3795278</v>
      </c>
      <c r="E116" s="100">
        <v>1.3814770999999999</v>
      </c>
      <c r="F116" s="100" t="s">
        <v>204</v>
      </c>
      <c r="G116" s="100">
        <v>1.4007215</v>
      </c>
      <c r="H116" s="100">
        <v>1.3472279</v>
      </c>
      <c r="I116" s="100">
        <v>1.3377673999999999</v>
      </c>
      <c r="J116" s="100">
        <v>38.704698</v>
      </c>
      <c r="K116" s="100">
        <v>36</v>
      </c>
      <c r="L116" s="100">
        <v>2.4812656</v>
      </c>
      <c r="M116" s="100">
        <v>0.20602880000000001</v>
      </c>
      <c r="N116" s="100">
        <v>5477</v>
      </c>
      <c r="O116" s="100">
        <v>0.53469180000000005</v>
      </c>
      <c r="P116" s="100">
        <v>0.97400920000000002</v>
      </c>
      <c r="R116" s="124">
        <v>2009</v>
      </c>
      <c r="S116" s="100">
        <v>51</v>
      </c>
      <c r="T116" s="100">
        <v>0.4682828</v>
      </c>
      <c r="U116" s="100">
        <v>0.4512236</v>
      </c>
      <c r="V116" s="100" t="s">
        <v>204</v>
      </c>
      <c r="W116" s="100">
        <v>0.46377180000000001</v>
      </c>
      <c r="X116" s="100">
        <v>0.4418185</v>
      </c>
      <c r="Y116" s="100">
        <v>0.48332320000000001</v>
      </c>
      <c r="Z116" s="100">
        <v>41</v>
      </c>
      <c r="AA116" s="100">
        <v>45</v>
      </c>
      <c r="AB116" s="100">
        <v>1.6634051000000001</v>
      </c>
      <c r="AC116" s="100">
        <v>7.4517799999999995E-2</v>
      </c>
      <c r="AD116" s="100">
        <v>1807</v>
      </c>
      <c r="AE116" s="100">
        <v>0.17884069999999999</v>
      </c>
      <c r="AF116" s="100">
        <v>0.55162940000000005</v>
      </c>
      <c r="AH116" s="124">
        <v>2009</v>
      </c>
      <c r="AI116" s="100">
        <v>200</v>
      </c>
      <c r="AJ116" s="100">
        <v>0.92201359999999999</v>
      </c>
      <c r="AK116" s="100">
        <v>0.91475280000000003</v>
      </c>
      <c r="AL116" s="100" t="s">
        <v>204</v>
      </c>
      <c r="AM116" s="100">
        <v>0.92957230000000002</v>
      </c>
      <c r="AN116" s="100">
        <v>0.89590789999999998</v>
      </c>
      <c r="AO116" s="100">
        <v>0.91294569999999997</v>
      </c>
      <c r="AP116" s="100">
        <v>39.29</v>
      </c>
      <c r="AQ116" s="100">
        <v>37</v>
      </c>
      <c r="AR116" s="100">
        <v>2.2048285999999999</v>
      </c>
      <c r="AS116" s="100">
        <v>0.14208580000000001</v>
      </c>
      <c r="AT116" s="100">
        <v>7284</v>
      </c>
      <c r="AU116" s="100">
        <v>0.35798449999999998</v>
      </c>
      <c r="AV116" s="100">
        <v>0.81852809999999998</v>
      </c>
      <c r="AW116" s="100">
        <v>3.0616241</v>
      </c>
      <c r="AY116" s="124">
        <v>2009</v>
      </c>
    </row>
    <row r="117" spans="2:51">
      <c r="B117" s="124">
        <v>2010</v>
      </c>
      <c r="C117" s="100">
        <v>172</v>
      </c>
      <c r="D117" s="100">
        <v>1.5682225999999999</v>
      </c>
      <c r="E117" s="100">
        <v>1.5591069</v>
      </c>
      <c r="F117" s="100" t="s">
        <v>204</v>
      </c>
      <c r="G117" s="100">
        <v>1.5893900000000001</v>
      </c>
      <c r="H117" s="100">
        <v>1.5256304999999999</v>
      </c>
      <c r="I117" s="100">
        <v>1.5308265000000001</v>
      </c>
      <c r="J117" s="100">
        <v>38.872093</v>
      </c>
      <c r="K117" s="100">
        <v>34</v>
      </c>
      <c r="L117" s="100">
        <v>2.8883291</v>
      </c>
      <c r="M117" s="100">
        <v>0.23406460000000001</v>
      </c>
      <c r="N117" s="100">
        <v>6303</v>
      </c>
      <c r="O117" s="100">
        <v>0.60628199999999999</v>
      </c>
      <c r="P117" s="100">
        <v>1.1257528000000001</v>
      </c>
      <c r="R117" s="124">
        <v>2010</v>
      </c>
      <c r="S117" s="100">
        <v>50</v>
      </c>
      <c r="T117" s="100">
        <v>0.45191940000000003</v>
      </c>
      <c r="U117" s="100">
        <v>0.42607830000000002</v>
      </c>
      <c r="V117" s="100" t="s">
        <v>204</v>
      </c>
      <c r="W117" s="100">
        <v>0.4462508</v>
      </c>
      <c r="X117" s="100">
        <v>0.40456829999999999</v>
      </c>
      <c r="Y117" s="100">
        <v>0.43199650000000001</v>
      </c>
      <c r="Z117" s="100">
        <v>45.18</v>
      </c>
      <c r="AA117" s="100">
        <v>47</v>
      </c>
      <c r="AB117" s="100">
        <v>1.6291952000000001</v>
      </c>
      <c r="AC117" s="100">
        <v>7.1439799999999998E-2</v>
      </c>
      <c r="AD117" s="100">
        <v>1581</v>
      </c>
      <c r="AE117" s="100">
        <v>0.15406039999999999</v>
      </c>
      <c r="AF117" s="100">
        <v>0.4934673</v>
      </c>
      <c r="AH117" s="124">
        <v>2010</v>
      </c>
      <c r="AI117" s="100">
        <v>222</v>
      </c>
      <c r="AJ117" s="100">
        <v>1.0076366999999999</v>
      </c>
      <c r="AK117" s="100">
        <v>0.99000920000000003</v>
      </c>
      <c r="AL117" s="100" t="s">
        <v>204</v>
      </c>
      <c r="AM117" s="100">
        <v>1.0137901</v>
      </c>
      <c r="AN117" s="100">
        <v>0.96728179999999997</v>
      </c>
      <c r="AO117" s="100">
        <v>0.98559949999999996</v>
      </c>
      <c r="AP117" s="100">
        <v>40.292793000000003</v>
      </c>
      <c r="AQ117" s="100">
        <v>40</v>
      </c>
      <c r="AR117" s="100">
        <v>2.4601063999999999</v>
      </c>
      <c r="AS117" s="100">
        <v>0.15473290000000001</v>
      </c>
      <c r="AT117" s="100">
        <v>7884</v>
      </c>
      <c r="AU117" s="100">
        <v>0.38163720000000001</v>
      </c>
      <c r="AV117" s="100">
        <v>0.89562620000000004</v>
      </c>
      <c r="AW117" s="100">
        <v>3.6592025000000001</v>
      </c>
      <c r="AY117" s="124">
        <v>2010</v>
      </c>
    </row>
    <row r="118" spans="2:51">
      <c r="B118" s="124">
        <v>2011</v>
      </c>
      <c r="C118" s="100">
        <v>131</v>
      </c>
      <c r="D118" s="100">
        <v>1.1782447</v>
      </c>
      <c r="E118" s="100">
        <v>1.1604768999999999</v>
      </c>
      <c r="F118" s="100" t="s">
        <v>204</v>
      </c>
      <c r="G118" s="100">
        <v>1.1895484000000001</v>
      </c>
      <c r="H118" s="100">
        <v>1.1480953</v>
      </c>
      <c r="I118" s="100">
        <v>1.1751057</v>
      </c>
      <c r="J118" s="100">
        <v>38.900762999999998</v>
      </c>
      <c r="K118" s="100">
        <v>32</v>
      </c>
      <c r="L118" s="100">
        <v>2.2210918999999998</v>
      </c>
      <c r="M118" s="100">
        <v>0.17390149999999999</v>
      </c>
      <c r="N118" s="100">
        <v>4804</v>
      </c>
      <c r="O118" s="100">
        <v>0.45621250000000002</v>
      </c>
      <c r="P118" s="100">
        <v>0.8835788</v>
      </c>
      <c r="R118" s="124">
        <v>2011</v>
      </c>
      <c r="S118" s="100">
        <v>36</v>
      </c>
      <c r="T118" s="100">
        <v>0.32080439999999999</v>
      </c>
      <c r="U118" s="100">
        <v>0.29726760000000002</v>
      </c>
      <c r="V118" s="100" t="s">
        <v>204</v>
      </c>
      <c r="W118" s="100">
        <v>0.3139728</v>
      </c>
      <c r="X118" s="100">
        <v>0.29809229999999998</v>
      </c>
      <c r="Y118" s="100">
        <v>0.31186999999999998</v>
      </c>
      <c r="Z118" s="100">
        <v>41.5</v>
      </c>
      <c r="AA118" s="100">
        <v>32.5</v>
      </c>
      <c r="AB118" s="100">
        <v>1.0872847999999999</v>
      </c>
      <c r="AC118" s="100">
        <v>5.02779E-2</v>
      </c>
      <c r="AD118" s="100">
        <v>1243</v>
      </c>
      <c r="AE118" s="100">
        <v>0.11947489999999999</v>
      </c>
      <c r="AF118" s="100">
        <v>0.38015260000000001</v>
      </c>
      <c r="AH118" s="124">
        <v>2011</v>
      </c>
      <c r="AI118" s="100">
        <v>167</v>
      </c>
      <c r="AJ118" s="100">
        <v>0.74753720000000001</v>
      </c>
      <c r="AK118" s="100">
        <v>0.72585250000000001</v>
      </c>
      <c r="AL118" s="100" t="s">
        <v>204</v>
      </c>
      <c r="AM118" s="100">
        <v>0.74704190000000004</v>
      </c>
      <c r="AN118" s="100">
        <v>0.7244739</v>
      </c>
      <c r="AO118" s="100">
        <v>0.74661580000000005</v>
      </c>
      <c r="AP118" s="100">
        <v>39.461078000000001</v>
      </c>
      <c r="AQ118" s="100">
        <v>32</v>
      </c>
      <c r="AR118" s="100">
        <v>1.8134433999999999</v>
      </c>
      <c r="AS118" s="100">
        <v>0.113658</v>
      </c>
      <c r="AT118" s="100">
        <v>6047</v>
      </c>
      <c r="AU118" s="100">
        <v>0.28885959999999999</v>
      </c>
      <c r="AV118" s="100">
        <v>0.69452100000000005</v>
      </c>
      <c r="AW118" s="100">
        <v>3.9038119</v>
      </c>
      <c r="AY118" s="124">
        <v>2011</v>
      </c>
    </row>
    <row r="119" spans="2:51">
      <c r="B119" s="124">
        <v>2012</v>
      </c>
      <c r="C119" s="100">
        <v>159</v>
      </c>
      <c r="D119" s="100">
        <v>1.4054846999999999</v>
      </c>
      <c r="E119" s="100">
        <v>1.3827940000000001</v>
      </c>
      <c r="F119" s="100" t="s">
        <v>204</v>
      </c>
      <c r="G119" s="100">
        <v>1.4061401</v>
      </c>
      <c r="H119" s="100">
        <v>1.3629716999999999</v>
      </c>
      <c r="I119" s="100">
        <v>1.3651721999999999</v>
      </c>
      <c r="J119" s="100">
        <v>38.905659999999997</v>
      </c>
      <c r="K119" s="100">
        <v>36</v>
      </c>
      <c r="L119" s="100">
        <v>2.6776692</v>
      </c>
      <c r="M119" s="100">
        <v>0.21258389999999999</v>
      </c>
      <c r="N119" s="100">
        <v>5804</v>
      </c>
      <c r="O119" s="100">
        <v>0.54212689999999997</v>
      </c>
      <c r="P119" s="100">
        <v>1.0974902</v>
      </c>
      <c r="R119" s="124">
        <v>2012</v>
      </c>
      <c r="S119" s="100">
        <v>35</v>
      </c>
      <c r="T119" s="100">
        <v>0.3066025</v>
      </c>
      <c r="U119" s="100">
        <v>0.28959289999999999</v>
      </c>
      <c r="V119" s="100" t="s">
        <v>204</v>
      </c>
      <c r="W119" s="100">
        <v>0.30415629999999999</v>
      </c>
      <c r="X119" s="100">
        <v>0.27216669999999998</v>
      </c>
      <c r="Y119" s="100">
        <v>0.28474660000000002</v>
      </c>
      <c r="Z119" s="100">
        <v>46.342857000000002</v>
      </c>
      <c r="AA119" s="100">
        <v>51</v>
      </c>
      <c r="AB119" s="100">
        <v>1.0294118000000001</v>
      </c>
      <c r="AC119" s="100">
        <v>4.8406699999999997E-2</v>
      </c>
      <c r="AD119" s="100">
        <v>1051</v>
      </c>
      <c r="AE119" s="100">
        <v>9.9307300000000001E-2</v>
      </c>
      <c r="AF119" s="100">
        <v>0.32893299999999998</v>
      </c>
      <c r="AH119" s="124">
        <v>2012</v>
      </c>
      <c r="AI119" s="100">
        <v>194</v>
      </c>
      <c r="AJ119" s="100">
        <v>0.85356310000000002</v>
      </c>
      <c r="AK119" s="100">
        <v>0.83411400000000002</v>
      </c>
      <c r="AL119" s="100" t="s">
        <v>204</v>
      </c>
      <c r="AM119" s="100">
        <v>0.85135269999999996</v>
      </c>
      <c r="AN119" s="100">
        <v>0.81950769999999995</v>
      </c>
      <c r="AO119" s="100">
        <v>0.82832349999999999</v>
      </c>
      <c r="AP119" s="100">
        <v>40.247422999999998</v>
      </c>
      <c r="AQ119" s="100">
        <v>39.5</v>
      </c>
      <c r="AR119" s="100">
        <v>2.0775326999999999</v>
      </c>
      <c r="AS119" s="100">
        <v>0.1318849</v>
      </c>
      <c r="AT119" s="100">
        <v>6855</v>
      </c>
      <c r="AU119" s="100">
        <v>0.32199290000000003</v>
      </c>
      <c r="AV119" s="100">
        <v>0.80802870000000004</v>
      </c>
      <c r="AW119" s="100">
        <v>4.7749575999999996</v>
      </c>
      <c r="AY119" s="124">
        <v>2012</v>
      </c>
    </row>
    <row r="120" spans="2:51">
      <c r="B120" s="124">
        <v>2013</v>
      </c>
      <c r="C120" s="100">
        <v>160</v>
      </c>
      <c r="D120" s="100">
        <v>1.3906286999999999</v>
      </c>
      <c r="E120" s="100">
        <v>1.3845955999999999</v>
      </c>
      <c r="F120" s="100" t="s">
        <v>204</v>
      </c>
      <c r="G120" s="100">
        <v>1.3988434999999999</v>
      </c>
      <c r="H120" s="100">
        <v>1.3456417000000001</v>
      </c>
      <c r="I120" s="100">
        <v>1.3226604</v>
      </c>
      <c r="J120" s="100">
        <v>39.856250000000003</v>
      </c>
      <c r="K120" s="100">
        <v>38</v>
      </c>
      <c r="L120" s="100">
        <v>2.7317738999999999</v>
      </c>
      <c r="M120" s="100">
        <v>0.21113190000000001</v>
      </c>
      <c r="N120" s="100">
        <v>5674</v>
      </c>
      <c r="O120" s="100">
        <v>0.5215883</v>
      </c>
      <c r="P120" s="100">
        <v>1.0597624999999999</v>
      </c>
      <c r="R120" s="124">
        <v>2013</v>
      </c>
      <c r="S120" s="100">
        <v>52</v>
      </c>
      <c r="T120" s="100">
        <v>0.44782159999999999</v>
      </c>
      <c r="U120" s="100">
        <v>0.41631449999999998</v>
      </c>
      <c r="V120" s="100" t="s">
        <v>204</v>
      </c>
      <c r="W120" s="100">
        <v>0.43397560000000002</v>
      </c>
      <c r="X120" s="100">
        <v>0.41885899999999998</v>
      </c>
      <c r="Y120" s="100">
        <v>0.46198790000000001</v>
      </c>
      <c r="Z120" s="100">
        <v>39.823529000000001</v>
      </c>
      <c r="AA120" s="100">
        <v>44</v>
      </c>
      <c r="AB120" s="100">
        <v>1.5728978</v>
      </c>
      <c r="AC120" s="100">
        <v>7.2326699999999994E-2</v>
      </c>
      <c r="AD120" s="100">
        <v>1855</v>
      </c>
      <c r="AE120" s="100">
        <v>0.1723307</v>
      </c>
      <c r="AF120" s="100">
        <v>0.56968600000000003</v>
      </c>
      <c r="AH120" s="124">
        <v>2013</v>
      </c>
      <c r="AI120" s="100">
        <v>212</v>
      </c>
      <c r="AJ120" s="100">
        <v>0.91705999999999999</v>
      </c>
      <c r="AK120" s="100">
        <v>0.90035860000000001</v>
      </c>
      <c r="AL120" s="100" t="s">
        <v>204</v>
      </c>
      <c r="AM120" s="100">
        <v>0.91596259999999996</v>
      </c>
      <c r="AN120" s="100">
        <v>0.88383540000000005</v>
      </c>
      <c r="AO120" s="100">
        <v>0.89450339999999995</v>
      </c>
      <c r="AP120" s="100">
        <v>39.848340999999998</v>
      </c>
      <c r="AQ120" s="100">
        <v>40</v>
      </c>
      <c r="AR120" s="100">
        <v>2.3136527</v>
      </c>
      <c r="AS120" s="100">
        <v>0.14355560000000001</v>
      </c>
      <c r="AT120" s="100">
        <v>7529</v>
      </c>
      <c r="AU120" s="100">
        <v>0.34788029999999998</v>
      </c>
      <c r="AV120" s="100">
        <v>0.87442699999999995</v>
      </c>
      <c r="AW120" s="100">
        <v>3.3258405</v>
      </c>
      <c r="AY120" s="124">
        <v>2013</v>
      </c>
    </row>
    <row r="121" spans="2:51">
      <c r="B121" s="124">
        <v>2014</v>
      </c>
      <c r="C121" s="100">
        <v>148</v>
      </c>
      <c r="D121" s="100">
        <v>1.2683766999999999</v>
      </c>
      <c r="E121" s="100">
        <v>1.2507864</v>
      </c>
      <c r="F121" s="100" t="s">
        <v>204</v>
      </c>
      <c r="G121" s="100">
        <v>1.2716605000000001</v>
      </c>
      <c r="H121" s="100">
        <v>1.209983</v>
      </c>
      <c r="I121" s="100">
        <v>1.1966665000000001</v>
      </c>
      <c r="J121" s="100">
        <v>40.094594999999998</v>
      </c>
      <c r="K121" s="100">
        <v>39.5</v>
      </c>
      <c r="L121" s="100">
        <v>2.3161189000000002</v>
      </c>
      <c r="M121" s="100">
        <v>0.18891769999999999</v>
      </c>
      <c r="N121" s="100">
        <v>5273</v>
      </c>
      <c r="O121" s="100">
        <v>0.47855740000000002</v>
      </c>
      <c r="P121" s="100">
        <v>0.96358370000000004</v>
      </c>
      <c r="R121" s="124">
        <v>2014</v>
      </c>
      <c r="S121" s="100">
        <v>38</v>
      </c>
      <c r="T121" s="100">
        <v>0.32224589999999997</v>
      </c>
      <c r="U121" s="100">
        <v>0.308141</v>
      </c>
      <c r="V121" s="100" t="s">
        <v>204</v>
      </c>
      <c r="W121" s="100">
        <v>0.32379750000000002</v>
      </c>
      <c r="X121" s="100">
        <v>0.29150199999999998</v>
      </c>
      <c r="Y121" s="100">
        <v>0.3059151</v>
      </c>
      <c r="Z121" s="100">
        <v>46.026316000000001</v>
      </c>
      <c r="AA121" s="100">
        <v>56</v>
      </c>
      <c r="AB121" s="100">
        <v>1.0348584000000001</v>
      </c>
      <c r="AC121" s="100">
        <v>5.0505700000000001E-2</v>
      </c>
      <c r="AD121" s="100">
        <v>1127</v>
      </c>
      <c r="AE121" s="100">
        <v>0.1031454</v>
      </c>
      <c r="AF121" s="100">
        <v>0.33822619999999998</v>
      </c>
      <c r="AH121" s="124">
        <v>2014</v>
      </c>
      <c r="AI121" s="100">
        <v>186</v>
      </c>
      <c r="AJ121" s="100">
        <v>0.79281539999999995</v>
      </c>
      <c r="AK121" s="100">
        <v>0.77440949999999997</v>
      </c>
      <c r="AL121" s="100" t="s">
        <v>204</v>
      </c>
      <c r="AM121" s="100">
        <v>0.79056599999999999</v>
      </c>
      <c r="AN121" s="100">
        <v>0.74996260000000003</v>
      </c>
      <c r="AO121" s="100">
        <v>0.75181739999999997</v>
      </c>
      <c r="AP121" s="100">
        <v>41.306452</v>
      </c>
      <c r="AQ121" s="100">
        <v>41</v>
      </c>
      <c r="AR121" s="100">
        <v>1.8485391</v>
      </c>
      <c r="AS121" s="100">
        <v>0.12110949999999999</v>
      </c>
      <c r="AT121" s="100">
        <v>6400</v>
      </c>
      <c r="AU121" s="100">
        <v>0.29164010000000001</v>
      </c>
      <c r="AV121" s="100">
        <v>0.72691170000000005</v>
      </c>
      <c r="AW121" s="100">
        <v>4.0591366999999998</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P14" s="113">
        <v>1907</v>
      </c>
    </row>
    <row r="15" spans="1:68"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P15" s="113">
        <v>1908</v>
      </c>
    </row>
    <row r="16" spans="1:68"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P16" s="113">
        <v>1909</v>
      </c>
    </row>
    <row r="17" spans="2:68"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P17" s="114">
        <v>1910</v>
      </c>
    </row>
    <row r="18" spans="2:68"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P18" s="114">
        <v>1911</v>
      </c>
    </row>
    <row r="19" spans="2:68"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P19" s="114">
        <v>1912</v>
      </c>
    </row>
    <row r="20" spans="2:68"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P20" s="114">
        <v>1913</v>
      </c>
    </row>
    <row r="21" spans="2:68"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P21" s="114">
        <v>1914</v>
      </c>
    </row>
    <row r="22" spans="2:68"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P22" s="114">
        <v>1915</v>
      </c>
    </row>
    <row r="23" spans="2:68"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P23" s="114">
        <v>1916</v>
      </c>
    </row>
    <row r="24" spans="2:68"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P24" s="114">
        <v>1917</v>
      </c>
    </row>
    <row r="25" spans="2:68"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P25" s="115">
        <v>1918</v>
      </c>
    </row>
    <row r="26" spans="2:68"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P26" s="115">
        <v>1919</v>
      </c>
    </row>
    <row r="27" spans="2:68"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P27" s="115">
        <v>1920</v>
      </c>
    </row>
    <row r="28" spans="2:6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P28" s="116">
        <v>1921</v>
      </c>
    </row>
    <row r="29" spans="2:6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P29" s="117">
        <v>1922</v>
      </c>
    </row>
    <row r="30" spans="2:6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P30" s="117">
        <v>1923</v>
      </c>
    </row>
    <row r="31" spans="2:6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P31" s="117">
        <v>1924</v>
      </c>
    </row>
    <row r="32" spans="2:6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P32" s="117">
        <v>1925</v>
      </c>
    </row>
    <row r="33" spans="2:6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P33" s="117">
        <v>1926</v>
      </c>
    </row>
    <row r="34" spans="2:6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P34" s="117">
        <v>1927</v>
      </c>
    </row>
    <row r="35" spans="2:6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P35" s="117">
        <v>1928</v>
      </c>
    </row>
    <row r="36" spans="2:6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P36" s="117">
        <v>1929</v>
      </c>
    </row>
    <row r="37" spans="2:6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P37" s="117">
        <v>1930</v>
      </c>
    </row>
    <row r="38" spans="2:6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P38" s="118">
        <v>1931</v>
      </c>
    </row>
    <row r="39" spans="2:6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P39" s="118">
        <v>1932</v>
      </c>
    </row>
    <row r="40" spans="2:6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P40" s="118">
        <v>1933</v>
      </c>
    </row>
    <row r="41" spans="2:6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P41" s="118">
        <v>1934</v>
      </c>
    </row>
    <row r="42" spans="2:6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P42" s="118">
        <v>1935</v>
      </c>
    </row>
    <row r="43" spans="2:6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P43" s="118">
        <v>1936</v>
      </c>
    </row>
    <row r="44" spans="2:6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P44" s="118">
        <v>1937</v>
      </c>
    </row>
    <row r="45" spans="2:6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P45" s="118">
        <v>1938</v>
      </c>
    </row>
    <row r="46" spans="2:6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P46" s="118">
        <v>1939</v>
      </c>
    </row>
    <row r="47" spans="2:6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P47" s="119">
        <v>1940</v>
      </c>
    </row>
    <row r="48" spans="2:6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P48" s="119">
        <v>1941</v>
      </c>
    </row>
    <row r="49" spans="2:6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P49" s="119">
        <v>1942</v>
      </c>
    </row>
    <row r="50" spans="2:6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P50" s="119">
        <v>1943</v>
      </c>
    </row>
    <row r="51" spans="2:6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P51" s="119">
        <v>1944</v>
      </c>
    </row>
    <row r="52" spans="2:6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P52" s="119">
        <v>1945</v>
      </c>
    </row>
    <row r="53" spans="2:6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P53" s="119">
        <v>1946</v>
      </c>
    </row>
    <row r="54" spans="2:6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P54" s="119">
        <v>1947</v>
      </c>
    </row>
    <row r="55" spans="2:6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P55" s="119">
        <v>1948</v>
      </c>
    </row>
    <row r="56" spans="2:6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P56" s="119">
        <v>1949</v>
      </c>
    </row>
    <row r="57" spans="2:6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P57" s="120">
        <v>1950</v>
      </c>
    </row>
    <row r="58" spans="2:6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P58" s="120">
        <v>1951</v>
      </c>
    </row>
    <row r="59" spans="2:6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P59" s="120">
        <v>1952</v>
      </c>
    </row>
    <row r="60" spans="2:6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P60" s="120">
        <v>1953</v>
      </c>
    </row>
    <row r="61" spans="2:6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P61" s="120">
        <v>1954</v>
      </c>
    </row>
    <row r="62" spans="2:6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P62" s="120">
        <v>1955</v>
      </c>
    </row>
    <row r="63" spans="2:6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P63" s="120">
        <v>1956</v>
      </c>
    </row>
    <row r="64" spans="2:6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P64" s="120">
        <v>1957</v>
      </c>
    </row>
    <row r="65" spans="2:6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P65" s="121">
        <v>1958</v>
      </c>
    </row>
    <row r="66" spans="2:6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P66" s="121">
        <v>1959</v>
      </c>
    </row>
    <row r="67" spans="2:6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P67" s="121">
        <v>1960</v>
      </c>
    </row>
    <row r="68" spans="2:6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P68" s="121">
        <v>1961</v>
      </c>
    </row>
    <row r="69" spans="2:6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P69" s="121">
        <v>1962</v>
      </c>
    </row>
    <row r="70" spans="2:6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P70" s="121">
        <v>1963</v>
      </c>
    </row>
    <row r="71" spans="2:6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P71" s="121">
        <v>1964</v>
      </c>
    </row>
    <row r="72" spans="2:6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P72" s="121">
        <v>1965</v>
      </c>
    </row>
    <row r="73" spans="2:6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P73" s="121">
        <v>1966</v>
      </c>
    </row>
    <row r="74" spans="2:6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P74" s="121">
        <v>1967</v>
      </c>
    </row>
    <row r="75" spans="2:68">
      <c r="B75" s="122">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Q75" s="100" t="s">
        <v>24</v>
      </c>
      <c r="R75" s="100" t="s">
        <v>24</v>
      </c>
      <c r="S75" s="100" t="s">
        <v>24</v>
      </c>
      <c r="T75" s="100" t="s">
        <v>24</v>
      </c>
      <c r="U75" s="100" t="s">
        <v>24</v>
      </c>
      <c r="V75" s="100" t="s">
        <v>24</v>
      </c>
      <c r="W75" s="128"/>
      <c r="X75" s="122">
        <v>1968</v>
      </c>
      <c r="Y75" s="100" t="s">
        <v>24</v>
      </c>
      <c r="Z75" s="100" t="s">
        <v>24</v>
      </c>
      <c r="AA75" s="100" t="s">
        <v>24</v>
      </c>
      <c r="AB75" s="100" t="s">
        <v>24</v>
      </c>
      <c r="AC75" s="100" t="s">
        <v>24</v>
      </c>
      <c r="AD75" s="100" t="s">
        <v>24</v>
      </c>
      <c r="AE75" s="100" t="s">
        <v>24</v>
      </c>
      <c r="AF75" s="100" t="s">
        <v>24</v>
      </c>
      <c r="AG75" s="100" t="s">
        <v>24</v>
      </c>
      <c r="AH75" s="100" t="s">
        <v>24</v>
      </c>
      <c r="AI75" s="100" t="s">
        <v>24</v>
      </c>
      <c r="AJ75" s="100" t="s">
        <v>24</v>
      </c>
      <c r="AK75" s="100" t="s">
        <v>24</v>
      </c>
      <c r="AL75" s="100" t="s">
        <v>24</v>
      </c>
      <c r="AM75" s="100" t="s">
        <v>24</v>
      </c>
      <c r="AN75" s="100" t="s">
        <v>24</v>
      </c>
      <c r="AO75" s="100" t="s">
        <v>24</v>
      </c>
      <c r="AP75" s="100" t="s">
        <v>24</v>
      </c>
      <c r="AQ75" s="100" t="s">
        <v>24</v>
      </c>
      <c r="AR75" s="100" t="s">
        <v>24</v>
      </c>
      <c r="AS75" s="128"/>
      <c r="AT75" s="122">
        <v>1968</v>
      </c>
      <c r="AU75" s="100" t="s">
        <v>24</v>
      </c>
      <c r="AV75" s="100" t="s">
        <v>24</v>
      </c>
      <c r="AW75" s="100" t="s">
        <v>24</v>
      </c>
      <c r="AX75" s="100" t="s">
        <v>24</v>
      </c>
      <c r="AY75" s="100" t="s">
        <v>24</v>
      </c>
      <c r="AZ75" s="100" t="s">
        <v>24</v>
      </c>
      <c r="BA75" s="100" t="s">
        <v>24</v>
      </c>
      <c r="BB75" s="100" t="s">
        <v>24</v>
      </c>
      <c r="BC75" s="100" t="s">
        <v>24</v>
      </c>
      <c r="BD75" s="100" t="s">
        <v>24</v>
      </c>
      <c r="BE75" s="100" t="s">
        <v>24</v>
      </c>
      <c r="BF75" s="100" t="s">
        <v>24</v>
      </c>
      <c r="BG75" s="100" t="s">
        <v>24</v>
      </c>
      <c r="BH75" s="100" t="s">
        <v>24</v>
      </c>
      <c r="BI75" s="100" t="s">
        <v>24</v>
      </c>
      <c r="BJ75" s="100" t="s">
        <v>24</v>
      </c>
      <c r="BK75" s="100" t="s">
        <v>24</v>
      </c>
      <c r="BL75" s="100" t="s">
        <v>24</v>
      </c>
      <c r="BM75" s="100" t="s">
        <v>24</v>
      </c>
      <c r="BN75" s="100" t="s">
        <v>24</v>
      </c>
      <c r="BP75" s="122">
        <v>1968</v>
      </c>
    </row>
    <row r="76" spans="2:68">
      <c r="B76" s="122">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Q76" s="100" t="s">
        <v>24</v>
      </c>
      <c r="R76" s="100" t="s">
        <v>24</v>
      </c>
      <c r="S76" s="100" t="s">
        <v>24</v>
      </c>
      <c r="T76" s="100" t="s">
        <v>24</v>
      </c>
      <c r="U76" s="100" t="s">
        <v>24</v>
      </c>
      <c r="V76" s="100" t="s">
        <v>24</v>
      </c>
      <c r="W76" s="128"/>
      <c r="X76" s="122">
        <v>1969</v>
      </c>
      <c r="Y76" s="100" t="s">
        <v>24</v>
      </c>
      <c r="Z76" s="100" t="s">
        <v>24</v>
      </c>
      <c r="AA76" s="100" t="s">
        <v>24</v>
      </c>
      <c r="AB76" s="100" t="s">
        <v>24</v>
      </c>
      <c r="AC76" s="100" t="s">
        <v>24</v>
      </c>
      <c r="AD76" s="100" t="s">
        <v>24</v>
      </c>
      <c r="AE76" s="100" t="s">
        <v>24</v>
      </c>
      <c r="AF76" s="100" t="s">
        <v>24</v>
      </c>
      <c r="AG76" s="100" t="s">
        <v>24</v>
      </c>
      <c r="AH76" s="100" t="s">
        <v>24</v>
      </c>
      <c r="AI76" s="100" t="s">
        <v>24</v>
      </c>
      <c r="AJ76" s="100" t="s">
        <v>24</v>
      </c>
      <c r="AK76" s="100" t="s">
        <v>24</v>
      </c>
      <c r="AL76" s="100" t="s">
        <v>24</v>
      </c>
      <c r="AM76" s="100" t="s">
        <v>24</v>
      </c>
      <c r="AN76" s="100" t="s">
        <v>24</v>
      </c>
      <c r="AO76" s="100" t="s">
        <v>24</v>
      </c>
      <c r="AP76" s="100" t="s">
        <v>24</v>
      </c>
      <c r="AQ76" s="100" t="s">
        <v>24</v>
      </c>
      <c r="AR76" s="100" t="s">
        <v>24</v>
      </c>
      <c r="AS76" s="128"/>
      <c r="AT76" s="122">
        <v>1969</v>
      </c>
      <c r="AU76" s="100" t="s">
        <v>24</v>
      </c>
      <c r="AV76" s="100" t="s">
        <v>24</v>
      </c>
      <c r="AW76" s="100" t="s">
        <v>24</v>
      </c>
      <c r="AX76" s="100" t="s">
        <v>24</v>
      </c>
      <c r="AY76" s="100" t="s">
        <v>24</v>
      </c>
      <c r="AZ76" s="100" t="s">
        <v>24</v>
      </c>
      <c r="BA76" s="100" t="s">
        <v>24</v>
      </c>
      <c r="BB76" s="100" t="s">
        <v>24</v>
      </c>
      <c r="BC76" s="100" t="s">
        <v>24</v>
      </c>
      <c r="BD76" s="100" t="s">
        <v>24</v>
      </c>
      <c r="BE76" s="100" t="s">
        <v>24</v>
      </c>
      <c r="BF76" s="100" t="s">
        <v>24</v>
      </c>
      <c r="BG76" s="100" t="s">
        <v>24</v>
      </c>
      <c r="BH76" s="100" t="s">
        <v>24</v>
      </c>
      <c r="BI76" s="100" t="s">
        <v>24</v>
      </c>
      <c r="BJ76" s="100" t="s">
        <v>24</v>
      </c>
      <c r="BK76" s="100" t="s">
        <v>24</v>
      </c>
      <c r="BL76" s="100" t="s">
        <v>24</v>
      </c>
      <c r="BM76" s="100" t="s">
        <v>24</v>
      </c>
      <c r="BN76" s="100" t="s">
        <v>24</v>
      </c>
      <c r="BP76" s="122">
        <v>1969</v>
      </c>
    </row>
    <row r="77" spans="2:68">
      <c r="B77" s="122">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Q77" s="100" t="s">
        <v>24</v>
      </c>
      <c r="R77" s="100" t="s">
        <v>24</v>
      </c>
      <c r="S77" s="100" t="s">
        <v>24</v>
      </c>
      <c r="T77" s="100" t="s">
        <v>24</v>
      </c>
      <c r="U77" s="100" t="s">
        <v>24</v>
      </c>
      <c r="V77" s="100" t="s">
        <v>24</v>
      </c>
      <c r="W77" s="128"/>
      <c r="X77" s="122">
        <v>1970</v>
      </c>
      <c r="Y77" s="100" t="s">
        <v>24</v>
      </c>
      <c r="Z77" s="100" t="s">
        <v>24</v>
      </c>
      <c r="AA77" s="100" t="s">
        <v>24</v>
      </c>
      <c r="AB77" s="100" t="s">
        <v>24</v>
      </c>
      <c r="AC77" s="100" t="s">
        <v>24</v>
      </c>
      <c r="AD77" s="100" t="s">
        <v>24</v>
      </c>
      <c r="AE77" s="100" t="s">
        <v>24</v>
      </c>
      <c r="AF77" s="100" t="s">
        <v>24</v>
      </c>
      <c r="AG77" s="100" t="s">
        <v>24</v>
      </c>
      <c r="AH77" s="100" t="s">
        <v>24</v>
      </c>
      <c r="AI77" s="100" t="s">
        <v>24</v>
      </c>
      <c r="AJ77" s="100" t="s">
        <v>24</v>
      </c>
      <c r="AK77" s="100" t="s">
        <v>24</v>
      </c>
      <c r="AL77" s="100" t="s">
        <v>24</v>
      </c>
      <c r="AM77" s="100" t="s">
        <v>24</v>
      </c>
      <c r="AN77" s="100" t="s">
        <v>24</v>
      </c>
      <c r="AO77" s="100" t="s">
        <v>24</v>
      </c>
      <c r="AP77" s="100" t="s">
        <v>24</v>
      </c>
      <c r="AQ77" s="100" t="s">
        <v>24</v>
      </c>
      <c r="AR77" s="100" t="s">
        <v>24</v>
      </c>
      <c r="AS77" s="128"/>
      <c r="AT77" s="122">
        <v>1970</v>
      </c>
      <c r="AU77" s="100" t="s">
        <v>24</v>
      </c>
      <c r="AV77" s="100" t="s">
        <v>24</v>
      </c>
      <c r="AW77" s="100" t="s">
        <v>24</v>
      </c>
      <c r="AX77" s="100" t="s">
        <v>24</v>
      </c>
      <c r="AY77" s="100" t="s">
        <v>24</v>
      </c>
      <c r="AZ77" s="100" t="s">
        <v>24</v>
      </c>
      <c r="BA77" s="100" t="s">
        <v>24</v>
      </c>
      <c r="BB77" s="100" t="s">
        <v>24</v>
      </c>
      <c r="BC77" s="100" t="s">
        <v>24</v>
      </c>
      <c r="BD77" s="100" t="s">
        <v>24</v>
      </c>
      <c r="BE77" s="100" t="s">
        <v>24</v>
      </c>
      <c r="BF77" s="100" t="s">
        <v>24</v>
      </c>
      <c r="BG77" s="100" t="s">
        <v>24</v>
      </c>
      <c r="BH77" s="100" t="s">
        <v>24</v>
      </c>
      <c r="BI77" s="100" t="s">
        <v>24</v>
      </c>
      <c r="BJ77" s="100" t="s">
        <v>24</v>
      </c>
      <c r="BK77" s="100" t="s">
        <v>24</v>
      </c>
      <c r="BL77" s="100" t="s">
        <v>24</v>
      </c>
      <c r="BM77" s="100" t="s">
        <v>24</v>
      </c>
      <c r="BN77" s="100" t="s">
        <v>24</v>
      </c>
      <c r="BP77" s="122">
        <v>1970</v>
      </c>
    </row>
    <row r="78" spans="2:68">
      <c r="B78" s="122">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Q78" s="100" t="s">
        <v>24</v>
      </c>
      <c r="R78" s="100" t="s">
        <v>24</v>
      </c>
      <c r="S78" s="100" t="s">
        <v>24</v>
      </c>
      <c r="T78" s="100" t="s">
        <v>24</v>
      </c>
      <c r="U78" s="100" t="s">
        <v>24</v>
      </c>
      <c r="V78" s="100" t="s">
        <v>24</v>
      </c>
      <c r="W78" s="128"/>
      <c r="X78" s="122">
        <v>1971</v>
      </c>
      <c r="Y78" s="100" t="s">
        <v>24</v>
      </c>
      <c r="Z78" s="100" t="s">
        <v>24</v>
      </c>
      <c r="AA78" s="100" t="s">
        <v>24</v>
      </c>
      <c r="AB78" s="100" t="s">
        <v>24</v>
      </c>
      <c r="AC78" s="100" t="s">
        <v>24</v>
      </c>
      <c r="AD78" s="100" t="s">
        <v>24</v>
      </c>
      <c r="AE78" s="100" t="s">
        <v>24</v>
      </c>
      <c r="AF78" s="100" t="s">
        <v>24</v>
      </c>
      <c r="AG78" s="100" t="s">
        <v>24</v>
      </c>
      <c r="AH78" s="100" t="s">
        <v>24</v>
      </c>
      <c r="AI78" s="100" t="s">
        <v>24</v>
      </c>
      <c r="AJ78" s="100" t="s">
        <v>24</v>
      </c>
      <c r="AK78" s="100" t="s">
        <v>24</v>
      </c>
      <c r="AL78" s="100" t="s">
        <v>24</v>
      </c>
      <c r="AM78" s="100" t="s">
        <v>24</v>
      </c>
      <c r="AN78" s="100" t="s">
        <v>24</v>
      </c>
      <c r="AO78" s="100" t="s">
        <v>24</v>
      </c>
      <c r="AP78" s="100" t="s">
        <v>24</v>
      </c>
      <c r="AQ78" s="100" t="s">
        <v>24</v>
      </c>
      <c r="AR78" s="100" t="s">
        <v>24</v>
      </c>
      <c r="AS78" s="128"/>
      <c r="AT78" s="122">
        <v>1971</v>
      </c>
      <c r="AU78" s="100" t="s">
        <v>24</v>
      </c>
      <c r="AV78" s="100" t="s">
        <v>24</v>
      </c>
      <c r="AW78" s="100" t="s">
        <v>24</v>
      </c>
      <c r="AX78" s="100" t="s">
        <v>24</v>
      </c>
      <c r="AY78" s="100" t="s">
        <v>24</v>
      </c>
      <c r="AZ78" s="100" t="s">
        <v>24</v>
      </c>
      <c r="BA78" s="100" t="s">
        <v>24</v>
      </c>
      <c r="BB78" s="100" t="s">
        <v>24</v>
      </c>
      <c r="BC78" s="100" t="s">
        <v>24</v>
      </c>
      <c r="BD78" s="100" t="s">
        <v>24</v>
      </c>
      <c r="BE78" s="100" t="s">
        <v>24</v>
      </c>
      <c r="BF78" s="100" t="s">
        <v>24</v>
      </c>
      <c r="BG78" s="100" t="s">
        <v>24</v>
      </c>
      <c r="BH78" s="100" t="s">
        <v>24</v>
      </c>
      <c r="BI78" s="100" t="s">
        <v>24</v>
      </c>
      <c r="BJ78" s="100" t="s">
        <v>24</v>
      </c>
      <c r="BK78" s="100" t="s">
        <v>24</v>
      </c>
      <c r="BL78" s="100" t="s">
        <v>24</v>
      </c>
      <c r="BM78" s="100" t="s">
        <v>24</v>
      </c>
      <c r="BN78" s="100" t="s">
        <v>24</v>
      </c>
      <c r="BP78" s="122">
        <v>1971</v>
      </c>
    </row>
    <row r="79" spans="2:68">
      <c r="B79" s="122">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Q79" s="100" t="s">
        <v>24</v>
      </c>
      <c r="R79" s="100" t="s">
        <v>24</v>
      </c>
      <c r="S79" s="100" t="s">
        <v>24</v>
      </c>
      <c r="T79" s="100" t="s">
        <v>24</v>
      </c>
      <c r="U79" s="100" t="s">
        <v>24</v>
      </c>
      <c r="V79" s="100" t="s">
        <v>24</v>
      </c>
      <c r="W79" s="128"/>
      <c r="X79" s="122">
        <v>1972</v>
      </c>
      <c r="Y79" s="100" t="s">
        <v>24</v>
      </c>
      <c r="Z79" s="100" t="s">
        <v>24</v>
      </c>
      <c r="AA79" s="100" t="s">
        <v>24</v>
      </c>
      <c r="AB79" s="100" t="s">
        <v>24</v>
      </c>
      <c r="AC79" s="100" t="s">
        <v>24</v>
      </c>
      <c r="AD79" s="100" t="s">
        <v>24</v>
      </c>
      <c r="AE79" s="100" t="s">
        <v>24</v>
      </c>
      <c r="AF79" s="100" t="s">
        <v>24</v>
      </c>
      <c r="AG79" s="100" t="s">
        <v>24</v>
      </c>
      <c r="AH79" s="100" t="s">
        <v>24</v>
      </c>
      <c r="AI79" s="100" t="s">
        <v>24</v>
      </c>
      <c r="AJ79" s="100" t="s">
        <v>24</v>
      </c>
      <c r="AK79" s="100" t="s">
        <v>24</v>
      </c>
      <c r="AL79" s="100" t="s">
        <v>24</v>
      </c>
      <c r="AM79" s="100" t="s">
        <v>24</v>
      </c>
      <c r="AN79" s="100" t="s">
        <v>24</v>
      </c>
      <c r="AO79" s="100" t="s">
        <v>24</v>
      </c>
      <c r="AP79" s="100" t="s">
        <v>24</v>
      </c>
      <c r="AQ79" s="100" t="s">
        <v>24</v>
      </c>
      <c r="AR79" s="100" t="s">
        <v>24</v>
      </c>
      <c r="AS79" s="128"/>
      <c r="AT79" s="122">
        <v>1972</v>
      </c>
      <c r="AU79" s="100" t="s">
        <v>24</v>
      </c>
      <c r="AV79" s="100" t="s">
        <v>24</v>
      </c>
      <c r="AW79" s="100" t="s">
        <v>24</v>
      </c>
      <c r="AX79" s="100" t="s">
        <v>24</v>
      </c>
      <c r="AY79" s="100" t="s">
        <v>24</v>
      </c>
      <c r="AZ79" s="100" t="s">
        <v>24</v>
      </c>
      <c r="BA79" s="100" t="s">
        <v>24</v>
      </c>
      <c r="BB79" s="100" t="s">
        <v>24</v>
      </c>
      <c r="BC79" s="100" t="s">
        <v>24</v>
      </c>
      <c r="BD79" s="100" t="s">
        <v>24</v>
      </c>
      <c r="BE79" s="100" t="s">
        <v>24</v>
      </c>
      <c r="BF79" s="100" t="s">
        <v>24</v>
      </c>
      <c r="BG79" s="100" t="s">
        <v>24</v>
      </c>
      <c r="BH79" s="100" t="s">
        <v>24</v>
      </c>
      <c r="BI79" s="100" t="s">
        <v>24</v>
      </c>
      <c r="BJ79" s="100" t="s">
        <v>24</v>
      </c>
      <c r="BK79" s="100" t="s">
        <v>24</v>
      </c>
      <c r="BL79" s="100" t="s">
        <v>24</v>
      </c>
      <c r="BM79" s="100" t="s">
        <v>24</v>
      </c>
      <c r="BN79" s="100" t="s">
        <v>24</v>
      </c>
      <c r="BP79" s="122">
        <v>1972</v>
      </c>
    </row>
    <row r="80" spans="2:68">
      <c r="B80" s="122">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Q80" s="100" t="s">
        <v>24</v>
      </c>
      <c r="R80" s="100" t="s">
        <v>24</v>
      </c>
      <c r="S80" s="100" t="s">
        <v>24</v>
      </c>
      <c r="T80" s="100" t="s">
        <v>24</v>
      </c>
      <c r="U80" s="100" t="s">
        <v>24</v>
      </c>
      <c r="V80" s="100" t="s">
        <v>24</v>
      </c>
      <c r="W80" s="128"/>
      <c r="X80" s="122">
        <v>1973</v>
      </c>
      <c r="Y80" s="100" t="s">
        <v>24</v>
      </c>
      <c r="Z80" s="100" t="s">
        <v>24</v>
      </c>
      <c r="AA80" s="100" t="s">
        <v>24</v>
      </c>
      <c r="AB80" s="100" t="s">
        <v>24</v>
      </c>
      <c r="AC80" s="100" t="s">
        <v>24</v>
      </c>
      <c r="AD80" s="100" t="s">
        <v>24</v>
      </c>
      <c r="AE80" s="100" t="s">
        <v>24</v>
      </c>
      <c r="AF80" s="100" t="s">
        <v>24</v>
      </c>
      <c r="AG80" s="100" t="s">
        <v>24</v>
      </c>
      <c r="AH80" s="100" t="s">
        <v>24</v>
      </c>
      <c r="AI80" s="100" t="s">
        <v>24</v>
      </c>
      <c r="AJ80" s="100" t="s">
        <v>24</v>
      </c>
      <c r="AK80" s="100" t="s">
        <v>24</v>
      </c>
      <c r="AL80" s="100" t="s">
        <v>24</v>
      </c>
      <c r="AM80" s="100" t="s">
        <v>24</v>
      </c>
      <c r="AN80" s="100" t="s">
        <v>24</v>
      </c>
      <c r="AO80" s="100" t="s">
        <v>24</v>
      </c>
      <c r="AP80" s="100" t="s">
        <v>24</v>
      </c>
      <c r="AQ80" s="100" t="s">
        <v>24</v>
      </c>
      <c r="AR80" s="100" t="s">
        <v>24</v>
      </c>
      <c r="AS80" s="128"/>
      <c r="AT80" s="122">
        <v>1973</v>
      </c>
      <c r="AU80" s="100" t="s">
        <v>24</v>
      </c>
      <c r="AV80" s="100" t="s">
        <v>24</v>
      </c>
      <c r="AW80" s="100" t="s">
        <v>24</v>
      </c>
      <c r="AX80" s="100" t="s">
        <v>24</v>
      </c>
      <c r="AY80" s="100" t="s">
        <v>24</v>
      </c>
      <c r="AZ80" s="100" t="s">
        <v>24</v>
      </c>
      <c r="BA80" s="100" t="s">
        <v>24</v>
      </c>
      <c r="BB80" s="100" t="s">
        <v>24</v>
      </c>
      <c r="BC80" s="100" t="s">
        <v>24</v>
      </c>
      <c r="BD80" s="100" t="s">
        <v>24</v>
      </c>
      <c r="BE80" s="100" t="s">
        <v>24</v>
      </c>
      <c r="BF80" s="100" t="s">
        <v>24</v>
      </c>
      <c r="BG80" s="100" t="s">
        <v>24</v>
      </c>
      <c r="BH80" s="100" t="s">
        <v>24</v>
      </c>
      <c r="BI80" s="100" t="s">
        <v>24</v>
      </c>
      <c r="BJ80" s="100" t="s">
        <v>24</v>
      </c>
      <c r="BK80" s="100" t="s">
        <v>24</v>
      </c>
      <c r="BL80" s="100" t="s">
        <v>24</v>
      </c>
      <c r="BM80" s="100" t="s">
        <v>24</v>
      </c>
      <c r="BN80" s="100" t="s">
        <v>24</v>
      </c>
      <c r="BP80" s="122">
        <v>1973</v>
      </c>
    </row>
    <row r="81" spans="2:68">
      <c r="B81" s="122">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Q81" s="100" t="s">
        <v>24</v>
      </c>
      <c r="R81" s="100" t="s">
        <v>24</v>
      </c>
      <c r="S81" s="100" t="s">
        <v>24</v>
      </c>
      <c r="T81" s="100" t="s">
        <v>24</v>
      </c>
      <c r="U81" s="100" t="s">
        <v>24</v>
      </c>
      <c r="V81" s="100" t="s">
        <v>24</v>
      </c>
      <c r="W81" s="128"/>
      <c r="X81" s="122">
        <v>1974</v>
      </c>
      <c r="Y81" s="100" t="s">
        <v>24</v>
      </c>
      <c r="Z81" s="100" t="s">
        <v>24</v>
      </c>
      <c r="AA81" s="100" t="s">
        <v>24</v>
      </c>
      <c r="AB81" s="100" t="s">
        <v>24</v>
      </c>
      <c r="AC81" s="100" t="s">
        <v>24</v>
      </c>
      <c r="AD81" s="100" t="s">
        <v>24</v>
      </c>
      <c r="AE81" s="100" t="s">
        <v>24</v>
      </c>
      <c r="AF81" s="100" t="s">
        <v>24</v>
      </c>
      <c r="AG81" s="100" t="s">
        <v>24</v>
      </c>
      <c r="AH81" s="100" t="s">
        <v>24</v>
      </c>
      <c r="AI81" s="100" t="s">
        <v>24</v>
      </c>
      <c r="AJ81" s="100" t="s">
        <v>24</v>
      </c>
      <c r="AK81" s="100" t="s">
        <v>24</v>
      </c>
      <c r="AL81" s="100" t="s">
        <v>24</v>
      </c>
      <c r="AM81" s="100" t="s">
        <v>24</v>
      </c>
      <c r="AN81" s="100" t="s">
        <v>24</v>
      </c>
      <c r="AO81" s="100" t="s">
        <v>24</v>
      </c>
      <c r="AP81" s="100" t="s">
        <v>24</v>
      </c>
      <c r="AQ81" s="100" t="s">
        <v>24</v>
      </c>
      <c r="AR81" s="100" t="s">
        <v>24</v>
      </c>
      <c r="AS81" s="128"/>
      <c r="AT81" s="122">
        <v>1974</v>
      </c>
      <c r="AU81" s="100" t="s">
        <v>24</v>
      </c>
      <c r="AV81" s="100" t="s">
        <v>24</v>
      </c>
      <c r="AW81" s="100" t="s">
        <v>24</v>
      </c>
      <c r="AX81" s="100" t="s">
        <v>24</v>
      </c>
      <c r="AY81" s="100" t="s">
        <v>24</v>
      </c>
      <c r="AZ81" s="100" t="s">
        <v>24</v>
      </c>
      <c r="BA81" s="100" t="s">
        <v>24</v>
      </c>
      <c r="BB81" s="100" t="s">
        <v>24</v>
      </c>
      <c r="BC81" s="100" t="s">
        <v>24</v>
      </c>
      <c r="BD81" s="100" t="s">
        <v>24</v>
      </c>
      <c r="BE81" s="100" t="s">
        <v>24</v>
      </c>
      <c r="BF81" s="100" t="s">
        <v>24</v>
      </c>
      <c r="BG81" s="100" t="s">
        <v>24</v>
      </c>
      <c r="BH81" s="100" t="s">
        <v>24</v>
      </c>
      <c r="BI81" s="100" t="s">
        <v>24</v>
      </c>
      <c r="BJ81" s="100" t="s">
        <v>24</v>
      </c>
      <c r="BK81" s="100" t="s">
        <v>24</v>
      </c>
      <c r="BL81" s="100" t="s">
        <v>24</v>
      </c>
      <c r="BM81" s="100" t="s">
        <v>24</v>
      </c>
      <c r="BN81" s="100" t="s">
        <v>24</v>
      </c>
      <c r="BP81" s="122">
        <v>1974</v>
      </c>
    </row>
    <row r="82" spans="2:68">
      <c r="B82" s="122">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Q82" s="100" t="s">
        <v>24</v>
      </c>
      <c r="R82" s="100" t="s">
        <v>24</v>
      </c>
      <c r="S82" s="100" t="s">
        <v>24</v>
      </c>
      <c r="T82" s="100" t="s">
        <v>24</v>
      </c>
      <c r="U82" s="100" t="s">
        <v>24</v>
      </c>
      <c r="V82" s="100" t="s">
        <v>24</v>
      </c>
      <c r="W82" s="128"/>
      <c r="X82" s="122">
        <v>1975</v>
      </c>
      <c r="Y82" s="100" t="s">
        <v>24</v>
      </c>
      <c r="Z82" s="100" t="s">
        <v>24</v>
      </c>
      <c r="AA82" s="100" t="s">
        <v>24</v>
      </c>
      <c r="AB82" s="100" t="s">
        <v>24</v>
      </c>
      <c r="AC82" s="100" t="s">
        <v>24</v>
      </c>
      <c r="AD82" s="100" t="s">
        <v>24</v>
      </c>
      <c r="AE82" s="100" t="s">
        <v>24</v>
      </c>
      <c r="AF82" s="100" t="s">
        <v>24</v>
      </c>
      <c r="AG82" s="100" t="s">
        <v>24</v>
      </c>
      <c r="AH82" s="100" t="s">
        <v>24</v>
      </c>
      <c r="AI82" s="100" t="s">
        <v>24</v>
      </c>
      <c r="AJ82" s="100" t="s">
        <v>24</v>
      </c>
      <c r="AK82" s="100" t="s">
        <v>24</v>
      </c>
      <c r="AL82" s="100" t="s">
        <v>24</v>
      </c>
      <c r="AM82" s="100" t="s">
        <v>24</v>
      </c>
      <c r="AN82" s="100" t="s">
        <v>24</v>
      </c>
      <c r="AO82" s="100" t="s">
        <v>24</v>
      </c>
      <c r="AP82" s="100" t="s">
        <v>24</v>
      </c>
      <c r="AQ82" s="100" t="s">
        <v>24</v>
      </c>
      <c r="AR82" s="100" t="s">
        <v>24</v>
      </c>
      <c r="AS82" s="128"/>
      <c r="AT82" s="122">
        <v>1975</v>
      </c>
      <c r="AU82" s="100" t="s">
        <v>24</v>
      </c>
      <c r="AV82" s="100" t="s">
        <v>24</v>
      </c>
      <c r="AW82" s="100" t="s">
        <v>24</v>
      </c>
      <c r="AX82" s="100" t="s">
        <v>24</v>
      </c>
      <c r="AY82" s="100" t="s">
        <v>24</v>
      </c>
      <c r="AZ82" s="100" t="s">
        <v>24</v>
      </c>
      <c r="BA82" s="100" t="s">
        <v>24</v>
      </c>
      <c r="BB82" s="100" t="s">
        <v>24</v>
      </c>
      <c r="BC82" s="100" t="s">
        <v>24</v>
      </c>
      <c r="BD82" s="100" t="s">
        <v>24</v>
      </c>
      <c r="BE82" s="100" t="s">
        <v>24</v>
      </c>
      <c r="BF82" s="100" t="s">
        <v>24</v>
      </c>
      <c r="BG82" s="100" t="s">
        <v>24</v>
      </c>
      <c r="BH82" s="100" t="s">
        <v>24</v>
      </c>
      <c r="BI82" s="100" t="s">
        <v>24</v>
      </c>
      <c r="BJ82" s="100" t="s">
        <v>24</v>
      </c>
      <c r="BK82" s="100" t="s">
        <v>24</v>
      </c>
      <c r="BL82" s="100" t="s">
        <v>24</v>
      </c>
      <c r="BM82" s="100" t="s">
        <v>24</v>
      </c>
      <c r="BN82" s="100" t="s">
        <v>24</v>
      </c>
      <c r="BP82" s="122">
        <v>1975</v>
      </c>
    </row>
    <row r="83" spans="2:68">
      <c r="B83" s="122">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Q83" s="100" t="s">
        <v>24</v>
      </c>
      <c r="R83" s="100" t="s">
        <v>24</v>
      </c>
      <c r="S83" s="100" t="s">
        <v>24</v>
      </c>
      <c r="T83" s="100" t="s">
        <v>24</v>
      </c>
      <c r="U83" s="100" t="s">
        <v>24</v>
      </c>
      <c r="V83" s="100" t="s">
        <v>24</v>
      </c>
      <c r="W83" s="128"/>
      <c r="X83" s="122">
        <v>1976</v>
      </c>
      <c r="Y83" s="100" t="s">
        <v>24</v>
      </c>
      <c r="Z83" s="100" t="s">
        <v>24</v>
      </c>
      <c r="AA83" s="100" t="s">
        <v>24</v>
      </c>
      <c r="AB83" s="100" t="s">
        <v>24</v>
      </c>
      <c r="AC83" s="100" t="s">
        <v>24</v>
      </c>
      <c r="AD83" s="100" t="s">
        <v>24</v>
      </c>
      <c r="AE83" s="100" t="s">
        <v>24</v>
      </c>
      <c r="AF83" s="100" t="s">
        <v>24</v>
      </c>
      <c r="AG83" s="100" t="s">
        <v>24</v>
      </c>
      <c r="AH83" s="100" t="s">
        <v>24</v>
      </c>
      <c r="AI83" s="100" t="s">
        <v>24</v>
      </c>
      <c r="AJ83" s="100" t="s">
        <v>24</v>
      </c>
      <c r="AK83" s="100" t="s">
        <v>24</v>
      </c>
      <c r="AL83" s="100" t="s">
        <v>24</v>
      </c>
      <c r="AM83" s="100" t="s">
        <v>24</v>
      </c>
      <c r="AN83" s="100" t="s">
        <v>24</v>
      </c>
      <c r="AO83" s="100" t="s">
        <v>24</v>
      </c>
      <c r="AP83" s="100" t="s">
        <v>24</v>
      </c>
      <c r="AQ83" s="100" t="s">
        <v>24</v>
      </c>
      <c r="AR83" s="100" t="s">
        <v>24</v>
      </c>
      <c r="AS83" s="128"/>
      <c r="AT83" s="122">
        <v>1976</v>
      </c>
      <c r="AU83" s="100" t="s">
        <v>24</v>
      </c>
      <c r="AV83" s="100" t="s">
        <v>24</v>
      </c>
      <c r="AW83" s="100" t="s">
        <v>24</v>
      </c>
      <c r="AX83" s="100" t="s">
        <v>24</v>
      </c>
      <c r="AY83" s="100" t="s">
        <v>24</v>
      </c>
      <c r="AZ83" s="100" t="s">
        <v>24</v>
      </c>
      <c r="BA83" s="100" t="s">
        <v>24</v>
      </c>
      <c r="BB83" s="100" t="s">
        <v>24</v>
      </c>
      <c r="BC83" s="100" t="s">
        <v>24</v>
      </c>
      <c r="BD83" s="100" t="s">
        <v>24</v>
      </c>
      <c r="BE83" s="100" t="s">
        <v>24</v>
      </c>
      <c r="BF83" s="100" t="s">
        <v>24</v>
      </c>
      <c r="BG83" s="100" t="s">
        <v>24</v>
      </c>
      <c r="BH83" s="100" t="s">
        <v>24</v>
      </c>
      <c r="BI83" s="100" t="s">
        <v>24</v>
      </c>
      <c r="BJ83" s="100" t="s">
        <v>24</v>
      </c>
      <c r="BK83" s="100" t="s">
        <v>24</v>
      </c>
      <c r="BL83" s="100" t="s">
        <v>24</v>
      </c>
      <c r="BM83" s="100" t="s">
        <v>24</v>
      </c>
      <c r="BN83" s="100" t="s">
        <v>24</v>
      </c>
      <c r="BP83" s="122">
        <v>1976</v>
      </c>
    </row>
    <row r="84" spans="2:68">
      <c r="B84" s="122">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Q84" s="100" t="s">
        <v>24</v>
      </c>
      <c r="R84" s="100" t="s">
        <v>24</v>
      </c>
      <c r="S84" s="100" t="s">
        <v>24</v>
      </c>
      <c r="T84" s="100" t="s">
        <v>24</v>
      </c>
      <c r="U84" s="100" t="s">
        <v>24</v>
      </c>
      <c r="V84" s="100" t="s">
        <v>24</v>
      </c>
      <c r="W84" s="128"/>
      <c r="X84" s="122">
        <v>1977</v>
      </c>
      <c r="Y84" s="100" t="s">
        <v>24</v>
      </c>
      <c r="Z84" s="100" t="s">
        <v>24</v>
      </c>
      <c r="AA84" s="100" t="s">
        <v>24</v>
      </c>
      <c r="AB84" s="100" t="s">
        <v>24</v>
      </c>
      <c r="AC84" s="100" t="s">
        <v>24</v>
      </c>
      <c r="AD84" s="100" t="s">
        <v>24</v>
      </c>
      <c r="AE84" s="100" t="s">
        <v>24</v>
      </c>
      <c r="AF84" s="100" t="s">
        <v>24</v>
      </c>
      <c r="AG84" s="100" t="s">
        <v>24</v>
      </c>
      <c r="AH84" s="100" t="s">
        <v>24</v>
      </c>
      <c r="AI84" s="100" t="s">
        <v>24</v>
      </c>
      <c r="AJ84" s="100" t="s">
        <v>24</v>
      </c>
      <c r="AK84" s="100" t="s">
        <v>24</v>
      </c>
      <c r="AL84" s="100" t="s">
        <v>24</v>
      </c>
      <c r="AM84" s="100" t="s">
        <v>24</v>
      </c>
      <c r="AN84" s="100" t="s">
        <v>24</v>
      </c>
      <c r="AO84" s="100" t="s">
        <v>24</v>
      </c>
      <c r="AP84" s="100" t="s">
        <v>24</v>
      </c>
      <c r="AQ84" s="100" t="s">
        <v>24</v>
      </c>
      <c r="AR84" s="100" t="s">
        <v>24</v>
      </c>
      <c r="AS84" s="128"/>
      <c r="AT84" s="122">
        <v>1977</v>
      </c>
      <c r="AU84" s="100" t="s">
        <v>24</v>
      </c>
      <c r="AV84" s="100" t="s">
        <v>24</v>
      </c>
      <c r="AW84" s="100" t="s">
        <v>24</v>
      </c>
      <c r="AX84" s="100" t="s">
        <v>24</v>
      </c>
      <c r="AY84" s="100" t="s">
        <v>24</v>
      </c>
      <c r="AZ84" s="100" t="s">
        <v>24</v>
      </c>
      <c r="BA84" s="100" t="s">
        <v>24</v>
      </c>
      <c r="BB84" s="100" t="s">
        <v>24</v>
      </c>
      <c r="BC84" s="100" t="s">
        <v>24</v>
      </c>
      <c r="BD84" s="100" t="s">
        <v>24</v>
      </c>
      <c r="BE84" s="100" t="s">
        <v>24</v>
      </c>
      <c r="BF84" s="100" t="s">
        <v>24</v>
      </c>
      <c r="BG84" s="100" t="s">
        <v>24</v>
      </c>
      <c r="BH84" s="100" t="s">
        <v>24</v>
      </c>
      <c r="BI84" s="100" t="s">
        <v>24</v>
      </c>
      <c r="BJ84" s="100" t="s">
        <v>24</v>
      </c>
      <c r="BK84" s="100" t="s">
        <v>24</v>
      </c>
      <c r="BL84" s="100" t="s">
        <v>24</v>
      </c>
      <c r="BM84" s="100" t="s">
        <v>24</v>
      </c>
      <c r="BN84" s="100" t="s">
        <v>24</v>
      </c>
      <c r="BP84" s="122">
        <v>1977</v>
      </c>
    </row>
    <row r="85" spans="2:68">
      <c r="B85" s="122">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Q85" s="100" t="s">
        <v>24</v>
      </c>
      <c r="R85" s="100" t="s">
        <v>24</v>
      </c>
      <c r="S85" s="100" t="s">
        <v>24</v>
      </c>
      <c r="T85" s="100" t="s">
        <v>24</v>
      </c>
      <c r="U85" s="100" t="s">
        <v>24</v>
      </c>
      <c r="V85" s="100" t="s">
        <v>24</v>
      </c>
      <c r="W85" s="128"/>
      <c r="X85" s="122">
        <v>1978</v>
      </c>
      <c r="Y85" s="100" t="s">
        <v>24</v>
      </c>
      <c r="Z85" s="100" t="s">
        <v>24</v>
      </c>
      <c r="AA85" s="100" t="s">
        <v>24</v>
      </c>
      <c r="AB85" s="100" t="s">
        <v>24</v>
      </c>
      <c r="AC85" s="100" t="s">
        <v>24</v>
      </c>
      <c r="AD85" s="100" t="s">
        <v>24</v>
      </c>
      <c r="AE85" s="100" t="s">
        <v>24</v>
      </c>
      <c r="AF85" s="100" t="s">
        <v>24</v>
      </c>
      <c r="AG85" s="100" t="s">
        <v>24</v>
      </c>
      <c r="AH85" s="100" t="s">
        <v>24</v>
      </c>
      <c r="AI85" s="100" t="s">
        <v>24</v>
      </c>
      <c r="AJ85" s="100" t="s">
        <v>24</v>
      </c>
      <c r="AK85" s="100" t="s">
        <v>24</v>
      </c>
      <c r="AL85" s="100" t="s">
        <v>24</v>
      </c>
      <c r="AM85" s="100" t="s">
        <v>24</v>
      </c>
      <c r="AN85" s="100" t="s">
        <v>24</v>
      </c>
      <c r="AO85" s="100" t="s">
        <v>24</v>
      </c>
      <c r="AP85" s="100" t="s">
        <v>24</v>
      </c>
      <c r="AQ85" s="100" t="s">
        <v>24</v>
      </c>
      <c r="AR85" s="100" t="s">
        <v>24</v>
      </c>
      <c r="AS85" s="128"/>
      <c r="AT85" s="122">
        <v>1978</v>
      </c>
      <c r="AU85" s="100" t="s">
        <v>24</v>
      </c>
      <c r="AV85" s="100" t="s">
        <v>24</v>
      </c>
      <c r="AW85" s="100" t="s">
        <v>24</v>
      </c>
      <c r="AX85" s="100" t="s">
        <v>24</v>
      </c>
      <c r="AY85" s="100" t="s">
        <v>24</v>
      </c>
      <c r="AZ85" s="100" t="s">
        <v>24</v>
      </c>
      <c r="BA85" s="100" t="s">
        <v>24</v>
      </c>
      <c r="BB85" s="100" t="s">
        <v>24</v>
      </c>
      <c r="BC85" s="100" t="s">
        <v>24</v>
      </c>
      <c r="BD85" s="100" t="s">
        <v>24</v>
      </c>
      <c r="BE85" s="100" t="s">
        <v>24</v>
      </c>
      <c r="BF85" s="100" t="s">
        <v>24</v>
      </c>
      <c r="BG85" s="100" t="s">
        <v>24</v>
      </c>
      <c r="BH85" s="100" t="s">
        <v>24</v>
      </c>
      <c r="BI85" s="100" t="s">
        <v>24</v>
      </c>
      <c r="BJ85" s="100" t="s">
        <v>24</v>
      </c>
      <c r="BK85" s="100" t="s">
        <v>24</v>
      </c>
      <c r="BL85" s="100" t="s">
        <v>24</v>
      </c>
      <c r="BM85" s="100" t="s">
        <v>24</v>
      </c>
      <c r="BN85" s="100" t="s">
        <v>24</v>
      </c>
      <c r="BP85" s="122">
        <v>1978</v>
      </c>
    </row>
    <row r="86" spans="2:68">
      <c r="B86" s="123">
        <v>1979</v>
      </c>
      <c r="C86" s="100">
        <v>50</v>
      </c>
      <c r="D86" s="100">
        <v>13</v>
      </c>
      <c r="E86" s="100">
        <v>8</v>
      </c>
      <c r="F86" s="100">
        <v>27</v>
      </c>
      <c r="G86" s="100">
        <v>31</v>
      </c>
      <c r="H86" s="100">
        <v>24</v>
      </c>
      <c r="I86" s="100">
        <v>8</v>
      </c>
      <c r="J86" s="100">
        <v>16</v>
      </c>
      <c r="K86" s="100">
        <v>7</v>
      </c>
      <c r="L86" s="100">
        <v>16</v>
      </c>
      <c r="M86" s="100">
        <v>13</v>
      </c>
      <c r="N86" s="100">
        <v>10</v>
      </c>
      <c r="O86" s="100">
        <v>16</v>
      </c>
      <c r="P86" s="100">
        <v>9</v>
      </c>
      <c r="Q86" s="100">
        <v>6</v>
      </c>
      <c r="R86" s="100">
        <v>4</v>
      </c>
      <c r="S86" s="100">
        <v>2</v>
      </c>
      <c r="T86" s="100">
        <v>1</v>
      </c>
      <c r="U86" s="100">
        <v>0</v>
      </c>
      <c r="V86" s="100">
        <v>261</v>
      </c>
      <c r="W86" s="128"/>
      <c r="X86" s="123">
        <v>1979</v>
      </c>
      <c r="Y86" s="100">
        <v>46</v>
      </c>
      <c r="Z86" s="100">
        <v>5</v>
      </c>
      <c r="AA86" s="100">
        <v>3</v>
      </c>
      <c r="AB86" s="100">
        <v>2</v>
      </c>
      <c r="AC86" s="100">
        <v>1</v>
      </c>
      <c r="AD86" s="100">
        <v>1</v>
      </c>
      <c r="AE86" s="100">
        <v>2</v>
      </c>
      <c r="AF86" s="100">
        <v>2</v>
      </c>
      <c r="AG86" s="100">
        <v>2</v>
      </c>
      <c r="AH86" s="100">
        <v>1</v>
      </c>
      <c r="AI86" s="100">
        <v>4</v>
      </c>
      <c r="AJ86" s="100">
        <v>2</v>
      </c>
      <c r="AK86" s="100">
        <v>1</v>
      </c>
      <c r="AL86" s="100">
        <v>2</v>
      </c>
      <c r="AM86" s="100">
        <v>3</v>
      </c>
      <c r="AN86" s="100">
        <v>0</v>
      </c>
      <c r="AO86" s="100">
        <v>1</v>
      </c>
      <c r="AP86" s="100">
        <v>1</v>
      </c>
      <c r="AQ86" s="100">
        <v>0</v>
      </c>
      <c r="AR86" s="100">
        <v>79</v>
      </c>
      <c r="AS86" s="128"/>
      <c r="AT86" s="123">
        <v>1979</v>
      </c>
      <c r="AU86" s="100">
        <v>96</v>
      </c>
      <c r="AV86" s="100">
        <v>18</v>
      </c>
      <c r="AW86" s="100">
        <v>11</v>
      </c>
      <c r="AX86" s="100">
        <v>29</v>
      </c>
      <c r="AY86" s="100">
        <v>32</v>
      </c>
      <c r="AZ86" s="100">
        <v>25</v>
      </c>
      <c r="BA86" s="100">
        <v>10</v>
      </c>
      <c r="BB86" s="100">
        <v>18</v>
      </c>
      <c r="BC86" s="100">
        <v>9</v>
      </c>
      <c r="BD86" s="100">
        <v>17</v>
      </c>
      <c r="BE86" s="100">
        <v>17</v>
      </c>
      <c r="BF86" s="100">
        <v>12</v>
      </c>
      <c r="BG86" s="100">
        <v>17</v>
      </c>
      <c r="BH86" s="100">
        <v>11</v>
      </c>
      <c r="BI86" s="100">
        <v>9</v>
      </c>
      <c r="BJ86" s="100">
        <v>4</v>
      </c>
      <c r="BK86" s="100">
        <v>3</v>
      </c>
      <c r="BL86" s="100">
        <v>2</v>
      </c>
      <c r="BM86" s="100">
        <v>0</v>
      </c>
      <c r="BN86" s="100">
        <v>340</v>
      </c>
      <c r="BP86" s="123">
        <v>1979</v>
      </c>
    </row>
    <row r="87" spans="2:68">
      <c r="B87" s="123">
        <v>1980</v>
      </c>
      <c r="C87" s="100">
        <v>60</v>
      </c>
      <c r="D87" s="100">
        <v>13</v>
      </c>
      <c r="E87" s="100">
        <v>8</v>
      </c>
      <c r="F87" s="100">
        <v>24</v>
      </c>
      <c r="G87" s="100">
        <v>15</v>
      </c>
      <c r="H87" s="100">
        <v>25</v>
      </c>
      <c r="I87" s="100">
        <v>16</v>
      </c>
      <c r="J87" s="100">
        <v>17</v>
      </c>
      <c r="K87" s="100">
        <v>15</v>
      </c>
      <c r="L87" s="100">
        <v>20</v>
      </c>
      <c r="M87" s="100">
        <v>17</v>
      </c>
      <c r="N87" s="100">
        <v>8</v>
      </c>
      <c r="O87" s="100">
        <v>9</v>
      </c>
      <c r="P87" s="100">
        <v>4</v>
      </c>
      <c r="Q87" s="100">
        <v>2</v>
      </c>
      <c r="R87" s="100">
        <v>7</v>
      </c>
      <c r="S87" s="100">
        <v>2</v>
      </c>
      <c r="T87" s="100">
        <v>1</v>
      </c>
      <c r="U87" s="100">
        <v>2</v>
      </c>
      <c r="V87" s="100">
        <v>265</v>
      </c>
      <c r="W87" s="128"/>
      <c r="X87" s="123">
        <v>1980</v>
      </c>
      <c r="Y87" s="100">
        <v>36</v>
      </c>
      <c r="Z87" s="100">
        <v>3</v>
      </c>
      <c r="AA87" s="100">
        <v>4</v>
      </c>
      <c r="AB87" s="100">
        <v>2</v>
      </c>
      <c r="AC87" s="100">
        <v>6</v>
      </c>
      <c r="AD87" s="100">
        <v>1</v>
      </c>
      <c r="AE87" s="100">
        <v>3</v>
      </c>
      <c r="AF87" s="100">
        <v>2</v>
      </c>
      <c r="AG87" s="100">
        <v>1</v>
      </c>
      <c r="AH87" s="100">
        <v>1</v>
      </c>
      <c r="AI87" s="100">
        <v>3</v>
      </c>
      <c r="AJ87" s="100">
        <v>3</v>
      </c>
      <c r="AK87" s="100">
        <v>2</v>
      </c>
      <c r="AL87" s="100">
        <v>2</v>
      </c>
      <c r="AM87" s="100">
        <v>3</v>
      </c>
      <c r="AN87" s="100">
        <v>1</v>
      </c>
      <c r="AO87" s="100">
        <v>2</v>
      </c>
      <c r="AP87" s="100">
        <v>1</v>
      </c>
      <c r="AQ87" s="100">
        <v>0</v>
      </c>
      <c r="AR87" s="100">
        <v>76</v>
      </c>
      <c r="AS87" s="128"/>
      <c r="AT87" s="123">
        <v>1980</v>
      </c>
      <c r="AU87" s="100">
        <v>96</v>
      </c>
      <c r="AV87" s="100">
        <v>16</v>
      </c>
      <c r="AW87" s="100">
        <v>12</v>
      </c>
      <c r="AX87" s="100">
        <v>26</v>
      </c>
      <c r="AY87" s="100">
        <v>21</v>
      </c>
      <c r="AZ87" s="100">
        <v>26</v>
      </c>
      <c r="BA87" s="100">
        <v>19</v>
      </c>
      <c r="BB87" s="100">
        <v>19</v>
      </c>
      <c r="BC87" s="100">
        <v>16</v>
      </c>
      <c r="BD87" s="100">
        <v>21</v>
      </c>
      <c r="BE87" s="100">
        <v>20</v>
      </c>
      <c r="BF87" s="100">
        <v>11</v>
      </c>
      <c r="BG87" s="100">
        <v>11</v>
      </c>
      <c r="BH87" s="100">
        <v>6</v>
      </c>
      <c r="BI87" s="100">
        <v>5</v>
      </c>
      <c r="BJ87" s="100">
        <v>8</v>
      </c>
      <c r="BK87" s="100">
        <v>4</v>
      </c>
      <c r="BL87" s="100">
        <v>2</v>
      </c>
      <c r="BM87" s="100">
        <v>2</v>
      </c>
      <c r="BN87" s="100">
        <v>341</v>
      </c>
      <c r="BP87" s="123">
        <v>1980</v>
      </c>
    </row>
    <row r="88" spans="2:68">
      <c r="B88" s="123">
        <v>1981</v>
      </c>
      <c r="C88" s="100">
        <v>55</v>
      </c>
      <c r="D88" s="100">
        <v>23</v>
      </c>
      <c r="E88" s="100">
        <v>6</v>
      </c>
      <c r="F88" s="100">
        <v>18</v>
      </c>
      <c r="G88" s="100">
        <v>15</v>
      </c>
      <c r="H88" s="100">
        <v>20</v>
      </c>
      <c r="I88" s="100">
        <v>19</v>
      </c>
      <c r="J88" s="100">
        <v>17</v>
      </c>
      <c r="K88" s="100">
        <v>16</v>
      </c>
      <c r="L88" s="100">
        <v>15</v>
      </c>
      <c r="M88" s="100">
        <v>10</v>
      </c>
      <c r="N88" s="100">
        <v>17</v>
      </c>
      <c r="O88" s="100">
        <v>11</v>
      </c>
      <c r="P88" s="100">
        <v>11</v>
      </c>
      <c r="Q88" s="100">
        <v>7</v>
      </c>
      <c r="R88" s="100">
        <v>2</v>
      </c>
      <c r="S88" s="100">
        <v>2</v>
      </c>
      <c r="T88" s="100">
        <v>0</v>
      </c>
      <c r="U88" s="100">
        <v>0</v>
      </c>
      <c r="V88" s="100">
        <v>264</v>
      </c>
      <c r="W88" s="128"/>
      <c r="X88" s="123">
        <v>1981</v>
      </c>
      <c r="Y88" s="100">
        <v>24</v>
      </c>
      <c r="Z88" s="100">
        <v>3</v>
      </c>
      <c r="AA88" s="100">
        <v>4</v>
      </c>
      <c r="AB88" s="100">
        <v>1</v>
      </c>
      <c r="AC88" s="100">
        <v>4</v>
      </c>
      <c r="AD88" s="100">
        <v>3</v>
      </c>
      <c r="AE88" s="100">
        <v>2</v>
      </c>
      <c r="AF88" s="100">
        <v>1</v>
      </c>
      <c r="AG88" s="100">
        <v>3</v>
      </c>
      <c r="AH88" s="100">
        <v>4</v>
      </c>
      <c r="AI88" s="100">
        <v>4</v>
      </c>
      <c r="AJ88" s="100">
        <v>3</v>
      </c>
      <c r="AK88" s="100">
        <v>1</v>
      </c>
      <c r="AL88" s="100">
        <v>2</v>
      </c>
      <c r="AM88" s="100">
        <v>3</v>
      </c>
      <c r="AN88" s="100">
        <v>5</v>
      </c>
      <c r="AO88" s="100">
        <v>2</v>
      </c>
      <c r="AP88" s="100">
        <v>1</v>
      </c>
      <c r="AQ88" s="100">
        <v>0</v>
      </c>
      <c r="AR88" s="100">
        <v>70</v>
      </c>
      <c r="AS88" s="128"/>
      <c r="AT88" s="123">
        <v>1981</v>
      </c>
      <c r="AU88" s="100">
        <v>79</v>
      </c>
      <c r="AV88" s="100">
        <v>26</v>
      </c>
      <c r="AW88" s="100">
        <v>10</v>
      </c>
      <c r="AX88" s="100">
        <v>19</v>
      </c>
      <c r="AY88" s="100">
        <v>19</v>
      </c>
      <c r="AZ88" s="100">
        <v>23</v>
      </c>
      <c r="BA88" s="100">
        <v>21</v>
      </c>
      <c r="BB88" s="100">
        <v>18</v>
      </c>
      <c r="BC88" s="100">
        <v>19</v>
      </c>
      <c r="BD88" s="100">
        <v>19</v>
      </c>
      <c r="BE88" s="100">
        <v>14</v>
      </c>
      <c r="BF88" s="100">
        <v>20</v>
      </c>
      <c r="BG88" s="100">
        <v>12</v>
      </c>
      <c r="BH88" s="100">
        <v>13</v>
      </c>
      <c r="BI88" s="100">
        <v>10</v>
      </c>
      <c r="BJ88" s="100">
        <v>7</v>
      </c>
      <c r="BK88" s="100">
        <v>4</v>
      </c>
      <c r="BL88" s="100">
        <v>1</v>
      </c>
      <c r="BM88" s="100">
        <v>0</v>
      </c>
      <c r="BN88" s="100">
        <v>334</v>
      </c>
      <c r="BP88" s="123">
        <v>1981</v>
      </c>
    </row>
    <row r="89" spans="2:68">
      <c r="B89" s="123">
        <v>1982</v>
      </c>
      <c r="C89" s="100">
        <v>55</v>
      </c>
      <c r="D89" s="100">
        <v>15</v>
      </c>
      <c r="E89" s="100">
        <v>6</v>
      </c>
      <c r="F89" s="100">
        <v>20</v>
      </c>
      <c r="G89" s="100">
        <v>27</v>
      </c>
      <c r="H89" s="100">
        <v>18</v>
      </c>
      <c r="I89" s="100">
        <v>14</v>
      </c>
      <c r="J89" s="100">
        <v>20</v>
      </c>
      <c r="K89" s="100">
        <v>7</v>
      </c>
      <c r="L89" s="100">
        <v>13</v>
      </c>
      <c r="M89" s="100">
        <v>13</v>
      </c>
      <c r="N89" s="100">
        <v>16</v>
      </c>
      <c r="O89" s="100">
        <v>10</v>
      </c>
      <c r="P89" s="100">
        <v>6</v>
      </c>
      <c r="Q89" s="100">
        <v>9</v>
      </c>
      <c r="R89" s="100">
        <v>4</v>
      </c>
      <c r="S89" s="100">
        <v>2</v>
      </c>
      <c r="T89" s="100">
        <v>2</v>
      </c>
      <c r="U89" s="100">
        <v>0</v>
      </c>
      <c r="V89" s="100">
        <v>257</v>
      </c>
      <c r="W89" s="128"/>
      <c r="X89" s="123">
        <v>1982</v>
      </c>
      <c r="Y89" s="100">
        <v>32</v>
      </c>
      <c r="Z89" s="100">
        <v>2</v>
      </c>
      <c r="AA89" s="100">
        <v>2</v>
      </c>
      <c r="AB89" s="100">
        <v>5</v>
      </c>
      <c r="AC89" s="100">
        <v>2</v>
      </c>
      <c r="AD89" s="100">
        <v>2</v>
      </c>
      <c r="AE89" s="100">
        <v>0</v>
      </c>
      <c r="AF89" s="100">
        <v>2</v>
      </c>
      <c r="AG89" s="100">
        <v>3</v>
      </c>
      <c r="AH89" s="100">
        <v>0</v>
      </c>
      <c r="AI89" s="100">
        <v>1</v>
      </c>
      <c r="AJ89" s="100">
        <v>2</v>
      </c>
      <c r="AK89" s="100">
        <v>3</v>
      </c>
      <c r="AL89" s="100">
        <v>3</v>
      </c>
      <c r="AM89" s="100">
        <v>3</v>
      </c>
      <c r="AN89" s="100">
        <v>0</v>
      </c>
      <c r="AO89" s="100">
        <v>1</v>
      </c>
      <c r="AP89" s="100">
        <v>0</v>
      </c>
      <c r="AQ89" s="100">
        <v>0</v>
      </c>
      <c r="AR89" s="100">
        <v>63</v>
      </c>
      <c r="AS89" s="128"/>
      <c r="AT89" s="123">
        <v>1982</v>
      </c>
      <c r="AU89" s="100">
        <v>87</v>
      </c>
      <c r="AV89" s="100">
        <v>17</v>
      </c>
      <c r="AW89" s="100">
        <v>8</v>
      </c>
      <c r="AX89" s="100">
        <v>25</v>
      </c>
      <c r="AY89" s="100">
        <v>29</v>
      </c>
      <c r="AZ89" s="100">
        <v>20</v>
      </c>
      <c r="BA89" s="100">
        <v>14</v>
      </c>
      <c r="BB89" s="100">
        <v>22</v>
      </c>
      <c r="BC89" s="100">
        <v>10</v>
      </c>
      <c r="BD89" s="100">
        <v>13</v>
      </c>
      <c r="BE89" s="100">
        <v>14</v>
      </c>
      <c r="BF89" s="100">
        <v>18</v>
      </c>
      <c r="BG89" s="100">
        <v>13</v>
      </c>
      <c r="BH89" s="100">
        <v>9</v>
      </c>
      <c r="BI89" s="100">
        <v>12</v>
      </c>
      <c r="BJ89" s="100">
        <v>4</v>
      </c>
      <c r="BK89" s="100">
        <v>3</v>
      </c>
      <c r="BL89" s="100">
        <v>2</v>
      </c>
      <c r="BM89" s="100">
        <v>0</v>
      </c>
      <c r="BN89" s="100">
        <v>320</v>
      </c>
      <c r="BP89" s="123">
        <v>1982</v>
      </c>
    </row>
    <row r="90" spans="2:68">
      <c r="B90" s="123">
        <v>1983</v>
      </c>
      <c r="C90" s="100">
        <v>66</v>
      </c>
      <c r="D90" s="100">
        <v>17</v>
      </c>
      <c r="E90" s="100">
        <v>3</v>
      </c>
      <c r="F90" s="100">
        <v>16</v>
      </c>
      <c r="G90" s="100">
        <v>20</v>
      </c>
      <c r="H90" s="100">
        <v>21</v>
      </c>
      <c r="I90" s="100">
        <v>22</v>
      </c>
      <c r="J90" s="100">
        <v>12</v>
      </c>
      <c r="K90" s="100">
        <v>9</v>
      </c>
      <c r="L90" s="100">
        <v>14</v>
      </c>
      <c r="M90" s="100">
        <v>13</v>
      </c>
      <c r="N90" s="100">
        <v>17</v>
      </c>
      <c r="O90" s="100">
        <v>6</v>
      </c>
      <c r="P90" s="100">
        <v>4</v>
      </c>
      <c r="Q90" s="100">
        <v>9</v>
      </c>
      <c r="R90" s="100">
        <v>6</v>
      </c>
      <c r="S90" s="100">
        <v>3</v>
      </c>
      <c r="T90" s="100">
        <v>0</v>
      </c>
      <c r="U90" s="100">
        <v>1</v>
      </c>
      <c r="V90" s="100">
        <v>259</v>
      </c>
      <c r="W90" s="128"/>
      <c r="X90" s="123">
        <v>1983</v>
      </c>
      <c r="Y90" s="100">
        <v>35</v>
      </c>
      <c r="Z90" s="100">
        <v>2</v>
      </c>
      <c r="AA90" s="100">
        <v>1</v>
      </c>
      <c r="AB90" s="100">
        <v>4</v>
      </c>
      <c r="AC90" s="100">
        <v>1</v>
      </c>
      <c r="AD90" s="100">
        <v>4</v>
      </c>
      <c r="AE90" s="100">
        <v>3</v>
      </c>
      <c r="AF90" s="100">
        <v>2</v>
      </c>
      <c r="AG90" s="100">
        <v>1</v>
      </c>
      <c r="AH90" s="100">
        <v>3</v>
      </c>
      <c r="AI90" s="100">
        <v>4</v>
      </c>
      <c r="AJ90" s="100">
        <v>2</v>
      </c>
      <c r="AK90" s="100">
        <v>2</v>
      </c>
      <c r="AL90" s="100">
        <v>2</v>
      </c>
      <c r="AM90" s="100">
        <v>1</v>
      </c>
      <c r="AN90" s="100">
        <v>0</v>
      </c>
      <c r="AO90" s="100">
        <v>1</v>
      </c>
      <c r="AP90" s="100">
        <v>1</v>
      </c>
      <c r="AQ90" s="100">
        <v>0</v>
      </c>
      <c r="AR90" s="100">
        <v>69</v>
      </c>
      <c r="AS90" s="128"/>
      <c r="AT90" s="123">
        <v>1983</v>
      </c>
      <c r="AU90" s="100">
        <v>101</v>
      </c>
      <c r="AV90" s="100">
        <v>19</v>
      </c>
      <c r="AW90" s="100">
        <v>4</v>
      </c>
      <c r="AX90" s="100">
        <v>20</v>
      </c>
      <c r="AY90" s="100">
        <v>21</v>
      </c>
      <c r="AZ90" s="100">
        <v>25</v>
      </c>
      <c r="BA90" s="100">
        <v>25</v>
      </c>
      <c r="BB90" s="100">
        <v>14</v>
      </c>
      <c r="BC90" s="100">
        <v>10</v>
      </c>
      <c r="BD90" s="100">
        <v>17</v>
      </c>
      <c r="BE90" s="100">
        <v>17</v>
      </c>
      <c r="BF90" s="100">
        <v>19</v>
      </c>
      <c r="BG90" s="100">
        <v>8</v>
      </c>
      <c r="BH90" s="100">
        <v>6</v>
      </c>
      <c r="BI90" s="100">
        <v>10</v>
      </c>
      <c r="BJ90" s="100">
        <v>6</v>
      </c>
      <c r="BK90" s="100">
        <v>4</v>
      </c>
      <c r="BL90" s="100">
        <v>1</v>
      </c>
      <c r="BM90" s="100">
        <v>1</v>
      </c>
      <c r="BN90" s="100">
        <v>328</v>
      </c>
      <c r="BP90" s="123">
        <v>1983</v>
      </c>
    </row>
    <row r="91" spans="2:68">
      <c r="B91" s="123">
        <v>1984</v>
      </c>
      <c r="C91" s="100">
        <v>42</v>
      </c>
      <c r="D91" s="100">
        <v>12</v>
      </c>
      <c r="E91" s="100">
        <v>10</v>
      </c>
      <c r="F91" s="100">
        <v>17</v>
      </c>
      <c r="G91" s="100">
        <v>21</v>
      </c>
      <c r="H91" s="100">
        <v>18</v>
      </c>
      <c r="I91" s="100">
        <v>14</v>
      </c>
      <c r="J91" s="100">
        <v>12</v>
      </c>
      <c r="K91" s="100">
        <v>8</v>
      </c>
      <c r="L91" s="100">
        <v>8</v>
      </c>
      <c r="M91" s="100">
        <v>9</v>
      </c>
      <c r="N91" s="100">
        <v>10</v>
      </c>
      <c r="O91" s="100">
        <v>13</v>
      </c>
      <c r="P91" s="100">
        <v>13</v>
      </c>
      <c r="Q91" s="100">
        <v>6</v>
      </c>
      <c r="R91" s="100">
        <v>4</v>
      </c>
      <c r="S91" s="100">
        <v>3</v>
      </c>
      <c r="T91" s="100">
        <v>1</v>
      </c>
      <c r="U91" s="100">
        <v>1</v>
      </c>
      <c r="V91" s="100">
        <v>222</v>
      </c>
      <c r="W91" s="128"/>
      <c r="X91" s="123">
        <v>1984</v>
      </c>
      <c r="Y91" s="100">
        <v>26</v>
      </c>
      <c r="Z91" s="100">
        <v>2</v>
      </c>
      <c r="AA91" s="100">
        <v>0</v>
      </c>
      <c r="AB91" s="100">
        <v>2</v>
      </c>
      <c r="AC91" s="100">
        <v>0</v>
      </c>
      <c r="AD91" s="100">
        <v>1</v>
      </c>
      <c r="AE91" s="100">
        <v>1</v>
      </c>
      <c r="AF91" s="100">
        <v>0</v>
      </c>
      <c r="AG91" s="100">
        <v>1</v>
      </c>
      <c r="AH91" s="100">
        <v>1</v>
      </c>
      <c r="AI91" s="100">
        <v>1</v>
      </c>
      <c r="AJ91" s="100">
        <v>0</v>
      </c>
      <c r="AK91" s="100">
        <v>4</v>
      </c>
      <c r="AL91" s="100">
        <v>4</v>
      </c>
      <c r="AM91" s="100">
        <v>2</v>
      </c>
      <c r="AN91" s="100">
        <v>4</v>
      </c>
      <c r="AO91" s="100">
        <v>1</v>
      </c>
      <c r="AP91" s="100">
        <v>0</v>
      </c>
      <c r="AQ91" s="100">
        <v>0</v>
      </c>
      <c r="AR91" s="100">
        <v>50</v>
      </c>
      <c r="AS91" s="128"/>
      <c r="AT91" s="123">
        <v>1984</v>
      </c>
      <c r="AU91" s="100">
        <v>68</v>
      </c>
      <c r="AV91" s="100">
        <v>14</v>
      </c>
      <c r="AW91" s="100">
        <v>10</v>
      </c>
      <c r="AX91" s="100">
        <v>19</v>
      </c>
      <c r="AY91" s="100">
        <v>21</v>
      </c>
      <c r="AZ91" s="100">
        <v>19</v>
      </c>
      <c r="BA91" s="100">
        <v>15</v>
      </c>
      <c r="BB91" s="100">
        <v>12</v>
      </c>
      <c r="BC91" s="100">
        <v>9</v>
      </c>
      <c r="BD91" s="100">
        <v>9</v>
      </c>
      <c r="BE91" s="100">
        <v>10</v>
      </c>
      <c r="BF91" s="100">
        <v>10</v>
      </c>
      <c r="BG91" s="100">
        <v>17</v>
      </c>
      <c r="BH91" s="100">
        <v>17</v>
      </c>
      <c r="BI91" s="100">
        <v>8</v>
      </c>
      <c r="BJ91" s="100">
        <v>8</v>
      </c>
      <c r="BK91" s="100">
        <v>4</v>
      </c>
      <c r="BL91" s="100">
        <v>1</v>
      </c>
      <c r="BM91" s="100">
        <v>1</v>
      </c>
      <c r="BN91" s="100">
        <v>272</v>
      </c>
      <c r="BP91" s="123">
        <v>1984</v>
      </c>
    </row>
    <row r="92" spans="2:68">
      <c r="B92" s="123">
        <v>1985</v>
      </c>
      <c r="C92" s="100">
        <v>54</v>
      </c>
      <c r="D92" s="100">
        <v>22</v>
      </c>
      <c r="E92" s="100">
        <v>7</v>
      </c>
      <c r="F92" s="100">
        <v>12</v>
      </c>
      <c r="G92" s="100">
        <v>17</v>
      </c>
      <c r="H92" s="100">
        <v>20</v>
      </c>
      <c r="I92" s="100">
        <v>11</v>
      </c>
      <c r="J92" s="100">
        <v>15</v>
      </c>
      <c r="K92" s="100">
        <v>16</v>
      </c>
      <c r="L92" s="100">
        <v>16</v>
      </c>
      <c r="M92" s="100">
        <v>7</v>
      </c>
      <c r="N92" s="100">
        <v>14</v>
      </c>
      <c r="O92" s="100">
        <v>12</v>
      </c>
      <c r="P92" s="100">
        <v>4</v>
      </c>
      <c r="Q92" s="100">
        <v>4</v>
      </c>
      <c r="R92" s="100">
        <v>2</v>
      </c>
      <c r="S92" s="100">
        <v>1</v>
      </c>
      <c r="T92" s="100">
        <v>0</v>
      </c>
      <c r="U92" s="100">
        <v>0</v>
      </c>
      <c r="V92" s="100">
        <v>234</v>
      </c>
      <c r="W92" s="128"/>
      <c r="X92" s="123">
        <v>1985</v>
      </c>
      <c r="Y92" s="100">
        <v>28</v>
      </c>
      <c r="Z92" s="100">
        <v>2</v>
      </c>
      <c r="AA92" s="100">
        <v>2</v>
      </c>
      <c r="AB92" s="100">
        <v>1</v>
      </c>
      <c r="AC92" s="100">
        <v>3</v>
      </c>
      <c r="AD92" s="100">
        <v>1</v>
      </c>
      <c r="AE92" s="100">
        <v>1</v>
      </c>
      <c r="AF92" s="100">
        <v>2</v>
      </c>
      <c r="AG92" s="100">
        <v>2</v>
      </c>
      <c r="AH92" s="100">
        <v>1</v>
      </c>
      <c r="AI92" s="100">
        <v>2</v>
      </c>
      <c r="AJ92" s="100">
        <v>3</v>
      </c>
      <c r="AK92" s="100">
        <v>0</v>
      </c>
      <c r="AL92" s="100">
        <v>0</v>
      </c>
      <c r="AM92" s="100">
        <v>3</v>
      </c>
      <c r="AN92" s="100">
        <v>3</v>
      </c>
      <c r="AO92" s="100">
        <v>3</v>
      </c>
      <c r="AP92" s="100">
        <v>3</v>
      </c>
      <c r="AQ92" s="100">
        <v>0</v>
      </c>
      <c r="AR92" s="100">
        <v>60</v>
      </c>
      <c r="AS92" s="128"/>
      <c r="AT92" s="123">
        <v>1985</v>
      </c>
      <c r="AU92" s="100">
        <v>82</v>
      </c>
      <c r="AV92" s="100">
        <v>24</v>
      </c>
      <c r="AW92" s="100">
        <v>9</v>
      </c>
      <c r="AX92" s="100">
        <v>13</v>
      </c>
      <c r="AY92" s="100">
        <v>20</v>
      </c>
      <c r="AZ92" s="100">
        <v>21</v>
      </c>
      <c r="BA92" s="100">
        <v>12</v>
      </c>
      <c r="BB92" s="100">
        <v>17</v>
      </c>
      <c r="BC92" s="100">
        <v>18</v>
      </c>
      <c r="BD92" s="100">
        <v>17</v>
      </c>
      <c r="BE92" s="100">
        <v>9</v>
      </c>
      <c r="BF92" s="100">
        <v>17</v>
      </c>
      <c r="BG92" s="100">
        <v>12</v>
      </c>
      <c r="BH92" s="100">
        <v>4</v>
      </c>
      <c r="BI92" s="100">
        <v>7</v>
      </c>
      <c r="BJ92" s="100">
        <v>5</v>
      </c>
      <c r="BK92" s="100">
        <v>4</v>
      </c>
      <c r="BL92" s="100">
        <v>3</v>
      </c>
      <c r="BM92" s="100">
        <v>0</v>
      </c>
      <c r="BN92" s="100">
        <v>294</v>
      </c>
      <c r="BP92" s="123">
        <v>1985</v>
      </c>
    </row>
    <row r="93" spans="2:68">
      <c r="B93" s="123">
        <v>1986</v>
      </c>
      <c r="C93" s="100">
        <v>55</v>
      </c>
      <c r="D93" s="100">
        <v>9</v>
      </c>
      <c r="E93" s="100">
        <v>4</v>
      </c>
      <c r="F93" s="100">
        <v>21</v>
      </c>
      <c r="G93" s="100">
        <v>19</v>
      </c>
      <c r="H93" s="100">
        <v>21</v>
      </c>
      <c r="I93" s="100">
        <v>8</v>
      </c>
      <c r="J93" s="100">
        <v>16</v>
      </c>
      <c r="K93" s="100">
        <v>12</v>
      </c>
      <c r="L93" s="100">
        <v>10</v>
      </c>
      <c r="M93" s="100">
        <v>8</v>
      </c>
      <c r="N93" s="100">
        <v>6</v>
      </c>
      <c r="O93" s="100">
        <v>6</v>
      </c>
      <c r="P93" s="100">
        <v>7</v>
      </c>
      <c r="Q93" s="100">
        <v>8</v>
      </c>
      <c r="R93" s="100">
        <v>3</v>
      </c>
      <c r="S93" s="100">
        <v>2</v>
      </c>
      <c r="T93" s="100">
        <v>0</v>
      </c>
      <c r="U93" s="100">
        <v>1</v>
      </c>
      <c r="V93" s="100">
        <v>216</v>
      </c>
      <c r="W93" s="128"/>
      <c r="X93" s="123">
        <v>1986</v>
      </c>
      <c r="Y93" s="100">
        <v>21</v>
      </c>
      <c r="Z93" s="100">
        <v>0</v>
      </c>
      <c r="AA93" s="100">
        <v>2</v>
      </c>
      <c r="AB93" s="100">
        <v>3</v>
      </c>
      <c r="AC93" s="100">
        <v>2</v>
      </c>
      <c r="AD93" s="100">
        <v>1</v>
      </c>
      <c r="AE93" s="100">
        <v>2</v>
      </c>
      <c r="AF93" s="100">
        <v>0</v>
      </c>
      <c r="AG93" s="100">
        <v>2</v>
      </c>
      <c r="AH93" s="100">
        <v>1</v>
      </c>
      <c r="AI93" s="100">
        <v>2</v>
      </c>
      <c r="AJ93" s="100">
        <v>3</v>
      </c>
      <c r="AK93" s="100">
        <v>3</v>
      </c>
      <c r="AL93" s="100">
        <v>3</v>
      </c>
      <c r="AM93" s="100">
        <v>4</v>
      </c>
      <c r="AN93" s="100">
        <v>2</v>
      </c>
      <c r="AO93" s="100">
        <v>1</v>
      </c>
      <c r="AP93" s="100">
        <v>1</v>
      </c>
      <c r="AQ93" s="100">
        <v>0</v>
      </c>
      <c r="AR93" s="100">
        <v>53</v>
      </c>
      <c r="AS93" s="128"/>
      <c r="AT93" s="123">
        <v>1986</v>
      </c>
      <c r="AU93" s="100">
        <v>76</v>
      </c>
      <c r="AV93" s="100">
        <v>9</v>
      </c>
      <c r="AW93" s="100">
        <v>6</v>
      </c>
      <c r="AX93" s="100">
        <v>24</v>
      </c>
      <c r="AY93" s="100">
        <v>21</v>
      </c>
      <c r="AZ93" s="100">
        <v>22</v>
      </c>
      <c r="BA93" s="100">
        <v>10</v>
      </c>
      <c r="BB93" s="100">
        <v>16</v>
      </c>
      <c r="BC93" s="100">
        <v>14</v>
      </c>
      <c r="BD93" s="100">
        <v>11</v>
      </c>
      <c r="BE93" s="100">
        <v>10</v>
      </c>
      <c r="BF93" s="100">
        <v>9</v>
      </c>
      <c r="BG93" s="100">
        <v>9</v>
      </c>
      <c r="BH93" s="100">
        <v>10</v>
      </c>
      <c r="BI93" s="100">
        <v>12</v>
      </c>
      <c r="BJ93" s="100">
        <v>5</v>
      </c>
      <c r="BK93" s="100">
        <v>3</v>
      </c>
      <c r="BL93" s="100">
        <v>1</v>
      </c>
      <c r="BM93" s="100">
        <v>1</v>
      </c>
      <c r="BN93" s="100">
        <v>269</v>
      </c>
      <c r="BP93" s="123">
        <v>1986</v>
      </c>
    </row>
    <row r="94" spans="2:68">
      <c r="B94" s="123">
        <v>1987</v>
      </c>
      <c r="C94" s="100">
        <v>62</v>
      </c>
      <c r="D94" s="100">
        <v>10</v>
      </c>
      <c r="E94" s="100">
        <v>5</v>
      </c>
      <c r="F94" s="100">
        <v>10</v>
      </c>
      <c r="G94" s="100">
        <v>15</v>
      </c>
      <c r="H94" s="100">
        <v>21</v>
      </c>
      <c r="I94" s="100">
        <v>19</v>
      </c>
      <c r="J94" s="100">
        <v>15</v>
      </c>
      <c r="K94" s="100">
        <v>13</v>
      </c>
      <c r="L94" s="100">
        <v>15</v>
      </c>
      <c r="M94" s="100">
        <v>9</v>
      </c>
      <c r="N94" s="100">
        <v>18</v>
      </c>
      <c r="O94" s="100">
        <v>3</v>
      </c>
      <c r="P94" s="100">
        <v>10</v>
      </c>
      <c r="Q94" s="100">
        <v>6</v>
      </c>
      <c r="R94" s="100">
        <v>3</v>
      </c>
      <c r="S94" s="100">
        <v>2</v>
      </c>
      <c r="T94" s="100">
        <v>1</v>
      </c>
      <c r="U94" s="100">
        <v>1</v>
      </c>
      <c r="V94" s="100">
        <v>238</v>
      </c>
      <c r="W94" s="128"/>
      <c r="X94" s="123">
        <v>1987</v>
      </c>
      <c r="Y94" s="100">
        <v>18</v>
      </c>
      <c r="Z94" s="100">
        <v>7</v>
      </c>
      <c r="AA94" s="100">
        <v>0</v>
      </c>
      <c r="AB94" s="100">
        <v>0</v>
      </c>
      <c r="AC94" s="100">
        <v>2</v>
      </c>
      <c r="AD94" s="100">
        <v>4</v>
      </c>
      <c r="AE94" s="100">
        <v>2</v>
      </c>
      <c r="AF94" s="100">
        <v>2</v>
      </c>
      <c r="AG94" s="100">
        <v>2</v>
      </c>
      <c r="AH94" s="100">
        <v>0</v>
      </c>
      <c r="AI94" s="100">
        <v>1</v>
      </c>
      <c r="AJ94" s="100">
        <v>0</v>
      </c>
      <c r="AK94" s="100">
        <v>3</v>
      </c>
      <c r="AL94" s="100">
        <v>0</v>
      </c>
      <c r="AM94" s="100">
        <v>3</v>
      </c>
      <c r="AN94" s="100">
        <v>5</v>
      </c>
      <c r="AO94" s="100">
        <v>5</v>
      </c>
      <c r="AP94" s="100">
        <v>1</v>
      </c>
      <c r="AQ94" s="100">
        <v>0</v>
      </c>
      <c r="AR94" s="100">
        <v>55</v>
      </c>
      <c r="AS94" s="128"/>
      <c r="AT94" s="123">
        <v>1987</v>
      </c>
      <c r="AU94" s="100">
        <v>80</v>
      </c>
      <c r="AV94" s="100">
        <v>17</v>
      </c>
      <c r="AW94" s="100">
        <v>5</v>
      </c>
      <c r="AX94" s="100">
        <v>10</v>
      </c>
      <c r="AY94" s="100">
        <v>17</v>
      </c>
      <c r="AZ94" s="100">
        <v>25</v>
      </c>
      <c r="BA94" s="100">
        <v>21</v>
      </c>
      <c r="BB94" s="100">
        <v>17</v>
      </c>
      <c r="BC94" s="100">
        <v>15</v>
      </c>
      <c r="BD94" s="100">
        <v>15</v>
      </c>
      <c r="BE94" s="100">
        <v>10</v>
      </c>
      <c r="BF94" s="100">
        <v>18</v>
      </c>
      <c r="BG94" s="100">
        <v>6</v>
      </c>
      <c r="BH94" s="100">
        <v>10</v>
      </c>
      <c r="BI94" s="100">
        <v>9</v>
      </c>
      <c r="BJ94" s="100">
        <v>8</v>
      </c>
      <c r="BK94" s="100">
        <v>7</v>
      </c>
      <c r="BL94" s="100">
        <v>2</v>
      </c>
      <c r="BM94" s="100">
        <v>1</v>
      </c>
      <c r="BN94" s="100">
        <v>293</v>
      </c>
      <c r="BP94" s="123">
        <v>1987</v>
      </c>
    </row>
    <row r="95" spans="2:68">
      <c r="B95" s="123">
        <v>1988</v>
      </c>
      <c r="C95" s="100">
        <v>53</v>
      </c>
      <c r="D95" s="100">
        <v>14</v>
      </c>
      <c r="E95" s="100">
        <v>11</v>
      </c>
      <c r="F95" s="100">
        <v>17</v>
      </c>
      <c r="G95" s="100">
        <v>11</v>
      </c>
      <c r="H95" s="100">
        <v>24</v>
      </c>
      <c r="I95" s="100">
        <v>17</v>
      </c>
      <c r="J95" s="100">
        <v>10</v>
      </c>
      <c r="K95" s="100">
        <v>10</v>
      </c>
      <c r="L95" s="100">
        <v>9</v>
      </c>
      <c r="M95" s="100">
        <v>11</v>
      </c>
      <c r="N95" s="100">
        <v>6</v>
      </c>
      <c r="O95" s="100">
        <v>9</v>
      </c>
      <c r="P95" s="100">
        <v>12</v>
      </c>
      <c r="Q95" s="100">
        <v>2</v>
      </c>
      <c r="R95" s="100">
        <v>10</v>
      </c>
      <c r="S95" s="100">
        <v>4</v>
      </c>
      <c r="T95" s="100">
        <v>2</v>
      </c>
      <c r="U95" s="100">
        <v>0</v>
      </c>
      <c r="V95" s="100">
        <v>232</v>
      </c>
      <c r="W95" s="128"/>
      <c r="X95" s="123">
        <v>1988</v>
      </c>
      <c r="Y95" s="100">
        <v>39</v>
      </c>
      <c r="Z95" s="100">
        <v>3</v>
      </c>
      <c r="AA95" s="100">
        <v>1</v>
      </c>
      <c r="AB95" s="100">
        <v>1</v>
      </c>
      <c r="AC95" s="100">
        <v>1</v>
      </c>
      <c r="AD95" s="100">
        <v>2</v>
      </c>
      <c r="AE95" s="100">
        <v>4</v>
      </c>
      <c r="AF95" s="100">
        <v>0</v>
      </c>
      <c r="AG95" s="100">
        <v>1</v>
      </c>
      <c r="AH95" s="100">
        <v>2</v>
      </c>
      <c r="AI95" s="100">
        <v>3</v>
      </c>
      <c r="AJ95" s="100">
        <v>1</v>
      </c>
      <c r="AK95" s="100">
        <v>1</v>
      </c>
      <c r="AL95" s="100">
        <v>1</v>
      </c>
      <c r="AM95" s="100">
        <v>3</v>
      </c>
      <c r="AN95" s="100">
        <v>2</v>
      </c>
      <c r="AO95" s="100">
        <v>4</v>
      </c>
      <c r="AP95" s="100">
        <v>1</v>
      </c>
      <c r="AQ95" s="100">
        <v>0</v>
      </c>
      <c r="AR95" s="100">
        <v>70</v>
      </c>
      <c r="AS95" s="128"/>
      <c r="AT95" s="123">
        <v>1988</v>
      </c>
      <c r="AU95" s="100">
        <v>92</v>
      </c>
      <c r="AV95" s="100">
        <v>17</v>
      </c>
      <c r="AW95" s="100">
        <v>12</v>
      </c>
      <c r="AX95" s="100">
        <v>18</v>
      </c>
      <c r="AY95" s="100">
        <v>12</v>
      </c>
      <c r="AZ95" s="100">
        <v>26</v>
      </c>
      <c r="BA95" s="100">
        <v>21</v>
      </c>
      <c r="BB95" s="100">
        <v>10</v>
      </c>
      <c r="BC95" s="100">
        <v>11</v>
      </c>
      <c r="BD95" s="100">
        <v>11</v>
      </c>
      <c r="BE95" s="100">
        <v>14</v>
      </c>
      <c r="BF95" s="100">
        <v>7</v>
      </c>
      <c r="BG95" s="100">
        <v>10</v>
      </c>
      <c r="BH95" s="100">
        <v>13</v>
      </c>
      <c r="BI95" s="100">
        <v>5</v>
      </c>
      <c r="BJ95" s="100">
        <v>12</v>
      </c>
      <c r="BK95" s="100">
        <v>8</v>
      </c>
      <c r="BL95" s="100">
        <v>3</v>
      </c>
      <c r="BM95" s="100">
        <v>0</v>
      </c>
      <c r="BN95" s="100">
        <v>302</v>
      </c>
      <c r="BP95" s="123">
        <v>1988</v>
      </c>
    </row>
    <row r="96" spans="2:68">
      <c r="B96" s="123">
        <v>1989</v>
      </c>
      <c r="C96" s="100">
        <v>56</v>
      </c>
      <c r="D96" s="100">
        <v>8</v>
      </c>
      <c r="E96" s="100">
        <v>7</v>
      </c>
      <c r="F96" s="100">
        <v>22</v>
      </c>
      <c r="G96" s="100">
        <v>25</v>
      </c>
      <c r="H96" s="100">
        <v>21</v>
      </c>
      <c r="I96" s="100">
        <v>14</v>
      </c>
      <c r="J96" s="100">
        <v>12</v>
      </c>
      <c r="K96" s="100">
        <v>14</v>
      </c>
      <c r="L96" s="100">
        <v>7</v>
      </c>
      <c r="M96" s="100">
        <v>3</v>
      </c>
      <c r="N96" s="100">
        <v>14</v>
      </c>
      <c r="O96" s="100">
        <v>4</v>
      </c>
      <c r="P96" s="100">
        <v>12</v>
      </c>
      <c r="Q96" s="100">
        <v>7</v>
      </c>
      <c r="R96" s="100">
        <v>9</v>
      </c>
      <c r="S96" s="100">
        <v>2</v>
      </c>
      <c r="T96" s="100">
        <v>7</v>
      </c>
      <c r="U96" s="100">
        <v>0</v>
      </c>
      <c r="V96" s="100">
        <v>244</v>
      </c>
      <c r="W96" s="128"/>
      <c r="X96" s="123">
        <v>1989</v>
      </c>
      <c r="Y96" s="100">
        <v>25</v>
      </c>
      <c r="Z96" s="100">
        <v>0</v>
      </c>
      <c r="AA96" s="100">
        <v>2</v>
      </c>
      <c r="AB96" s="100">
        <v>3</v>
      </c>
      <c r="AC96" s="100">
        <v>5</v>
      </c>
      <c r="AD96" s="100">
        <v>5</v>
      </c>
      <c r="AE96" s="100">
        <v>4</v>
      </c>
      <c r="AF96" s="100">
        <v>0</v>
      </c>
      <c r="AG96" s="100">
        <v>2</v>
      </c>
      <c r="AH96" s="100">
        <v>2</v>
      </c>
      <c r="AI96" s="100">
        <v>4</v>
      </c>
      <c r="AJ96" s="100">
        <v>2</v>
      </c>
      <c r="AK96" s="100">
        <v>2</v>
      </c>
      <c r="AL96" s="100">
        <v>1</v>
      </c>
      <c r="AM96" s="100">
        <v>4</v>
      </c>
      <c r="AN96" s="100">
        <v>1</v>
      </c>
      <c r="AO96" s="100">
        <v>6</v>
      </c>
      <c r="AP96" s="100">
        <v>2</v>
      </c>
      <c r="AQ96" s="100">
        <v>0</v>
      </c>
      <c r="AR96" s="100">
        <v>70</v>
      </c>
      <c r="AS96" s="128"/>
      <c r="AT96" s="123">
        <v>1989</v>
      </c>
      <c r="AU96" s="100">
        <v>81</v>
      </c>
      <c r="AV96" s="100">
        <v>8</v>
      </c>
      <c r="AW96" s="100">
        <v>9</v>
      </c>
      <c r="AX96" s="100">
        <v>25</v>
      </c>
      <c r="AY96" s="100">
        <v>30</v>
      </c>
      <c r="AZ96" s="100">
        <v>26</v>
      </c>
      <c r="BA96" s="100">
        <v>18</v>
      </c>
      <c r="BB96" s="100">
        <v>12</v>
      </c>
      <c r="BC96" s="100">
        <v>16</v>
      </c>
      <c r="BD96" s="100">
        <v>9</v>
      </c>
      <c r="BE96" s="100">
        <v>7</v>
      </c>
      <c r="BF96" s="100">
        <v>16</v>
      </c>
      <c r="BG96" s="100">
        <v>6</v>
      </c>
      <c r="BH96" s="100">
        <v>13</v>
      </c>
      <c r="BI96" s="100">
        <v>11</v>
      </c>
      <c r="BJ96" s="100">
        <v>10</v>
      </c>
      <c r="BK96" s="100">
        <v>8</v>
      </c>
      <c r="BL96" s="100">
        <v>9</v>
      </c>
      <c r="BM96" s="100">
        <v>0</v>
      </c>
      <c r="BN96" s="100">
        <v>314</v>
      </c>
      <c r="BP96" s="123">
        <v>1989</v>
      </c>
    </row>
    <row r="97" spans="2:68">
      <c r="B97" s="123">
        <v>1990</v>
      </c>
      <c r="C97" s="100">
        <v>57</v>
      </c>
      <c r="D97" s="100">
        <v>10</v>
      </c>
      <c r="E97" s="100">
        <v>8</v>
      </c>
      <c r="F97" s="100">
        <v>11</v>
      </c>
      <c r="G97" s="100">
        <v>18</v>
      </c>
      <c r="H97" s="100">
        <v>23</v>
      </c>
      <c r="I97" s="100">
        <v>20</v>
      </c>
      <c r="J97" s="100">
        <v>19</v>
      </c>
      <c r="K97" s="100">
        <v>13</v>
      </c>
      <c r="L97" s="100">
        <v>7</v>
      </c>
      <c r="M97" s="100">
        <v>8</v>
      </c>
      <c r="N97" s="100">
        <v>5</v>
      </c>
      <c r="O97" s="100">
        <v>10</v>
      </c>
      <c r="P97" s="100">
        <v>6</v>
      </c>
      <c r="Q97" s="100">
        <v>3</v>
      </c>
      <c r="R97" s="100">
        <v>4</v>
      </c>
      <c r="S97" s="100">
        <v>4</v>
      </c>
      <c r="T97" s="100">
        <v>0</v>
      </c>
      <c r="U97" s="100">
        <v>1</v>
      </c>
      <c r="V97" s="100">
        <v>227</v>
      </c>
      <c r="W97" s="128"/>
      <c r="X97" s="123">
        <v>1990</v>
      </c>
      <c r="Y97" s="100">
        <v>34</v>
      </c>
      <c r="Z97" s="100">
        <v>2</v>
      </c>
      <c r="AA97" s="100">
        <v>3</v>
      </c>
      <c r="AB97" s="100">
        <v>3</v>
      </c>
      <c r="AC97" s="100">
        <v>1</v>
      </c>
      <c r="AD97" s="100">
        <v>7</v>
      </c>
      <c r="AE97" s="100">
        <v>1</v>
      </c>
      <c r="AF97" s="100">
        <v>2</v>
      </c>
      <c r="AG97" s="100">
        <v>0</v>
      </c>
      <c r="AH97" s="100">
        <v>1</v>
      </c>
      <c r="AI97" s="100">
        <v>1</v>
      </c>
      <c r="AJ97" s="100">
        <v>4</v>
      </c>
      <c r="AK97" s="100">
        <v>1</v>
      </c>
      <c r="AL97" s="100">
        <v>3</v>
      </c>
      <c r="AM97" s="100">
        <v>3</v>
      </c>
      <c r="AN97" s="100">
        <v>4</v>
      </c>
      <c r="AO97" s="100">
        <v>3</v>
      </c>
      <c r="AP97" s="100">
        <v>0</v>
      </c>
      <c r="AQ97" s="100">
        <v>0</v>
      </c>
      <c r="AR97" s="100">
        <v>73</v>
      </c>
      <c r="AS97" s="128"/>
      <c r="AT97" s="123">
        <v>1990</v>
      </c>
      <c r="AU97" s="100">
        <v>91</v>
      </c>
      <c r="AV97" s="100">
        <v>12</v>
      </c>
      <c r="AW97" s="100">
        <v>11</v>
      </c>
      <c r="AX97" s="100">
        <v>14</v>
      </c>
      <c r="AY97" s="100">
        <v>19</v>
      </c>
      <c r="AZ97" s="100">
        <v>30</v>
      </c>
      <c r="BA97" s="100">
        <v>21</v>
      </c>
      <c r="BB97" s="100">
        <v>21</v>
      </c>
      <c r="BC97" s="100">
        <v>13</v>
      </c>
      <c r="BD97" s="100">
        <v>8</v>
      </c>
      <c r="BE97" s="100">
        <v>9</v>
      </c>
      <c r="BF97" s="100">
        <v>9</v>
      </c>
      <c r="BG97" s="100">
        <v>11</v>
      </c>
      <c r="BH97" s="100">
        <v>9</v>
      </c>
      <c r="BI97" s="100">
        <v>6</v>
      </c>
      <c r="BJ97" s="100">
        <v>8</v>
      </c>
      <c r="BK97" s="100">
        <v>7</v>
      </c>
      <c r="BL97" s="100">
        <v>0</v>
      </c>
      <c r="BM97" s="100">
        <v>1</v>
      </c>
      <c r="BN97" s="100">
        <v>300</v>
      </c>
      <c r="BP97" s="123">
        <v>1990</v>
      </c>
    </row>
    <row r="98" spans="2:68">
      <c r="B98" s="123">
        <v>1991</v>
      </c>
      <c r="C98" s="100">
        <v>34</v>
      </c>
      <c r="D98" s="100">
        <v>12</v>
      </c>
      <c r="E98" s="100">
        <v>9</v>
      </c>
      <c r="F98" s="100">
        <v>14</v>
      </c>
      <c r="G98" s="100">
        <v>18</v>
      </c>
      <c r="H98" s="100">
        <v>15</v>
      </c>
      <c r="I98" s="100">
        <v>20</v>
      </c>
      <c r="J98" s="100">
        <v>15</v>
      </c>
      <c r="K98" s="100">
        <v>11</v>
      </c>
      <c r="L98" s="100">
        <v>14</v>
      </c>
      <c r="M98" s="100">
        <v>9</v>
      </c>
      <c r="N98" s="100">
        <v>11</v>
      </c>
      <c r="O98" s="100">
        <v>12</v>
      </c>
      <c r="P98" s="100">
        <v>4</v>
      </c>
      <c r="Q98" s="100">
        <v>7</v>
      </c>
      <c r="R98" s="100">
        <v>0</v>
      </c>
      <c r="S98" s="100">
        <v>3</v>
      </c>
      <c r="T98" s="100">
        <v>1</v>
      </c>
      <c r="U98" s="100">
        <v>0</v>
      </c>
      <c r="V98" s="100">
        <v>209</v>
      </c>
      <c r="W98" s="128"/>
      <c r="X98" s="123">
        <v>1991</v>
      </c>
      <c r="Y98" s="100">
        <v>20</v>
      </c>
      <c r="Z98" s="100">
        <v>5</v>
      </c>
      <c r="AA98" s="100">
        <v>1</v>
      </c>
      <c r="AB98" s="100">
        <v>2</v>
      </c>
      <c r="AC98" s="100">
        <v>5</v>
      </c>
      <c r="AD98" s="100">
        <v>2</v>
      </c>
      <c r="AE98" s="100">
        <v>1</v>
      </c>
      <c r="AF98" s="100">
        <v>1</v>
      </c>
      <c r="AG98" s="100">
        <v>2</v>
      </c>
      <c r="AH98" s="100">
        <v>1</v>
      </c>
      <c r="AI98" s="100">
        <v>2</v>
      </c>
      <c r="AJ98" s="100">
        <v>3</v>
      </c>
      <c r="AK98" s="100">
        <v>4</v>
      </c>
      <c r="AL98" s="100">
        <v>4</v>
      </c>
      <c r="AM98" s="100">
        <v>1</v>
      </c>
      <c r="AN98" s="100">
        <v>1</v>
      </c>
      <c r="AO98" s="100">
        <v>1</v>
      </c>
      <c r="AP98" s="100">
        <v>4</v>
      </c>
      <c r="AQ98" s="100">
        <v>0</v>
      </c>
      <c r="AR98" s="100">
        <v>60</v>
      </c>
      <c r="AS98" s="128"/>
      <c r="AT98" s="123">
        <v>1991</v>
      </c>
      <c r="AU98" s="100">
        <v>54</v>
      </c>
      <c r="AV98" s="100">
        <v>17</v>
      </c>
      <c r="AW98" s="100">
        <v>10</v>
      </c>
      <c r="AX98" s="100">
        <v>16</v>
      </c>
      <c r="AY98" s="100">
        <v>23</v>
      </c>
      <c r="AZ98" s="100">
        <v>17</v>
      </c>
      <c r="BA98" s="100">
        <v>21</v>
      </c>
      <c r="BB98" s="100">
        <v>16</v>
      </c>
      <c r="BC98" s="100">
        <v>13</v>
      </c>
      <c r="BD98" s="100">
        <v>15</v>
      </c>
      <c r="BE98" s="100">
        <v>11</v>
      </c>
      <c r="BF98" s="100">
        <v>14</v>
      </c>
      <c r="BG98" s="100">
        <v>16</v>
      </c>
      <c r="BH98" s="100">
        <v>8</v>
      </c>
      <c r="BI98" s="100">
        <v>8</v>
      </c>
      <c r="BJ98" s="100">
        <v>1</v>
      </c>
      <c r="BK98" s="100">
        <v>4</v>
      </c>
      <c r="BL98" s="100">
        <v>5</v>
      </c>
      <c r="BM98" s="100">
        <v>0</v>
      </c>
      <c r="BN98" s="100">
        <v>269</v>
      </c>
      <c r="BP98" s="123">
        <v>1991</v>
      </c>
    </row>
    <row r="99" spans="2:68">
      <c r="B99" s="123">
        <v>1992</v>
      </c>
      <c r="C99" s="100">
        <v>50</v>
      </c>
      <c r="D99" s="100">
        <v>9</v>
      </c>
      <c r="E99" s="100">
        <v>5</v>
      </c>
      <c r="F99" s="100">
        <v>21</v>
      </c>
      <c r="G99" s="100">
        <v>21</v>
      </c>
      <c r="H99" s="100">
        <v>15</v>
      </c>
      <c r="I99" s="100">
        <v>13</v>
      </c>
      <c r="J99" s="100">
        <v>10</v>
      </c>
      <c r="K99" s="100">
        <v>17</v>
      </c>
      <c r="L99" s="100">
        <v>12</v>
      </c>
      <c r="M99" s="100">
        <v>10</v>
      </c>
      <c r="N99" s="100">
        <v>6</v>
      </c>
      <c r="O99" s="100">
        <v>5</v>
      </c>
      <c r="P99" s="100">
        <v>8</v>
      </c>
      <c r="Q99" s="100">
        <v>6</v>
      </c>
      <c r="R99" s="100">
        <v>4</v>
      </c>
      <c r="S99" s="100">
        <v>1</v>
      </c>
      <c r="T99" s="100">
        <v>2</v>
      </c>
      <c r="U99" s="100">
        <v>1</v>
      </c>
      <c r="V99" s="100">
        <v>216</v>
      </c>
      <c r="W99" s="128"/>
      <c r="X99" s="123">
        <v>1992</v>
      </c>
      <c r="Y99" s="100">
        <v>26</v>
      </c>
      <c r="Z99" s="100">
        <v>4</v>
      </c>
      <c r="AA99" s="100">
        <v>1</v>
      </c>
      <c r="AB99" s="100">
        <v>2</v>
      </c>
      <c r="AC99" s="100">
        <v>5</v>
      </c>
      <c r="AD99" s="100">
        <v>5</v>
      </c>
      <c r="AE99" s="100">
        <v>3</v>
      </c>
      <c r="AF99" s="100">
        <v>7</v>
      </c>
      <c r="AG99" s="100">
        <v>2</v>
      </c>
      <c r="AH99" s="100">
        <v>1</v>
      </c>
      <c r="AI99" s="100">
        <v>3</v>
      </c>
      <c r="AJ99" s="100">
        <v>3</v>
      </c>
      <c r="AK99" s="100">
        <v>4</v>
      </c>
      <c r="AL99" s="100">
        <v>4</v>
      </c>
      <c r="AM99" s="100">
        <v>2</v>
      </c>
      <c r="AN99" s="100">
        <v>3</v>
      </c>
      <c r="AO99" s="100">
        <v>0</v>
      </c>
      <c r="AP99" s="100">
        <v>0</v>
      </c>
      <c r="AQ99" s="100">
        <v>0</v>
      </c>
      <c r="AR99" s="100">
        <v>75</v>
      </c>
      <c r="AS99" s="128"/>
      <c r="AT99" s="123">
        <v>1992</v>
      </c>
      <c r="AU99" s="100">
        <v>76</v>
      </c>
      <c r="AV99" s="100">
        <v>13</v>
      </c>
      <c r="AW99" s="100">
        <v>6</v>
      </c>
      <c r="AX99" s="100">
        <v>23</v>
      </c>
      <c r="AY99" s="100">
        <v>26</v>
      </c>
      <c r="AZ99" s="100">
        <v>20</v>
      </c>
      <c r="BA99" s="100">
        <v>16</v>
      </c>
      <c r="BB99" s="100">
        <v>17</v>
      </c>
      <c r="BC99" s="100">
        <v>19</v>
      </c>
      <c r="BD99" s="100">
        <v>13</v>
      </c>
      <c r="BE99" s="100">
        <v>13</v>
      </c>
      <c r="BF99" s="100">
        <v>9</v>
      </c>
      <c r="BG99" s="100">
        <v>9</v>
      </c>
      <c r="BH99" s="100">
        <v>12</v>
      </c>
      <c r="BI99" s="100">
        <v>8</v>
      </c>
      <c r="BJ99" s="100">
        <v>7</v>
      </c>
      <c r="BK99" s="100">
        <v>1</v>
      </c>
      <c r="BL99" s="100">
        <v>2</v>
      </c>
      <c r="BM99" s="100">
        <v>1</v>
      </c>
      <c r="BN99" s="100">
        <v>291</v>
      </c>
      <c r="BP99" s="123">
        <v>1992</v>
      </c>
    </row>
    <row r="100" spans="2:68">
      <c r="B100" s="123">
        <v>1993</v>
      </c>
      <c r="C100" s="100">
        <v>34</v>
      </c>
      <c r="D100" s="100">
        <v>17</v>
      </c>
      <c r="E100" s="100">
        <v>4</v>
      </c>
      <c r="F100" s="100">
        <v>24</v>
      </c>
      <c r="G100" s="100">
        <v>17</v>
      </c>
      <c r="H100" s="100">
        <v>21</v>
      </c>
      <c r="I100" s="100">
        <v>12</v>
      </c>
      <c r="J100" s="100">
        <v>15</v>
      </c>
      <c r="K100" s="100">
        <v>20</v>
      </c>
      <c r="L100" s="100">
        <v>16</v>
      </c>
      <c r="M100" s="100">
        <v>10</v>
      </c>
      <c r="N100" s="100">
        <v>9</v>
      </c>
      <c r="O100" s="100">
        <v>4</v>
      </c>
      <c r="P100" s="100">
        <v>9</v>
      </c>
      <c r="Q100" s="100">
        <v>9</v>
      </c>
      <c r="R100" s="100">
        <v>4</v>
      </c>
      <c r="S100" s="100">
        <v>0</v>
      </c>
      <c r="T100" s="100">
        <v>1</v>
      </c>
      <c r="U100" s="100">
        <v>0</v>
      </c>
      <c r="V100" s="100">
        <v>226</v>
      </c>
      <c r="W100" s="128"/>
      <c r="X100" s="123">
        <v>1993</v>
      </c>
      <c r="Y100" s="100">
        <v>21</v>
      </c>
      <c r="Z100" s="100">
        <v>1</v>
      </c>
      <c r="AA100" s="100">
        <v>1</v>
      </c>
      <c r="AB100" s="100">
        <v>3</v>
      </c>
      <c r="AC100" s="100">
        <v>2</v>
      </c>
      <c r="AD100" s="100">
        <v>4</v>
      </c>
      <c r="AE100" s="100">
        <v>1</v>
      </c>
      <c r="AF100" s="100">
        <v>3</v>
      </c>
      <c r="AG100" s="100">
        <v>2</v>
      </c>
      <c r="AH100" s="100">
        <v>0</v>
      </c>
      <c r="AI100" s="100">
        <v>4</v>
      </c>
      <c r="AJ100" s="100">
        <v>1</v>
      </c>
      <c r="AK100" s="100">
        <v>0</v>
      </c>
      <c r="AL100" s="100">
        <v>4</v>
      </c>
      <c r="AM100" s="100">
        <v>10</v>
      </c>
      <c r="AN100" s="100">
        <v>1</v>
      </c>
      <c r="AO100" s="100">
        <v>3</v>
      </c>
      <c r="AP100" s="100">
        <v>1</v>
      </c>
      <c r="AQ100" s="100">
        <v>0</v>
      </c>
      <c r="AR100" s="100">
        <v>62</v>
      </c>
      <c r="AS100" s="128"/>
      <c r="AT100" s="123">
        <v>1993</v>
      </c>
      <c r="AU100" s="100">
        <v>55</v>
      </c>
      <c r="AV100" s="100">
        <v>18</v>
      </c>
      <c r="AW100" s="100">
        <v>5</v>
      </c>
      <c r="AX100" s="100">
        <v>27</v>
      </c>
      <c r="AY100" s="100">
        <v>19</v>
      </c>
      <c r="AZ100" s="100">
        <v>25</v>
      </c>
      <c r="BA100" s="100">
        <v>13</v>
      </c>
      <c r="BB100" s="100">
        <v>18</v>
      </c>
      <c r="BC100" s="100">
        <v>22</v>
      </c>
      <c r="BD100" s="100">
        <v>16</v>
      </c>
      <c r="BE100" s="100">
        <v>14</v>
      </c>
      <c r="BF100" s="100">
        <v>10</v>
      </c>
      <c r="BG100" s="100">
        <v>4</v>
      </c>
      <c r="BH100" s="100">
        <v>13</v>
      </c>
      <c r="BI100" s="100">
        <v>19</v>
      </c>
      <c r="BJ100" s="100">
        <v>5</v>
      </c>
      <c r="BK100" s="100">
        <v>3</v>
      </c>
      <c r="BL100" s="100">
        <v>2</v>
      </c>
      <c r="BM100" s="100">
        <v>0</v>
      </c>
      <c r="BN100" s="100">
        <v>288</v>
      </c>
      <c r="BP100" s="123">
        <v>1993</v>
      </c>
    </row>
    <row r="101" spans="2:68">
      <c r="B101" s="123">
        <v>1994</v>
      </c>
      <c r="C101" s="100">
        <v>36</v>
      </c>
      <c r="D101" s="100">
        <v>8</v>
      </c>
      <c r="E101" s="100">
        <v>5</v>
      </c>
      <c r="F101" s="100">
        <v>14</v>
      </c>
      <c r="G101" s="100">
        <v>17</v>
      </c>
      <c r="H101" s="100">
        <v>21</v>
      </c>
      <c r="I101" s="100">
        <v>18</v>
      </c>
      <c r="J101" s="100">
        <v>19</v>
      </c>
      <c r="K101" s="100">
        <v>12</v>
      </c>
      <c r="L101" s="100">
        <v>16</v>
      </c>
      <c r="M101" s="100">
        <v>10</v>
      </c>
      <c r="N101" s="100">
        <v>7</v>
      </c>
      <c r="O101" s="100">
        <v>8</v>
      </c>
      <c r="P101" s="100">
        <v>5</v>
      </c>
      <c r="Q101" s="100">
        <v>8</v>
      </c>
      <c r="R101" s="100">
        <v>4</v>
      </c>
      <c r="S101" s="100">
        <v>1</v>
      </c>
      <c r="T101" s="100">
        <v>0</v>
      </c>
      <c r="U101" s="100">
        <v>0</v>
      </c>
      <c r="V101" s="100">
        <v>209</v>
      </c>
      <c r="W101" s="128"/>
      <c r="X101" s="123">
        <v>1994</v>
      </c>
      <c r="Y101" s="100">
        <v>12</v>
      </c>
      <c r="Z101" s="100">
        <v>3</v>
      </c>
      <c r="AA101" s="100">
        <v>0</v>
      </c>
      <c r="AB101" s="100">
        <v>1</v>
      </c>
      <c r="AC101" s="100">
        <v>4</v>
      </c>
      <c r="AD101" s="100">
        <v>2</v>
      </c>
      <c r="AE101" s="100">
        <v>1</v>
      </c>
      <c r="AF101" s="100">
        <v>2</v>
      </c>
      <c r="AG101" s="100">
        <v>4</v>
      </c>
      <c r="AH101" s="100">
        <v>4</v>
      </c>
      <c r="AI101" s="100">
        <v>0</v>
      </c>
      <c r="AJ101" s="100">
        <v>0</v>
      </c>
      <c r="AK101" s="100">
        <v>1</v>
      </c>
      <c r="AL101" s="100">
        <v>1</v>
      </c>
      <c r="AM101" s="100">
        <v>4</v>
      </c>
      <c r="AN101" s="100">
        <v>1</v>
      </c>
      <c r="AO101" s="100">
        <v>1</v>
      </c>
      <c r="AP101" s="100">
        <v>0</v>
      </c>
      <c r="AQ101" s="100">
        <v>0</v>
      </c>
      <c r="AR101" s="100">
        <v>41</v>
      </c>
      <c r="AS101" s="128"/>
      <c r="AT101" s="123">
        <v>1994</v>
      </c>
      <c r="AU101" s="100">
        <v>48</v>
      </c>
      <c r="AV101" s="100">
        <v>11</v>
      </c>
      <c r="AW101" s="100">
        <v>5</v>
      </c>
      <c r="AX101" s="100">
        <v>15</v>
      </c>
      <c r="AY101" s="100">
        <v>21</v>
      </c>
      <c r="AZ101" s="100">
        <v>23</v>
      </c>
      <c r="BA101" s="100">
        <v>19</v>
      </c>
      <c r="BB101" s="100">
        <v>21</v>
      </c>
      <c r="BC101" s="100">
        <v>16</v>
      </c>
      <c r="BD101" s="100">
        <v>20</v>
      </c>
      <c r="BE101" s="100">
        <v>10</v>
      </c>
      <c r="BF101" s="100">
        <v>7</v>
      </c>
      <c r="BG101" s="100">
        <v>9</v>
      </c>
      <c r="BH101" s="100">
        <v>6</v>
      </c>
      <c r="BI101" s="100">
        <v>12</v>
      </c>
      <c r="BJ101" s="100">
        <v>5</v>
      </c>
      <c r="BK101" s="100">
        <v>2</v>
      </c>
      <c r="BL101" s="100">
        <v>0</v>
      </c>
      <c r="BM101" s="100">
        <v>0</v>
      </c>
      <c r="BN101" s="100">
        <v>250</v>
      </c>
      <c r="BP101" s="123">
        <v>1994</v>
      </c>
    </row>
    <row r="102" spans="2:68">
      <c r="B102" s="123">
        <v>1995</v>
      </c>
      <c r="C102" s="100">
        <v>41</v>
      </c>
      <c r="D102" s="100">
        <v>6</v>
      </c>
      <c r="E102" s="100">
        <v>3</v>
      </c>
      <c r="F102" s="100">
        <v>5</v>
      </c>
      <c r="G102" s="100">
        <v>29</v>
      </c>
      <c r="H102" s="100">
        <v>17</v>
      </c>
      <c r="I102" s="100">
        <v>16</v>
      </c>
      <c r="J102" s="100">
        <v>9</v>
      </c>
      <c r="K102" s="100">
        <v>14</v>
      </c>
      <c r="L102" s="100">
        <v>11</v>
      </c>
      <c r="M102" s="100">
        <v>6</v>
      </c>
      <c r="N102" s="100">
        <v>6</v>
      </c>
      <c r="O102" s="100">
        <v>4</v>
      </c>
      <c r="P102" s="100">
        <v>7</v>
      </c>
      <c r="Q102" s="100">
        <v>9</v>
      </c>
      <c r="R102" s="100">
        <v>4</v>
      </c>
      <c r="S102" s="100">
        <v>3</v>
      </c>
      <c r="T102" s="100">
        <v>0</v>
      </c>
      <c r="U102" s="100">
        <v>0</v>
      </c>
      <c r="V102" s="100">
        <v>190</v>
      </c>
      <c r="W102" s="128"/>
      <c r="X102" s="123">
        <v>1995</v>
      </c>
      <c r="Y102" s="100">
        <v>26</v>
      </c>
      <c r="Z102" s="100">
        <v>3</v>
      </c>
      <c r="AA102" s="100">
        <v>1</v>
      </c>
      <c r="AB102" s="100">
        <v>3</v>
      </c>
      <c r="AC102" s="100">
        <v>3</v>
      </c>
      <c r="AD102" s="100">
        <v>3</v>
      </c>
      <c r="AE102" s="100">
        <v>2</v>
      </c>
      <c r="AF102" s="100">
        <v>1</v>
      </c>
      <c r="AG102" s="100">
        <v>0</v>
      </c>
      <c r="AH102" s="100">
        <v>5</v>
      </c>
      <c r="AI102" s="100">
        <v>4</v>
      </c>
      <c r="AJ102" s="100">
        <v>6</v>
      </c>
      <c r="AK102" s="100">
        <v>2</v>
      </c>
      <c r="AL102" s="100">
        <v>2</v>
      </c>
      <c r="AM102" s="100">
        <v>2</v>
      </c>
      <c r="AN102" s="100">
        <v>5</v>
      </c>
      <c r="AO102" s="100">
        <v>0</v>
      </c>
      <c r="AP102" s="100">
        <v>1</v>
      </c>
      <c r="AQ102" s="100">
        <v>0</v>
      </c>
      <c r="AR102" s="100">
        <v>69</v>
      </c>
      <c r="AS102" s="128"/>
      <c r="AT102" s="123">
        <v>1995</v>
      </c>
      <c r="AU102" s="100">
        <v>67</v>
      </c>
      <c r="AV102" s="100">
        <v>9</v>
      </c>
      <c r="AW102" s="100">
        <v>4</v>
      </c>
      <c r="AX102" s="100">
        <v>8</v>
      </c>
      <c r="AY102" s="100">
        <v>32</v>
      </c>
      <c r="AZ102" s="100">
        <v>20</v>
      </c>
      <c r="BA102" s="100">
        <v>18</v>
      </c>
      <c r="BB102" s="100">
        <v>10</v>
      </c>
      <c r="BC102" s="100">
        <v>14</v>
      </c>
      <c r="BD102" s="100">
        <v>16</v>
      </c>
      <c r="BE102" s="100">
        <v>10</v>
      </c>
      <c r="BF102" s="100">
        <v>12</v>
      </c>
      <c r="BG102" s="100">
        <v>6</v>
      </c>
      <c r="BH102" s="100">
        <v>9</v>
      </c>
      <c r="BI102" s="100">
        <v>11</v>
      </c>
      <c r="BJ102" s="100">
        <v>9</v>
      </c>
      <c r="BK102" s="100">
        <v>3</v>
      </c>
      <c r="BL102" s="100">
        <v>1</v>
      </c>
      <c r="BM102" s="100">
        <v>0</v>
      </c>
      <c r="BN102" s="100">
        <v>259</v>
      </c>
      <c r="BP102" s="123">
        <v>1995</v>
      </c>
    </row>
    <row r="103" spans="2:68">
      <c r="B103" s="123">
        <v>1996</v>
      </c>
      <c r="C103" s="100">
        <v>34</v>
      </c>
      <c r="D103" s="100">
        <v>9</v>
      </c>
      <c r="E103" s="100">
        <v>3</v>
      </c>
      <c r="F103" s="100">
        <v>15</v>
      </c>
      <c r="G103" s="100">
        <v>17</v>
      </c>
      <c r="H103" s="100">
        <v>11</v>
      </c>
      <c r="I103" s="100">
        <v>13</v>
      </c>
      <c r="J103" s="100">
        <v>15</v>
      </c>
      <c r="K103" s="100">
        <v>14</v>
      </c>
      <c r="L103" s="100">
        <v>7</v>
      </c>
      <c r="M103" s="100">
        <v>14</v>
      </c>
      <c r="N103" s="100">
        <v>9</v>
      </c>
      <c r="O103" s="100">
        <v>7</v>
      </c>
      <c r="P103" s="100">
        <v>5</v>
      </c>
      <c r="Q103" s="100">
        <v>6</v>
      </c>
      <c r="R103" s="100">
        <v>3</v>
      </c>
      <c r="S103" s="100">
        <v>4</v>
      </c>
      <c r="T103" s="100">
        <v>2</v>
      </c>
      <c r="U103" s="100">
        <v>0</v>
      </c>
      <c r="V103" s="100">
        <v>188</v>
      </c>
      <c r="W103" s="128"/>
      <c r="X103" s="123">
        <v>1996</v>
      </c>
      <c r="Y103" s="100">
        <v>25</v>
      </c>
      <c r="Z103" s="100">
        <v>2</v>
      </c>
      <c r="AA103" s="100">
        <v>2</v>
      </c>
      <c r="AB103" s="100">
        <v>2</v>
      </c>
      <c r="AC103" s="100">
        <v>3</v>
      </c>
      <c r="AD103" s="100">
        <v>2</v>
      </c>
      <c r="AE103" s="100">
        <v>2</v>
      </c>
      <c r="AF103" s="100">
        <v>0</v>
      </c>
      <c r="AG103" s="100">
        <v>4</v>
      </c>
      <c r="AH103" s="100">
        <v>4</v>
      </c>
      <c r="AI103" s="100">
        <v>0</v>
      </c>
      <c r="AJ103" s="100">
        <v>1</v>
      </c>
      <c r="AK103" s="100">
        <v>0</v>
      </c>
      <c r="AL103" s="100">
        <v>5</v>
      </c>
      <c r="AM103" s="100">
        <v>4</v>
      </c>
      <c r="AN103" s="100">
        <v>0</v>
      </c>
      <c r="AO103" s="100">
        <v>1</v>
      </c>
      <c r="AP103" s="100">
        <v>2</v>
      </c>
      <c r="AQ103" s="100">
        <v>0</v>
      </c>
      <c r="AR103" s="100">
        <v>59</v>
      </c>
      <c r="AS103" s="128"/>
      <c r="AT103" s="123">
        <v>1996</v>
      </c>
      <c r="AU103" s="100">
        <v>59</v>
      </c>
      <c r="AV103" s="100">
        <v>11</v>
      </c>
      <c r="AW103" s="100">
        <v>5</v>
      </c>
      <c r="AX103" s="100">
        <v>17</v>
      </c>
      <c r="AY103" s="100">
        <v>20</v>
      </c>
      <c r="AZ103" s="100">
        <v>13</v>
      </c>
      <c r="BA103" s="100">
        <v>15</v>
      </c>
      <c r="BB103" s="100">
        <v>15</v>
      </c>
      <c r="BC103" s="100">
        <v>18</v>
      </c>
      <c r="BD103" s="100">
        <v>11</v>
      </c>
      <c r="BE103" s="100">
        <v>14</v>
      </c>
      <c r="BF103" s="100">
        <v>10</v>
      </c>
      <c r="BG103" s="100">
        <v>7</v>
      </c>
      <c r="BH103" s="100">
        <v>10</v>
      </c>
      <c r="BI103" s="100">
        <v>10</v>
      </c>
      <c r="BJ103" s="100">
        <v>3</v>
      </c>
      <c r="BK103" s="100">
        <v>5</v>
      </c>
      <c r="BL103" s="100">
        <v>4</v>
      </c>
      <c r="BM103" s="100">
        <v>0</v>
      </c>
      <c r="BN103" s="100">
        <v>247</v>
      </c>
      <c r="BP103" s="123">
        <v>1996</v>
      </c>
    </row>
    <row r="104" spans="2:68">
      <c r="B104" s="124">
        <v>1997</v>
      </c>
      <c r="C104" s="100">
        <v>38</v>
      </c>
      <c r="D104" s="100">
        <v>9</v>
      </c>
      <c r="E104" s="100">
        <v>5</v>
      </c>
      <c r="F104" s="100">
        <v>17</v>
      </c>
      <c r="G104" s="100">
        <v>23</v>
      </c>
      <c r="H104" s="100">
        <v>13</v>
      </c>
      <c r="I104" s="100">
        <v>17</v>
      </c>
      <c r="J104" s="100">
        <v>16</v>
      </c>
      <c r="K104" s="100">
        <v>18</v>
      </c>
      <c r="L104" s="100">
        <v>16</v>
      </c>
      <c r="M104" s="100">
        <v>11</v>
      </c>
      <c r="N104" s="100">
        <v>5</v>
      </c>
      <c r="O104" s="100">
        <v>7</v>
      </c>
      <c r="P104" s="100">
        <v>8</v>
      </c>
      <c r="Q104" s="100">
        <v>10</v>
      </c>
      <c r="R104" s="100">
        <v>1</v>
      </c>
      <c r="S104" s="100">
        <v>1</v>
      </c>
      <c r="T104" s="100">
        <v>1</v>
      </c>
      <c r="U104" s="100">
        <v>2</v>
      </c>
      <c r="V104" s="100">
        <v>218</v>
      </c>
      <c r="W104" s="128"/>
      <c r="X104" s="124">
        <v>1997</v>
      </c>
      <c r="Y104" s="100">
        <v>21</v>
      </c>
      <c r="Z104" s="100">
        <v>3</v>
      </c>
      <c r="AA104" s="100">
        <v>1</v>
      </c>
      <c r="AB104" s="100">
        <v>3</v>
      </c>
      <c r="AC104" s="100">
        <v>1</v>
      </c>
      <c r="AD104" s="100">
        <v>2</v>
      </c>
      <c r="AE104" s="100">
        <v>3</v>
      </c>
      <c r="AF104" s="100">
        <v>2</v>
      </c>
      <c r="AG104" s="100">
        <v>6</v>
      </c>
      <c r="AH104" s="100">
        <v>2</v>
      </c>
      <c r="AI104" s="100">
        <v>3</v>
      </c>
      <c r="AJ104" s="100">
        <v>1</v>
      </c>
      <c r="AK104" s="100">
        <v>4</v>
      </c>
      <c r="AL104" s="100">
        <v>1</v>
      </c>
      <c r="AM104" s="100">
        <v>2</v>
      </c>
      <c r="AN104" s="100">
        <v>2</v>
      </c>
      <c r="AO104" s="100">
        <v>3</v>
      </c>
      <c r="AP104" s="100">
        <v>1</v>
      </c>
      <c r="AQ104" s="100">
        <v>0</v>
      </c>
      <c r="AR104" s="100">
        <v>61</v>
      </c>
      <c r="AS104" s="128"/>
      <c r="AT104" s="124">
        <v>1997</v>
      </c>
      <c r="AU104" s="100">
        <v>59</v>
      </c>
      <c r="AV104" s="100">
        <v>12</v>
      </c>
      <c r="AW104" s="100">
        <v>6</v>
      </c>
      <c r="AX104" s="100">
        <v>20</v>
      </c>
      <c r="AY104" s="100">
        <v>24</v>
      </c>
      <c r="AZ104" s="100">
        <v>15</v>
      </c>
      <c r="BA104" s="100">
        <v>20</v>
      </c>
      <c r="BB104" s="100">
        <v>18</v>
      </c>
      <c r="BC104" s="100">
        <v>24</v>
      </c>
      <c r="BD104" s="100">
        <v>18</v>
      </c>
      <c r="BE104" s="100">
        <v>14</v>
      </c>
      <c r="BF104" s="100">
        <v>6</v>
      </c>
      <c r="BG104" s="100">
        <v>11</v>
      </c>
      <c r="BH104" s="100">
        <v>9</v>
      </c>
      <c r="BI104" s="100">
        <v>12</v>
      </c>
      <c r="BJ104" s="100">
        <v>3</v>
      </c>
      <c r="BK104" s="100">
        <v>4</v>
      </c>
      <c r="BL104" s="100">
        <v>2</v>
      </c>
      <c r="BM104" s="100">
        <v>2</v>
      </c>
      <c r="BN104" s="100">
        <v>279</v>
      </c>
      <c r="BP104" s="124">
        <v>1997</v>
      </c>
    </row>
    <row r="105" spans="2:68">
      <c r="B105" s="124">
        <v>1998</v>
      </c>
      <c r="C105" s="100">
        <v>29</v>
      </c>
      <c r="D105" s="100">
        <v>4</v>
      </c>
      <c r="E105" s="100">
        <v>2</v>
      </c>
      <c r="F105" s="100">
        <v>12</v>
      </c>
      <c r="G105" s="100">
        <v>16</v>
      </c>
      <c r="H105" s="100">
        <v>20</v>
      </c>
      <c r="I105" s="100">
        <v>16</v>
      </c>
      <c r="J105" s="100">
        <v>9</v>
      </c>
      <c r="K105" s="100">
        <v>10</v>
      </c>
      <c r="L105" s="100">
        <v>12</v>
      </c>
      <c r="M105" s="100">
        <v>15</v>
      </c>
      <c r="N105" s="100">
        <v>9</v>
      </c>
      <c r="O105" s="100">
        <v>9</v>
      </c>
      <c r="P105" s="100">
        <v>4</v>
      </c>
      <c r="Q105" s="100">
        <v>11</v>
      </c>
      <c r="R105" s="100">
        <v>7</v>
      </c>
      <c r="S105" s="100">
        <v>4</v>
      </c>
      <c r="T105" s="100">
        <v>2</v>
      </c>
      <c r="U105" s="100">
        <v>0</v>
      </c>
      <c r="V105" s="100">
        <v>191</v>
      </c>
      <c r="W105" s="128"/>
      <c r="X105" s="124">
        <v>1998</v>
      </c>
      <c r="Y105" s="100">
        <v>19</v>
      </c>
      <c r="Z105" s="100">
        <v>3</v>
      </c>
      <c r="AA105" s="100">
        <v>3</v>
      </c>
      <c r="AB105" s="100">
        <v>6</v>
      </c>
      <c r="AC105" s="100">
        <v>0</v>
      </c>
      <c r="AD105" s="100">
        <v>2</v>
      </c>
      <c r="AE105" s="100">
        <v>2</v>
      </c>
      <c r="AF105" s="100">
        <v>1</v>
      </c>
      <c r="AG105" s="100">
        <v>3</v>
      </c>
      <c r="AH105" s="100">
        <v>4</v>
      </c>
      <c r="AI105" s="100">
        <v>5</v>
      </c>
      <c r="AJ105" s="100">
        <v>2</v>
      </c>
      <c r="AK105" s="100">
        <v>2</v>
      </c>
      <c r="AL105" s="100">
        <v>1</v>
      </c>
      <c r="AM105" s="100">
        <v>1</v>
      </c>
      <c r="AN105" s="100">
        <v>3</v>
      </c>
      <c r="AO105" s="100">
        <v>1</v>
      </c>
      <c r="AP105" s="100">
        <v>0</v>
      </c>
      <c r="AQ105" s="100">
        <v>0</v>
      </c>
      <c r="AR105" s="100">
        <v>58</v>
      </c>
      <c r="AS105" s="128"/>
      <c r="AT105" s="124">
        <v>1998</v>
      </c>
      <c r="AU105" s="100">
        <v>48</v>
      </c>
      <c r="AV105" s="100">
        <v>7</v>
      </c>
      <c r="AW105" s="100">
        <v>5</v>
      </c>
      <c r="AX105" s="100">
        <v>18</v>
      </c>
      <c r="AY105" s="100">
        <v>16</v>
      </c>
      <c r="AZ105" s="100">
        <v>22</v>
      </c>
      <c r="BA105" s="100">
        <v>18</v>
      </c>
      <c r="BB105" s="100">
        <v>10</v>
      </c>
      <c r="BC105" s="100">
        <v>13</v>
      </c>
      <c r="BD105" s="100">
        <v>16</v>
      </c>
      <c r="BE105" s="100">
        <v>20</v>
      </c>
      <c r="BF105" s="100">
        <v>11</v>
      </c>
      <c r="BG105" s="100">
        <v>11</v>
      </c>
      <c r="BH105" s="100">
        <v>5</v>
      </c>
      <c r="BI105" s="100">
        <v>12</v>
      </c>
      <c r="BJ105" s="100">
        <v>10</v>
      </c>
      <c r="BK105" s="100">
        <v>5</v>
      </c>
      <c r="BL105" s="100">
        <v>2</v>
      </c>
      <c r="BM105" s="100">
        <v>0</v>
      </c>
      <c r="BN105" s="100">
        <v>249</v>
      </c>
      <c r="BP105" s="124">
        <v>1998</v>
      </c>
    </row>
    <row r="106" spans="2:68">
      <c r="B106" s="124">
        <v>1999</v>
      </c>
      <c r="C106" s="100">
        <v>41</v>
      </c>
      <c r="D106" s="100">
        <v>5</v>
      </c>
      <c r="E106" s="100">
        <v>3</v>
      </c>
      <c r="F106" s="100">
        <v>11</v>
      </c>
      <c r="G106" s="100">
        <v>19</v>
      </c>
      <c r="H106" s="100">
        <v>20</v>
      </c>
      <c r="I106" s="100">
        <v>12</v>
      </c>
      <c r="J106" s="100">
        <v>15</v>
      </c>
      <c r="K106" s="100">
        <v>11</v>
      </c>
      <c r="L106" s="100">
        <v>12</v>
      </c>
      <c r="M106" s="100">
        <v>14</v>
      </c>
      <c r="N106" s="100">
        <v>12</v>
      </c>
      <c r="O106" s="100">
        <v>4</v>
      </c>
      <c r="P106" s="100">
        <v>6</v>
      </c>
      <c r="Q106" s="100">
        <v>7</v>
      </c>
      <c r="R106" s="100">
        <v>7</v>
      </c>
      <c r="S106" s="100">
        <v>2</v>
      </c>
      <c r="T106" s="100">
        <v>2</v>
      </c>
      <c r="U106" s="100">
        <v>0</v>
      </c>
      <c r="V106" s="100">
        <v>203</v>
      </c>
      <c r="W106" s="128"/>
      <c r="X106" s="124">
        <v>1999</v>
      </c>
      <c r="Y106" s="100">
        <v>19</v>
      </c>
      <c r="Z106" s="100">
        <v>4</v>
      </c>
      <c r="AA106" s="100">
        <v>0</v>
      </c>
      <c r="AB106" s="100">
        <v>3</v>
      </c>
      <c r="AC106" s="100">
        <v>3</v>
      </c>
      <c r="AD106" s="100">
        <v>6</v>
      </c>
      <c r="AE106" s="100">
        <v>4</v>
      </c>
      <c r="AF106" s="100">
        <v>3</v>
      </c>
      <c r="AG106" s="100">
        <v>2</v>
      </c>
      <c r="AH106" s="100">
        <v>5</v>
      </c>
      <c r="AI106" s="100">
        <v>6</v>
      </c>
      <c r="AJ106" s="100">
        <v>4</v>
      </c>
      <c r="AK106" s="100">
        <v>2</v>
      </c>
      <c r="AL106" s="100">
        <v>2</v>
      </c>
      <c r="AM106" s="100">
        <v>2</v>
      </c>
      <c r="AN106" s="100">
        <v>7</v>
      </c>
      <c r="AO106" s="100">
        <v>1</v>
      </c>
      <c r="AP106" s="100">
        <v>2</v>
      </c>
      <c r="AQ106" s="100">
        <v>0</v>
      </c>
      <c r="AR106" s="100">
        <v>75</v>
      </c>
      <c r="AS106" s="128"/>
      <c r="AT106" s="124">
        <v>1999</v>
      </c>
      <c r="AU106" s="100">
        <v>60</v>
      </c>
      <c r="AV106" s="100">
        <v>9</v>
      </c>
      <c r="AW106" s="100">
        <v>3</v>
      </c>
      <c r="AX106" s="100">
        <v>14</v>
      </c>
      <c r="AY106" s="100">
        <v>22</v>
      </c>
      <c r="AZ106" s="100">
        <v>26</v>
      </c>
      <c r="BA106" s="100">
        <v>16</v>
      </c>
      <c r="BB106" s="100">
        <v>18</v>
      </c>
      <c r="BC106" s="100">
        <v>13</v>
      </c>
      <c r="BD106" s="100">
        <v>17</v>
      </c>
      <c r="BE106" s="100">
        <v>20</v>
      </c>
      <c r="BF106" s="100">
        <v>16</v>
      </c>
      <c r="BG106" s="100">
        <v>6</v>
      </c>
      <c r="BH106" s="100">
        <v>8</v>
      </c>
      <c r="BI106" s="100">
        <v>9</v>
      </c>
      <c r="BJ106" s="100">
        <v>14</v>
      </c>
      <c r="BK106" s="100">
        <v>3</v>
      </c>
      <c r="BL106" s="100">
        <v>4</v>
      </c>
      <c r="BM106" s="100">
        <v>0</v>
      </c>
      <c r="BN106" s="100">
        <v>278</v>
      </c>
      <c r="BP106" s="124">
        <v>1999</v>
      </c>
    </row>
    <row r="107" spans="2:68" s="92" customFormat="1">
      <c r="B107" s="125">
        <v>2000</v>
      </c>
      <c r="C107" s="100">
        <v>43</v>
      </c>
      <c r="D107" s="100">
        <v>4</v>
      </c>
      <c r="E107" s="100">
        <v>7</v>
      </c>
      <c r="F107" s="100">
        <v>6</v>
      </c>
      <c r="G107" s="100">
        <v>8</v>
      </c>
      <c r="H107" s="100">
        <v>15</v>
      </c>
      <c r="I107" s="100">
        <v>20</v>
      </c>
      <c r="J107" s="100">
        <v>16</v>
      </c>
      <c r="K107" s="100">
        <v>10</v>
      </c>
      <c r="L107" s="100">
        <v>3</v>
      </c>
      <c r="M107" s="100">
        <v>10</v>
      </c>
      <c r="N107" s="100">
        <v>14</v>
      </c>
      <c r="O107" s="100">
        <v>7</v>
      </c>
      <c r="P107" s="100">
        <v>4</v>
      </c>
      <c r="Q107" s="100">
        <v>4</v>
      </c>
      <c r="R107" s="100">
        <v>3</v>
      </c>
      <c r="S107" s="100">
        <v>1</v>
      </c>
      <c r="T107" s="100">
        <v>4</v>
      </c>
      <c r="U107" s="100">
        <v>0</v>
      </c>
      <c r="V107" s="100">
        <v>179</v>
      </c>
      <c r="W107" s="126"/>
      <c r="X107" s="125">
        <v>2000</v>
      </c>
      <c r="Y107" s="100">
        <v>12</v>
      </c>
      <c r="Z107" s="100">
        <v>1</v>
      </c>
      <c r="AA107" s="100">
        <v>1</v>
      </c>
      <c r="AB107" s="100">
        <v>2</v>
      </c>
      <c r="AC107" s="100">
        <v>3</v>
      </c>
      <c r="AD107" s="100">
        <v>2</v>
      </c>
      <c r="AE107" s="100">
        <v>3</v>
      </c>
      <c r="AF107" s="100">
        <v>3</v>
      </c>
      <c r="AG107" s="100">
        <v>2</v>
      </c>
      <c r="AH107" s="100">
        <v>5</v>
      </c>
      <c r="AI107" s="100">
        <v>3</v>
      </c>
      <c r="AJ107" s="100">
        <v>1</v>
      </c>
      <c r="AK107" s="100">
        <v>6</v>
      </c>
      <c r="AL107" s="100">
        <v>1</v>
      </c>
      <c r="AM107" s="100">
        <v>1</v>
      </c>
      <c r="AN107" s="100">
        <v>3</v>
      </c>
      <c r="AO107" s="100">
        <v>1</v>
      </c>
      <c r="AP107" s="100">
        <v>0</v>
      </c>
      <c r="AQ107" s="100">
        <v>0</v>
      </c>
      <c r="AR107" s="100">
        <v>50</v>
      </c>
      <c r="AS107" s="126"/>
      <c r="AT107" s="125">
        <v>2000</v>
      </c>
      <c r="AU107" s="100">
        <v>55</v>
      </c>
      <c r="AV107" s="100">
        <v>5</v>
      </c>
      <c r="AW107" s="100">
        <v>8</v>
      </c>
      <c r="AX107" s="100">
        <v>8</v>
      </c>
      <c r="AY107" s="100">
        <v>11</v>
      </c>
      <c r="AZ107" s="100">
        <v>17</v>
      </c>
      <c r="BA107" s="100">
        <v>23</v>
      </c>
      <c r="BB107" s="100">
        <v>19</v>
      </c>
      <c r="BC107" s="100">
        <v>12</v>
      </c>
      <c r="BD107" s="100">
        <v>8</v>
      </c>
      <c r="BE107" s="100">
        <v>13</v>
      </c>
      <c r="BF107" s="100">
        <v>15</v>
      </c>
      <c r="BG107" s="100">
        <v>13</v>
      </c>
      <c r="BH107" s="100">
        <v>5</v>
      </c>
      <c r="BI107" s="100">
        <v>5</v>
      </c>
      <c r="BJ107" s="100">
        <v>6</v>
      </c>
      <c r="BK107" s="100">
        <v>2</v>
      </c>
      <c r="BL107" s="100">
        <v>4</v>
      </c>
      <c r="BM107" s="100">
        <v>0</v>
      </c>
      <c r="BN107" s="100">
        <v>229</v>
      </c>
      <c r="BP107" s="125">
        <v>2000</v>
      </c>
    </row>
    <row r="108" spans="2:68">
      <c r="B108" s="124">
        <v>2001</v>
      </c>
      <c r="C108" s="100">
        <v>21</v>
      </c>
      <c r="D108" s="100">
        <v>5</v>
      </c>
      <c r="E108" s="100">
        <v>3</v>
      </c>
      <c r="F108" s="100">
        <v>14</v>
      </c>
      <c r="G108" s="100">
        <v>19</v>
      </c>
      <c r="H108" s="100">
        <v>20</v>
      </c>
      <c r="I108" s="100">
        <v>19</v>
      </c>
      <c r="J108" s="100">
        <v>16</v>
      </c>
      <c r="K108" s="100">
        <v>23</v>
      </c>
      <c r="L108" s="100">
        <v>13</v>
      </c>
      <c r="M108" s="100">
        <v>20</v>
      </c>
      <c r="N108" s="100">
        <v>12</v>
      </c>
      <c r="O108" s="100">
        <v>5</v>
      </c>
      <c r="P108" s="100">
        <v>3</v>
      </c>
      <c r="Q108" s="100">
        <v>5</v>
      </c>
      <c r="R108" s="100">
        <v>7</v>
      </c>
      <c r="S108" s="100">
        <v>4</v>
      </c>
      <c r="T108" s="100">
        <v>1</v>
      </c>
      <c r="U108" s="100">
        <v>0</v>
      </c>
      <c r="V108" s="100">
        <v>210</v>
      </c>
      <c r="W108" s="128"/>
      <c r="X108" s="124">
        <v>2001</v>
      </c>
      <c r="Y108" s="100">
        <v>16</v>
      </c>
      <c r="Z108" s="100">
        <v>1</v>
      </c>
      <c r="AA108" s="100">
        <v>1</v>
      </c>
      <c r="AB108" s="100">
        <v>2</v>
      </c>
      <c r="AC108" s="100">
        <v>1</v>
      </c>
      <c r="AD108" s="100">
        <v>3</v>
      </c>
      <c r="AE108" s="100">
        <v>1</v>
      </c>
      <c r="AF108" s="100">
        <v>1</v>
      </c>
      <c r="AG108" s="100">
        <v>4</v>
      </c>
      <c r="AH108" s="100">
        <v>3</v>
      </c>
      <c r="AI108" s="100">
        <v>2</v>
      </c>
      <c r="AJ108" s="100">
        <v>0</v>
      </c>
      <c r="AK108" s="100">
        <v>4</v>
      </c>
      <c r="AL108" s="100">
        <v>0</v>
      </c>
      <c r="AM108" s="100">
        <v>4</v>
      </c>
      <c r="AN108" s="100">
        <v>7</v>
      </c>
      <c r="AO108" s="100">
        <v>0</v>
      </c>
      <c r="AP108" s="100">
        <v>1</v>
      </c>
      <c r="AQ108" s="100">
        <v>0</v>
      </c>
      <c r="AR108" s="100">
        <v>51</v>
      </c>
      <c r="AS108" s="128"/>
      <c r="AT108" s="124">
        <v>2001</v>
      </c>
      <c r="AU108" s="100">
        <v>37</v>
      </c>
      <c r="AV108" s="100">
        <v>6</v>
      </c>
      <c r="AW108" s="100">
        <v>4</v>
      </c>
      <c r="AX108" s="100">
        <v>16</v>
      </c>
      <c r="AY108" s="100">
        <v>20</v>
      </c>
      <c r="AZ108" s="100">
        <v>23</v>
      </c>
      <c r="BA108" s="100">
        <v>20</v>
      </c>
      <c r="BB108" s="100">
        <v>17</v>
      </c>
      <c r="BC108" s="100">
        <v>27</v>
      </c>
      <c r="BD108" s="100">
        <v>16</v>
      </c>
      <c r="BE108" s="100">
        <v>22</v>
      </c>
      <c r="BF108" s="100">
        <v>12</v>
      </c>
      <c r="BG108" s="100">
        <v>9</v>
      </c>
      <c r="BH108" s="100">
        <v>3</v>
      </c>
      <c r="BI108" s="100">
        <v>9</v>
      </c>
      <c r="BJ108" s="100">
        <v>14</v>
      </c>
      <c r="BK108" s="100">
        <v>4</v>
      </c>
      <c r="BL108" s="100">
        <v>2</v>
      </c>
      <c r="BM108" s="100">
        <v>0</v>
      </c>
      <c r="BN108" s="100">
        <v>261</v>
      </c>
      <c r="BP108" s="124">
        <v>2001</v>
      </c>
    </row>
    <row r="109" spans="2:68">
      <c r="B109" s="125">
        <v>2002</v>
      </c>
      <c r="C109" s="100">
        <v>29</v>
      </c>
      <c r="D109" s="100">
        <v>8</v>
      </c>
      <c r="E109" s="100">
        <v>3</v>
      </c>
      <c r="F109" s="100">
        <v>9</v>
      </c>
      <c r="G109" s="100">
        <v>11</v>
      </c>
      <c r="H109" s="100">
        <v>19</v>
      </c>
      <c r="I109" s="100">
        <v>15</v>
      </c>
      <c r="J109" s="100">
        <v>9</v>
      </c>
      <c r="K109" s="100">
        <v>15</v>
      </c>
      <c r="L109" s="100">
        <v>8</v>
      </c>
      <c r="M109" s="100">
        <v>14</v>
      </c>
      <c r="N109" s="100">
        <v>3</v>
      </c>
      <c r="O109" s="100">
        <v>3</v>
      </c>
      <c r="P109" s="100">
        <v>5</v>
      </c>
      <c r="Q109" s="100">
        <v>5</v>
      </c>
      <c r="R109" s="100">
        <v>12</v>
      </c>
      <c r="S109" s="100">
        <v>3</v>
      </c>
      <c r="T109" s="100">
        <v>3</v>
      </c>
      <c r="U109" s="100">
        <v>2</v>
      </c>
      <c r="V109" s="100">
        <v>176</v>
      </c>
      <c r="W109" s="128"/>
      <c r="X109" s="125">
        <v>2002</v>
      </c>
      <c r="Y109" s="100">
        <v>13</v>
      </c>
      <c r="Z109" s="100">
        <v>1</v>
      </c>
      <c r="AA109" s="100">
        <v>2</v>
      </c>
      <c r="AB109" s="100">
        <v>1</v>
      </c>
      <c r="AC109" s="100">
        <v>1</v>
      </c>
      <c r="AD109" s="100">
        <v>3</v>
      </c>
      <c r="AE109" s="100">
        <v>5</v>
      </c>
      <c r="AF109" s="100">
        <v>2</v>
      </c>
      <c r="AG109" s="100">
        <v>3</v>
      </c>
      <c r="AH109" s="100">
        <v>5</v>
      </c>
      <c r="AI109" s="100">
        <v>6</v>
      </c>
      <c r="AJ109" s="100">
        <v>4</v>
      </c>
      <c r="AK109" s="100">
        <v>2</v>
      </c>
      <c r="AL109" s="100">
        <v>3</v>
      </c>
      <c r="AM109" s="100">
        <v>1</v>
      </c>
      <c r="AN109" s="100">
        <v>3</v>
      </c>
      <c r="AO109" s="100">
        <v>0</v>
      </c>
      <c r="AP109" s="100">
        <v>1</v>
      </c>
      <c r="AQ109" s="100">
        <v>0</v>
      </c>
      <c r="AR109" s="100">
        <v>56</v>
      </c>
      <c r="AS109" s="128"/>
      <c r="AT109" s="125">
        <v>2002</v>
      </c>
      <c r="AU109" s="100">
        <v>42</v>
      </c>
      <c r="AV109" s="100">
        <v>9</v>
      </c>
      <c r="AW109" s="100">
        <v>5</v>
      </c>
      <c r="AX109" s="100">
        <v>10</v>
      </c>
      <c r="AY109" s="100">
        <v>12</v>
      </c>
      <c r="AZ109" s="100">
        <v>22</v>
      </c>
      <c r="BA109" s="100">
        <v>20</v>
      </c>
      <c r="BB109" s="100">
        <v>11</v>
      </c>
      <c r="BC109" s="100">
        <v>18</v>
      </c>
      <c r="BD109" s="100">
        <v>13</v>
      </c>
      <c r="BE109" s="100">
        <v>20</v>
      </c>
      <c r="BF109" s="100">
        <v>7</v>
      </c>
      <c r="BG109" s="100">
        <v>5</v>
      </c>
      <c r="BH109" s="100">
        <v>8</v>
      </c>
      <c r="BI109" s="100">
        <v>6</v>
      </c>
      <c r="BJ109" s="100">
        <v>15</v>
      </c>
      <c r="BK109" s="100">
        <v>3</v>
      </c>
      <c r="BL109" s="100">
        <v>4</v>
      </c>
      <c r="BM109" s="100">
        <v>2</v>
      </c>
      <c r="BN109" s="100">
        <v>232</v>
      </c>
      <c r="BP109" s="125">
        <v>2002</v>
      </c>
    </row>
    <row r="110" spans="2:68">
      <c r="B110" s="124">
        <v>2003</v>
      </c>
      <c r="C110" s="100">
        <v>17</v>
      </c>
      <c r="D110" s="100">
        <v>4</v>
      </c>
      <c r="E110" s="100">
        <v>0</v>
      </c>
      <c r="F110" s="100">
        <v>12</v>
      </c>
      <c r="G110" s="100">
        <v>11</v>
      </c>
      <c r="H110" s="100">
        <v>14</v>
      </c>
      <c r="I110" s="100">
        <v>7</v>
      </c>
      <c r="J110" s="100">
        <v>17</v>
      </c>
      <c r="K110" s="100">
        <v>9</v>
      </c>
      <c r="L110" s="100">
        <v>11</v>
      </c>
      <c r="M110" s="100">
        <v>4</v>
      </c>
      <c r="N110" s="100">
        <v>8</v>
      </c>
      <c r="O110" s="100">
        <v>8</v>
      </c>
      <c r="P110" s="100">
        <v>7</v>
      </c>
      <c r="Q110" s="100">
        <v>2</v>
      </c>
      <c r="R110" s="100">
        <v>4</v>
      </c>
      <c r="S110" s="100">
        <v>5</v>
      </c>
      <c r="T110" s="100">
        <v>3</v>
      </c>
      <c r="U110" s="100">
        <v>0</v>
      </c>
      <c r="V110" s="100">
        <v>143</v>
      </c>
      <c r="W110" s="128"/>
      <c r="X110" s="124">
        <v>2003</v>
      </c>
      <c r="Y110" s="100">
        <v>18</v>
      </c>
      <c r="Z110" s="100">
        <v>2</v>
      </c>
      <c r="AA110" s="100">
        <v>2</v>
      </c>
      <c r="AB110" s="100">
        <v>1</v>
      </c>
      <c r="AC110" s="100">
        <v>2</v>
      </c>
      <c r="AD110" s="100">
        <v>3</v>
      </c>
      <c r="AE110" s="100">
        <v>0</v>
      </c>
      <c r="AF110" s="100">
        <v>2</v>
      </c>
      <c r="AG110" s="100">
        <v>2</v>
      </c>
      <c r="AH110" s="100">
        <v>6</v>
      </c>
      <c r="AI110" s="100">
        <v>4</v>
      </c>
      <c r="AJ110" s="100">
        <v>3</v>
      </c>
      <c r="AK110" s="100">
        <v>3</v>
      </c>
      <c r="AL110" s="100">
        <v>4</v>
      </c>
      <c r="AM110" s="100">
        <v>2</v>
      </c>
      <c r="AN110" s="100">
        <v>1</v>
      </c>
      <c r="AO110" s="100">
        <v>1</v>
      </c>
      <c r="AP110" s="100">
        <v>2</v>
      </c>
      <c r="AQ110" s="100">
        <v>0</v>
      </c>
      <c r="AR110" s="100">
        <v>58</v>
      </c>
      <c r="AS110" s="128"/>
      <c r="AT110" s="124">
        <v>2003</v>
      </c>
      <c r="AU110" s="100">
        <v>35</v>
      </c>
      <c r="AV110" s="100">
        <v>6</v>
      </c>
      <c r="AW110" s="100">
        <v>2</v>
      </c>
      <c r="AX110" s="100">
        <v>13</v>
      </c>
      <c r="AY110" s="100">
        <v>13</v>
      </c>
      <c r="AZ110" s="100">
        <v>17</v>
      </c>
      <c r="BA110" s="100">
        <v>7</v>
      </c>
      <c r="BB110" s="100">
        <v>19</v>
      </c>
      <c r="BC110" s="100">
        <v>11</v>
      </c>
      <c r="BD110" s="100">
        <v>17</v>
      </c>
      <c r="BE110" s="100">
        <v>8</v>
      </c>
      <c r="BF110" s="100">
        <v>11</v>
      </c>
      <c r="BG110" s="100">
        <v>11</v>
      </c>
      <c r="BH110" s="100">
        <v>11</v>
      </c>
      <c r="BI110" s="100">
        <v>4</v>
      </c>
      <c r="BJ110" s="100">
        <v>5</v>
      </c>
      <c r="BK110" s="100">
        <v>6</v>
      </c>
      <c r="BL110" s="100">
        <v>5</v>
      </c>
      <c r="BM110" s="100">
        <v>0</v>
      </c>
      <c r="BN110" s="100">
        <v>201</v>
      </c>
      <c r="BP110" s="124">
        <v>2003</v>
      </c>
    </row>
    <row r="111" spans="2:68">
      <c r="B111" s="125">
        <v>2004</v>
      </c>
      <c r="C111" s="100">
        <v>21</v>
      </c>
      <c r="D111" s="100">
        <v>1</v>
      </c>
      <c r="E111" s="100">
        <v>4</v>
      </c>
      <c r="F111" s="100">
        <v>7</v>
      </c>
      <c r="G111" s="100">
        <v>16</v>
      </c>
      <c r="H111" s="100">
        <v>7</v>
      </c>
      <c r="I111" s="100">
        <v>17</v>
      </c>
      <c r="J111" s="100">
        <v>9</v>
      </c>
      <c r="K111" s="100">
        <v>10</v>
      </c>
      <c r="L111" s="100">
        <v>9</v>
      </c>
      <c r="M111" s="100">
        <v>13</v>
      </c>
      <c r="N111" s="100">
        <v>4</v>
      </c>
      <c r="O111" s="100">
        <v>9</v>
      </c>
      <c r="P111" s="100">
        <v>7</v>
      </c>
      <c r="Q111" s="100">
        <v>5</v>
      </c>
      <c r="R111" s="100">
        <v>4</v>
      </c>
      <c r="S111" s="100">
        <v>3</v>
      </c>
      <c r="T111" s="100">
        <v>0</v>
      </c>
      <c r="U111" s="100">
        <v>0</v>
      </c>
      <c r="V111" s="100">
        <v>146</v>
      </c>
      <c r="W111" s="128"/>
      <c r="X111" s="125">
        <v>2004</v>
      </c>
      <c r="Y111" s="100">
        <v>12</v>
      </c>
      <c r="Z111" s="100">
        <v>3</v>
      </c>
      <c r="AA111" s="100">
        <v>2</v>
      </c>
      <c r="AB111" s="100">
        <v>0</v>
      </c>
      <c r="AC111" s="100">
        <v>4</v>
      </c>
      <c r="AD111" s="100">
        <v>1</v>
      </c>
      <c r="AE111" s="100">
        <v>5</v>
      </c>
      <c r="AF111" s="100">
        <v>1</v>
      </c>
      <c r="AG111" s="100">
        <v>3</v>
      </c>
      <c r="AH111" s="100">
        <v>4</v>
      </c>
      <c r="AI111" s="100">
        <v>3</v>
      </c>
      <c r="AJ111" s="100">
        <v>2</v>
      </c>
      <c r="AK111" s="100">
        <v>1</v>
      </c>
      <c r="AL111" s="100">
        <v>1</v>
      </c>
      <c r="AM111" s="100">
        <v>3</v>
      </c>
      <c r="AN111" s="100">
        <v>2</v>
      </c>
      <c r="AO111" s="100">
        <v>1</v>
      </c>
      <c r="AP111" s="100">
        <v>3</v>
      </c>
      <c r="AQ111" s="100">
        <v>0</v>
      </c>
      <c r="AR111" s="100">
        <v>51</v>
      </c>
      <c r="AS111" s="128"/>
      <c r="AT111" s="125">
        <v>2004</v>
      </c>
      <c r="AU111" s="100">
        <v>33</v>
      </c>
      <c r="AV111" s="100">
        <v>4</v>
      </c>
      <c r="AW111" s="100">
        <v>6</v>
      </c>
      <c r="AX111" s="100">
        <v>7</v>
      </c>
      <c r="AY111" s="100">
        <v>20</v>
      </c>
      <c r="AZ111" s="100">
        <v>8</v>
      </c>
      <c r="BA111" s="100">
        <v>22</v>
      </c>
      <c r="BB111" s="100">
        <v>10</v>
      </c>
      <c r="BC111" s="100">
        <v>13</v>
      </c>
      <c r="BD111" s="100">
        <v>13</v>
      </c>
      <c r="BE111" s="100">
        <v>16</v>
      </c>
      <c r="BF111" s="100">
        <v>6</v>
      </c>
      <c r="BG111" s="100">
        <v>10</v>
      </c>
      <c r="BH111" s="100">
        <v>8</v>
      </c>
      <c r="BI111" s="100">
        <v>8</v>
      </c>
      <c r="BJ111" s="100">
        <v>6</v>
      </c>
      <c r="BK111" s="100">
        <v>4</v>
      </c>
      <c r="BL111" s="100">
        <v>3</v>
      </c>
      <c r="BM111" s="100">
        <v>0</v>
      </c>
      <c r="BN111" s="100">
        <v>197</v>
      </c>
      <c r="BP111" s="125">
        <v>2004</v>
      </c>
    </row>
    <row r="112" spans="2:68">
      <c r="B112" s="124">
        <v>2005</v>
      </c>
      <c r="C112" s="100">
        <v>16</v>
      </c>
      <c r="D112" s="100">
        <v>5</v>
      </c>
      <c r="E112" s="100">
        <v>1</v>
      </c>
      <c r="F112" s="100">
        <v>5</v>
      </c>
      <c r="G112" s="100">
        <v>10</v>
      </c>
      <c r="H112" s="100">
        <v>15</v>
      </c>
      <c r="I112" s="100">
        <v>17</v>
      </c>
      <c r="J112" s="100">
        <v>12</v>
      </c>
      <c r="K112" s="100">
        <v>13</v>
      </c>
      <c r="L112" s="100">
        <v>10</v>
      </c>
      <c r="M112" s="100">
        <v>7</v>
      </c>
      <c r="N112" s="100">
        <v>7</v>
      </c>
      <c r="O112" s="100">
        <v>11</v>
      </c>
      <c r="P112" s="100">
        <v>8</v>
      </c>
      <c r="Q112" s="100">
        <v>5</v>
      </c>
      <c r="R112" s="100">
        <v>2</v>
      </c>
      <c r="S112" s="100">
        <v>2</v>
      </c>
      <c r="T112" s="100">
        <v>1</v>
      </c>
      <c r="U112" s="100">
        <v>0</v>
      </c>
      <c r="V112" s="100">
        <v>147</v>
      </c>
      <c r="W112" s="128"/>
      <c r="X112" s="124">
        <v>2005</v>
      </c>
      <c r="Y112" s="100">
        <v>14</v>
      </c>
      <c r="Z112" s="100">
        <v>1</v>
      </c>
      <c r="AA112" s="100">
        <v>2</v>
      </c>
      <c r="AB112" s="100">
        <v>0</v>
      </c>
      <c r="AC112" s="100">
        <v>0</v>
      </c>
      <c r="AD112" s="100">
        <v>2</v>
      </c>
      <c r="AE112" s="100">
        <v>5</v>
      </c>
      <c r="AF112" s="100">
        <v>0</v>
      </c>
      <c r="AG112" s="100">
        <v>0</v>
      </c>
      <c r="AH112" s="100">
        <v>1</v>
      </c>
      <c r="AI112" s="100">
        <v>3</v>
      </c>
      <c r="AJ112" s="100">
        <v>2</v>
      </c>
      <c r="AK112" s="100">
        <v>4</v>
      </c>
      <c r="AL112" s="100">
        <v>3</v>
      </c>
      <c r="AM112" s="100">
        <v>1</v>
      </c>
      <c r="AN112" s="100">
        <v>2</v>
      </c>
      <c r="AO112" s="100">
        <v>2</v>
      </c>
      <c r="AP112" s="100">
        <v>3</v>
      </c>
      <c r="AQ112" s="100">
        <v>0</v>
      </c>
      <c r="AR112" s="100">
        <v>45</v>
      </c>
      <c r="AS112" s="128"/>
      <c r="AT112" s="124">
        <v>2005</v>
      </c>
      <c r="AU112" s="100">
        <v>30</v>
      </c>
      <c r="AV112" s="100">
        <v>6</v>
      </c>
      <c r="AW112" s="100">
        <v>3</v>
      </c>
      <c r="AX112" s="100">
        <v>5</v>
      </c>
      <c r="AY112" s="100">
        <v>10</v>
      </c>
      <c r="AZ112" s="100">
        <v>17</v>
      </c>
      <c r="BA112" s="100">
        <v>22</v>
      </c>
      <c r="BB112" s="100">
        <v>12</v>
      </c>
      <c r="BC112" s="100">
        <v>13</v>
      </c>
      <c r="BD112" s="100">
        <v>11</v>
      </c>
      <c r="BE112" s="100">
        <v>10</v>
      </c>
      <c r="BF112" s="100">
        <v>9</v>
      </c>
      <c r="BG112" s="100">
        <v>15</v>
      </c>
      <c r="BH112" s="100">
        <v>11</v>
      </c>
      <c r="BI112" s="100">
        <v>6</v>
      </c>
      <c r="BJ112" s="100">
        <v>4</v>
      </c>
      <c r="BK112" s="100">
        <v>4</v>
      </c>
      <c r="BL112" s="100">
        <v>4</v>
      </c>
      <c r="BM112" s="100">
        <v>0</v>
      </c>
      <c r="BN112" s="100">
        <v>192</v>
      </c>
      <c r="BP112" s="124">
        <v>2005</v>
      </c>
    </row>
    <row r="113" spans="2:68">
      <c r="B113" s="124">
        <v>2006</v>
      </c>
      <c r="C113" s="100">
        <v>24</v>
      </c>
      <c r="D113" s="100">
        <v>3</v>
      </c>
      <c r="E113" s="100">
        <v>0</v>
      </c>
      <c r="F113" s="100">
        <v>9</v>
      </c>
      <c r="G113" s="100">
        <v>11</v>
      </c>
      <c r="H113" s="100">
        <v>10</v>
      </c>
      <c r="I113" s="100">
        <v>18</v>
      </c>
      <c r="J113" s="100">
        <v>9</v>
      </c>
      <c r="K113" s="100">
        <v>13</v>
      </c>
      <c r="L113" s="100">
        <v>15</v>
      </c>
      <c r="M113" s="100">
        <v>12</v>
      </c>
      <c r="N113" s="100">
        <v>9</v>
      </c>
      <c r="O113" s="100">
        <v>7</v>
      </c>
      <c r="P113" s="100">
        <v>7</v>
      </c>
      <c r="Q113" s="100">
        <v>5</v>
      </c>
      <c r="R113" s="100">
        <v>3</v>
      </c>
      <c r="S113" s="100">
        <v>4</v>
      </c>
      <c r="T113" s="100">
        <v>2</v>
      </c>
      <c r="U113" s="100">
        <v>0</v>
      </c>
      <c r="V113" s="100">
        <v>161</v>
      </c>
      <c r="X113" s="124">
        <v>2006</v>
      </c>
      <c r="Y113" s="100">
        <v>13</v>
      </c>
      <c r="Z113" s="100">
        <v>3</v>
      </c>
      <c r="AA113" s="100">
        <v>1</v>
      </c>
      <c r="AB113" s="100">
        <v>2</v>
      </c>
      <c r="AC113" s="100">
        <v>0</v>
      </c>
      <c r="AD113" s="100">
        <v>2</v>
      </c>
      <c r="AE113" s="100">
        <v>3</v>
      </c>
      <c r="AF113" s="100">
        <v>1</v>
      </c>
      <c r="AG113" s="100">
        <v>3</v>
      </c>
      <c r="AH113" s="100">
        <v>2</v>
      </c>
      <c r="AI113" s="100">
        <v>2</v>
      </c>
      <c r="AJ113" s="100">
        <v>1</v>
      </c>
      <c r="AK113" s="100">
        <v>2</v>
      </c>
      <c r="AL113" s="100">
        <v>1</v>
      </c>
      <c r="AM113" s="100">
        <v>3</v>
      </c>
      <c r="AN113" s="100">
        <v>2</v>
      </c>
      <c r="AO113" s="100">
        <v>5</v>
      </c>
      <c r="AP113" s="100">
        <v>2</v>
      </c>
      <c r="AQ113" s="100">
        <v>0</v>
      </c>
      <c r="AR113" s="100">
        <v>48</v>
      </c>
      <c r="AT113" s="124">
        <v>2006</v>
      </c>
      <c r="AU113" s="100">
        <v>37</v>
      </c>
      <c r="AV113" s="100">
        <v>6</v>
      </c>
      <c r="AW113" s="100">
        <v>1</v>
      </c>
      <c r="AX113" s="100">
        <v>11</v>
      </c>
      <c r="AY113" s="100">
        <v>11</v>
      </c>
      <c r="AZ113" s="100">
        <v>12</v>
      </c>
      <c r="BA113" s="100">
        <v>21</v>
      </c>
      <c r="BB113" s="100">
        <v>10</v>
      </c>
      <c r="BC113" s="100">
        <v>16</v>
      </c>
      <c r="BD113" s="100">
        <v>17</v>
      </c>
      <c r="BE113" s="100">
        <v>14</v>
      </c>
      <c r="BF113" s="100">
        <v>10</v>
      </c>
      <c r="BG113" s="100">
        <v>9</v>
      </c>
      <c r="BH113" s="100">
        <v>8</v>
      </c>
      <c r="BI113" s="100">
        <v>8</v>
      </c>
      <c r="BJ113" s="100">
        <v>5</v>
      </c>
      <c r="BK113" s="100">
        <v>9</v>
      </c>
      <c r="BL113" s="100">
        <v>4</v>
      </c>
      <c r="BM113" s="100">
        <v>0</v>
      </c>
      <c r="BN113" s="100">
        <v>209</v>
      </c>
      <c r="BP113" s="124">
        <v>2006</v>
      </c>
    </row>
    <row r="114" spans="2:68">
      <c r="B114" s="124">
        <v>2007</v>
      </c>
      <c r="C114" s="100">
        <v>17</v>
      </c>
      <c r="D114" s="100">
        <v>8</v>
      </c>
      <c r="E114" s="100">
        <v>2</v>
      </c>
      <c r="F114" s="100">
        <v>9</v>
      </c>
      <c r="G114" s="100">
        <v>7</v>
      </c>
      <c r="H114" s="100">
        <v>14</v>
      </c>
      <c r="I114" s="100">
        <v>7</v>
      </c>
      <c r="J114" s="100">
        <v>13</v>
      </c>
      <c r="K114" s="100">
        <v>9</v>
      </c>
      <c r="L114" s="100">
        <v>15</v>
      </c>
      <c r="M114" s="100">
        <v>6</v>
      </c>
      <c r="N114" s="100">
        <v>10</v>
      </c>
      <c r="O114" s="100">
        <v>8</v>
      </c>
      <c r="P114" s="100">
        <v>8</v>
      </c>
      <c r="Q114" s="100">
        <v>5</v>
      </c>
      <c r="R114" s="100">
        <v>3</v>
      </c>
      <c r="S114" s="100">
        <v>4</v>
      </c>
      <c r="T114" s="100">
        <v>0</v>
      </c>
      <c r="U114" s="100">
        <v>0</v>
      </c>
      <c r="V114" s="100">
        <v>145</v>
      </c>
      <c r="X114" s="124">
        <v>2007</v>
      </c>
      <c r="Y114" s="100">
        <v>13</v>
      </c>
      <c r="Z114" s="100">
        <v>3</v>
      </c>
      <c r="AA114" s="100">
        <v>3</v>
      </c>
      <c r="AB114" s="100">
        <v>0</v>
      </c>
      <c r="AC114" s="100">
        <v>1</v>
      </c>
      <c r="AD114" s="100">
        <v>1</v>
      </c>
      <c r="AE114" s="100">
        <v>1</v>
      </c>
      <c r="AF114" s="100">
        <v>1</v>
      </c>
      <c r="AG114" s="100">
        <v>1</v>
      </c>
      <c r="AH114" s="100">
        <v>3</v>
      </c>
      <c r="AI114" s="100">
        <v>5</v>
      </c>
      <c r="AJ114" s="100">
        <v>4</v>
      </c>
      <c r="AK114" s="100">
        <v>4</v>
      </c>
      <c r="AL114" s="100">
        <v>1</v>
      </c>
      <c r="AM114" s="100">
        <v>3</v>
      </c>
      <c r="AN114" s="100">
        <v>2</v>
      </c>
      <c r="AO114" s="100">
        <v>0</v>
      </c>
      <c r="AP114" s="100">
        <v>0</v>
      </c>
      <c r="AQ114" s="100">
        <v>0</v>
      </c>
      <c r="AR114" s="100">
        <v>46</v>
      </c>
      <c r="AT114" s="124">
        <v>2007</v>
      </c>
      <c r="AU114" s="100">
        <v>30</v>
      </c>
      <c r="AV114" s="100">
        <v>11</v>
      </c>
      <c r="AW114" s="100">
        <v>5</v>
      </c>
      <c r="AX114" s="100">
        <v>9</v>
      </c>
      <c r="AY114" s="100">
        <v>8</v>
      </c>
      <c r="AZ114" s="100">
        <v>15</v>
      </c>
      <c r="BA114" s="100">
        <v>8</v>
      </c>
      <c r="BB114" s="100">
        <v>14</v>
      </c>
      <c r="BC114" s="100">
        <v>10</v>
      </c>
      <c r="BD114" s="100">
        <v>18</v>
      </c>
      <c r="BE114" s="100">
        <v>11</v>
      </c>
      <c r="BF114" s="100">
        <v>14</v>
      </c>
      <c r="BG114" s="100">
        <v>12</v>
      </c>
      <c r="BH114" s="100">
        <v>9</v>
      </c>
      <c r="BI114" s="100">
        <v>8</v>
      </c>
      <c r="BJ114" s="100">
        <v>5</v>
      </c>
      <c r="BK114" s="100">
        <v>4</v>
      </c>
      <c r="BL114" s="100">
        <v>0</v>
      </c>
      <c r="BM114" s="100">
        <v>0</v>
      </c>
      <c r="BN114" s="100">
        <v>191</v>
      </c>
      <c r="BP114" s="124">
        <v>2007</v>
      </c>
    </row>
    <row r="115" spans="2:68">
      <c r="B115" s="124">
        <v>2008</v>
      </c>
      <c r="C115" s="100">
        <v>20</v>
      </c>
      <c r="D115" s="100">
        <v>3</v>
      </c>
      <c r="E115" s="100">
        <v>3</v>
      </c>
      <c r="F115" s="100">
        <v>9</v>
      </c>
      <c r="G115" s="100">
        <v>11</v>
      </c>
      <c r="H115" s="100">
        <v>12</v>
      </c>
      <c r="I115" s="100">
        <v>11</v>
      </c>
      <c r="J115" s="100">
        <v>7</v>
      </c>
      <c r="K115" s="100">
        <v>7</v>
      </c>
      <c r="L115" s="100">
        <v>7</v>
      </c>
      <c r="M115" s="100">
        <v>12</v>
      </c>
      <c r="N115" s="100">
        <v>9</v>
      </c>
      <c r="O115" s="100">
        <v>9</v>
      </c>
      <c r="P115" s="100">
        <v>8</v>
      </c>
      <c r="Q115" s="100">
        <v>7</v>
      </c>
      <c r="R115" s="100">
        <v>6</v>
      </c>
      <c r="S115" s="100">
        <v>3</v>
      </c>
      <c r="T115" s="100">
        <v>1</v>
      </c>
      <c r="U115" s="100">
        <v>0</v>
      </c>
      <c r="V115" s="100">
        <v>145</v>
      </c>
      <c r="X115" s="124">
        <v>2008</v>
      </c>
      <c r="Y115" s="100">
        <v>14</v>
      </c>
      <c r="Z115" s="100">
        <v>1</v>
      </c>
      <c r="AA115" s="100">
        <v>1</v>
      </c>
      <c r="AB115" s="100">
        <v>1</v>
      </c>
      <c r="AC115" s="100">
        <v>1</v>
      </c>
      <c r="AD115" s="100">
        <v>4</v>
      </c>
      <c r="AE115" s="100">
        <v>0</v>
      </c>
      <c r="AF115" s="100">
        <v>3</v>
      </c>
      <c r="AG115" s="100">
        <v>2</v>
      </c>
      <c r="AH115" s="100">
        <v>1</v>
      </c>
      <c r="AI115" s="100">
        <v>2</v>
      </c>
      <c r="AJ115" s="100">
        <v>2</v>
      </c>
      <c r="AK115" s="100">
        <v>2</v>
      </c>
      <c r="AL115" s="100">
        <v>0</v>
      </c>
      <c r="AM115" s="100">
        <v>1</v>
      </c>
      <c r="AN115" s="100">
        <v>3</v>
      </c>
      <c r="AO115" s="100">
        <v>1</v>
      </c>
      <c r="AP115" s="100">
        <v>0</v>
      </c>
      <c r="AQ115" s="100">
        <v>0</v>
      </c>
      <c r="AR115" s="100">
        <v>39</v>
      </c>
      <c r="AT115" s="124">
        <v>2008</v>
      </c>
      <c r="AU115" s="100">
        <v>34</v>
      </c>
      <c r="AV115" s="100">
        <v>4</v>
      </c>
      <c r="AW115" s="100">
        <v>4</v>
      </c>
      <c r="AX115" s="100">
        <v>10</v>
      </c>
      <c r="AY115" s="100">
        <v>12</v>
      </c>
      <c r="AZ115" s="100">
        <v>16</v>
      </c>
      <c r="BA115" s="100">
        <v>11</v>
      </c>
      <c r="BB115" s="100">
        <v>10</v>
      </c>
      <c r="BC115" s="100">
        <v>9</v>
      </c>
      <c r="BD115" s="100">
        <v>8</v>
      </c>
      <c r="BE115" s="100">
        <v>14</v>
      </c>
      <c r="BF115" s="100">
        <v>11</v>
      </c>
      <c r="BG115" s="100">
        <v>11</v>
      </c>
      <c r="BH115" s="100">
        <v>8</v>
      </c>
      <c r="BI115" s="100">
        <v>8</v>
      </c>
      <c r="BJ115" s="100">
        <v>9</v>
      </c>
      <c r="BK115" s="100">
        <v>4</v>
      </c>
      <c r="BL115" s="100">
        <v>1</v>
      </c>
      <c r="BM115" s="100">
        <v>0</v>
      </c>
      <c r="BN115" s="100">
        <v>184</v>
      </c>
      <c r="BP115" s="124">
        <v>2008</v>
      </c>
    </row>
    <row r="116" spans="2:68">
      <c r="B116" s="124">
        <v>2009</v>
      </c>
      <c r="C116" s="100">
        <v>15</v>
      </c>
      <c r="D116" s="100">
        <v>4</v>
      </c>
      <c r="E116" s="100">
        <v>2</v>
      </c>
      <c r="F116" s="100">
        <v>9</v>
      </c>
      <c r="G116" s="100">
        <v>16</v>
      </c>
      <c r="H116" s="100">
        <v>13</v>
      </c>
      <c r="I116" s="100">
        <v>13</v>
      </c>
      <c r="J116" s="100">
        <v>9</v>
      </c>
      <c r="K116" s="100">
        <v>14</v>
      </c>
      <c r="L116" s="100">
        <v>6</v>
      </c>
      <c r="M116" s="100">
        <v>7</v>
      </c>
      <c r="N116" s="100">
        <v>6</v>
      </c>
      <c r="O116" s="100">
        <v>7</v>
      </c>
      <c r="P116" s="100">
        <v>7</v>
      </c>
      <c r="Q116" s="100">
        <v>9</v>
      </c>
      <c r="R116" s="100">
        <v>5</v>
      </c>
      <c r="S116" s="100">
        <v>4</v>
      </c>
      <c r="T116" s="100">
        <v>3</v>
      </c>
      <c r="U116" s="100">
        <v>0</v>
      </c>
      <c r="V116" s="100">
        <v>149</v>
      </c>
      <c r="X116" s="124">
        <v>2009</v>
      </c>
      <c r="Y116" s="100">
        <v>13</v>
      </c>
      <c r="Z116" s="100">
        <v>2</v>
      </c>
      <c r="AA116" s="100">
        <v>2</v>
      </c>
      <c r="AB116" s="100">
        <v>0</v>
      </c>
      <c r="AC116" s="100">
        <v>1</v>
      </c>
      <c r="AD116" s="100">
        <v>3</v>
      </c>
      <c r="AE116" s="100">
        <v>0</v>
      </c>
      <c r="AF116" s="100">
        <v>2</v>
      </c>
      <c r="AG116" s="100">
        <v>2</v>
      </c>
      <c r="AH116" s="100">
        <v>3</v>
      </c>
      <c r="AI116" s="100">
        <v>3</v>
      </c>
      <c r="AJ116" s="100">
        <v>3</v>
      </c>
      <c r="AK116" s="100">
        <v>2</v>
      </c>
      <c r="AL116" s="100">
        <v>1</v>
      </c>
      <c r="AM116" s="100">
        <v>3</v>
      </c>
      <c r="AN116" s="100">
        <v>5</v>
      </c>
      <c r="AO116" s="100">
        <v>1</v>
      </c>
      <c r="AP116" s="100">
        <v>5</v>
      </c>
      <c r="AQ116" s="100">
        <v>0</v>
      </c>
      <c r="AR116" s="100">
        <v>51</v>
      </c>
      <c r="AT116" s="124">
        <v>2009</v>
      </c>
      <c r="AU116" s="100">
        <v>28</v>
      </c>
      <c r="AV116" s="100">
        <v>6</v>
      </c>
      <c r="AW116" s="100">
        <v>4</v>
      </c>
      <c r="AX116" s="100">
        <v>9</v>
      </c>
      <c r="AY116" s="100">
        <v>17</v>
      </c>
      <c r="AZ116" s="100">
        <v>16</v>
      </c>
      <c r="BA116" s="100">
        <v>13</v>
      </c>
      <c r="BB116" s="100">
        <v>11</v>
      </c>
      <c r="BC116" s="100">
        <v>16</v>
      </c>
      <c r="BD116" s="100">
        <v>9</v>
      </c>
      <c r="BE116" s="100">
        <v>10</v>
      </c>
      <c r="BF116" s="100">
        <v>9</v>
      </c>
      <c r="BG116" s="100">
        <v>9</v>
      </c>
      <c r="BH116" s="100">
        <v>8</v>
      </c>
      <c r="BI116" s="100">
        <v>12</v>
      </c>
      <c r="BJ116" s="100">
        <v>10</v>
      </c>
      <c r="BK116" s="100">
        <v>5</v>
      </c>
      <c r="BL116" s="100">
        <v>8</v>
      </c>
      <c r="BM116" s="100">
        <v>0</v>
      </c>
      <c r="BN116" s="100">
        <v>200</v>
      </c>
      <c r="BP116" s="124">
        <v>2009</v>
      </c>
    </row>
    <row r="117" spans="2:68">
      <c r="B117" s="124">
        <v>2010</v>
      </c>
      <c r="C117" s="100">
        <v>21</v>
      </c>
      <c r="D117" s="100">
        <v>6</v>
      </c>
      <c r="E117" s="100">
        <v>5</v>
      </c>
      <c r="F117" s="100">
        <v>6</v>
      </c>
      <c r="G117" s="100">
        <v>16</v>
      </c>
      <c r="H117" s="100">
        <v>17</v>
      </c>
      <c r="I117" s="100">
        <v>15</v>
      </c>
      <c r="J117" s="100">
        <v>6</v>
      </c>
      <c r="K117" s="100">
        <v>11</v>
      </c>
      <c r="L117" s="100">
        <v>7</v>
      </c>
      <c r="M117" s="100">
        <v>7</v>
      </c>
      <c r="N117" s="100">
        <v>11</v>
      </c>
      <c r="O117" s="100">
        <v>10</v>
      </c>
      <c r="P117" s="100">
        <v>9</v>
      </c>
      <c r="Q117" s="100">
        <v>5</v>
      </c>
      <c r="R117" s="100">
        <v>13</v>
      </c>
      <c r="S117" s="100">
        <v>4</v>
      </c>
      <c r="T117" s="100">
        <v>3</v>
      </c>
      <c r="U117" s="100">
        <v>0</v>
      </c>
      <c r="V117" s="100">
        <v>172</v>
      </c>
      <c r="X117" s="124">
        <v>2010</v>
      </c>
      <c r="Y117" s="100">
        <v>12</v>
      </c>
      <c r="Z117" s="100">
        <v>0</v>
      </c>
      <c r="AA117" s="100">
        <v>1</v>
      </c>
      <c r="AB117" s="100">
        <v>0</v>
      </c>
      <c r="AC117" s="100">
        <v>1</v>
      </c>
      <c r="AD117" s="100">
        <v>0</v>
      </c>
      <c r="AE117" s="100">
        <v>2</v>
      </c>
      <c r="AF117" s="100">
        <v>2</v>
      </c>
      <c r="AG117" s="100">
        <v>3</v>
      </c>
      <c r="AH117" s="100">
        <v>5</v>
      </c>
      <c r="AI117" s="100">
        <v>2</v>
      </c>
      <c r="AJ117" s="100">
        <v>4</v>
      </c>
      <c r="AK117" s="100">
        <v>2</v>
      </c>
      <c r="AL117" s="100">
        <v>4</v>
      </c>
      <c r="AM117" s="100">
        <v>2</v>
      </c>
      <c r="AN117" s="100">
        <v>3</v>
      </c>
      <c r="AO117" s="100">
        <v>3</v>
      </c>
      <c r="AP117" s="100">
        <v>4</v>
      </c>
      <c r="AQ117" s="100">
        <v>0</v>
      </c>
      <c r="AR117" s="100">
        <v>50</v>
      </c>
      <c r="AT117" s="124">
        <v>2010</v>
      </c>
      <c r="AU117" s="100">
        <v>33</v>
      </c>
      <c r="AV117" s="100">
        <v>6</v>
      </c>
      <c r="AW117" s="100">
        <v>6</v>
      </c>
      <c r="AX117" s="100">
        <v>6</v>
      </c>
      <c r="AY117" s="100">
        <v>17</v>
      </c>
      <c r="AZ117" s="100">
        <v>17</v>
      </c>
      <c r="BA117" s="100">
        <v>17</v>
      </c>
      <c r="BB117" s="100">
        <v>8</v>
      </c>
      <c r="BC117" s="100">
        <v>14</v>
      </c>
      <c r="BD117" s="100">
        <v>12</v>
      </c>
      <c r="BE117" s="100">
        <v>9</v>
      </c>
      <c r="BF117" s="100">
        <v>15</v>
      </c>
      <c r="BG117" s="100">
        <v>12</v>
      </c>
      <c r="BH117" s="100">
        <v>13</v>
      </c>
      <c r="BI117" s="100">
        <v>7</v>
      </c>
      <c r="BJ117" s="100">
        <v>16</v>
      </c>
      <c r="BK117" s="100">
        <v>7</v>
      </c>
      <c r="BL117" s="100">
        <v>7</v>
      </c>
      <c r="BM117" s="100">
        <v>0</v>
      </c>
      <c r="BN117" s="100">
        <v>222</v>
      </c>
      <c r="BP117" s="124">
        <v>2010</v>
      </c>
    </row>
    <row r="118" spans="2:68">
      <c r="B118" s="124">
        <v>2011</v>
      </c>
      <c r="C118" s="100">
        <v>16</v>
      </c>
      <c r="D118" s="100">
        <v>6</v>
      </c>
      <c r="E118" s="100">
        <v>3</v>
      </c>
      <c r="F118" s="100">
        <v>9</v>
      </c>
      <c r="G118" s="100">
        <v>12</v>
      </c>
      <c r="H118" s="100">
        <v>13</v>
      </c>
      <c r="I118" s="100">
        <v>7</v>
      </c>
      <c r="J118" s="100">
        <v>7</v>
      </c>
      <c r="K118" s="100">
        <v>3</v>
      </c>
      <c r="L118" s="100">
        <v>4</v>
      </c>
      <c r="M118" s="100">
        <v>7</v>
      </c>
      <c r="N118" s="100">
        <v>5</v>
      </c>
      <c r="O118" s="100">
        <v>10</v>
      </c>
      <c r="P118" s="100">
        <v>7</v>
      </c>
      <c r="Q118" s="100">
        <v>10</v>
      </c>
      <c r="R118" s="100">
        <v>6</v>
      </c>
      <c r="S118" s="100">
        <v>3</v>
      </c>
      <c r="T118" s="100">
        <v>3</v>
      </c>
      <c r="U118" s="100">
        <v>0</v>
      </c>
      <c r="V118" s="100">
        <v>131</v>
      </c>
      <c r="X118" s="124">
        <v>2011</v>
      </c>
      <c r="Y118" s="100">
        <v>6</v>
      </c>
      <c r="Z118" s="100">
        <v>0</v>
      </c>
      <c r="AA118" s="100">
        <v>0</v>
      </c>
      <c r="AB118" s="100">
        <v>1</v>
      </c>
      <c r="AC118" s="100">
        <v>2</v>
      </c>
      <c r="AD118" s="100">
        <v>7</v>
      </c>
      <c r="AE118" s="100">
        <v>2</v>
      </c>
      <c r="AF118" s="100">
        <v>1</v>
      </c>
      <c r="AG118" s="100">
        <v>0</v>
      </c>
      <c r="AH118" s="100">
        <v>0</v>
      </c>
      <c r="AI118" s="100">
        <v>1</v>
      </c>
      <c r="AJ118" s="100">
        <v>4</v>
      </c>
      <c r="AK118" s="100">
        <v>5</v>
      </c>
      <c r="AL118" s="100">
        <v>1</v>
      </c>
      <c r="AM118" s="100">
        <v>1</v>
      </c>
      <c r="AN118" s="100">
        <v>1</v>
      </c>
      <c r="AO118" s="100">
        <v>2</v>
      </c>
      <c r="AP118" s="100">
        <v>2</v>
      </c>
      <c r="AQ118" s="100">
        <v>0</v>
      </c>
      <c r="AR118" s="100">
        <v>36</v>
      </c>
      <c r="AT118" s="124">
        <v>2011</v>
      </c>
      <c r="AU118" s="100">
        <v>22</v>
      </c>
      <c r="AV118" s="100">
        <v>6</v>
      </c>
      <c r="AW118" s="100">
        <v>3</v>
      </c>
      <c r="AX118" s="100">
        <v>10</v>
      </c>
      <c r="AY118" s="100">
        <v>14</v>
      </c>
      <c r="AZ118" s="100">
        <v>20</v>
      </c>
      <c r="BA118" s="100">
        <v>9</v>
      </c>
      <c r="BB118" s="100">
        <v>8</v>
      </c>
      <c r="BC118" s="100">
        <v>3</v>
      </c>
      <c r="BD118" s="100">
        <v>4</v>
      </c>
      <c r="BE118" s="100">
        <v>8</v>
      </c>
      <c r="BF118" s="100">
        <v>9</v>
      </c>
      <c r="BG118" s="100">
        <v>15</v>
      </c>
      <c r="BH118" s="100">
        <v>8</v>
      </c>
      <c r="BI118" s="100">
        <v>11</v>
      </c>
      <c r="BJ118" s="100">
        <v>7</v>
      </c>
      <c r="BK118" s="100">
        <v>5</v>
      </c>
      <c r="BL118" s="100">
        <v>5</v>
      </c>
      <c r="BM118" s="100">
        <v>0</v>
      </c>
      <c r="BN118" s="100">
        <v>167</v>
      </c>
      <c r="BP118" s="124">
        <v>2011</v>
      </c>
    </row>
    <row r="119" spans="2:68">
      <c r="B119" s="124">
        <v>2012</v>
      </c>
      <c r="C119" s="100">
        <v>15</v>
      </c>
      <c r="D119" s="100">
        <v>7</v>
      </c>
      <c r="E119" s="100">
        <v>3</v>
      </c>
      <c r="F119" s="100">
        <v>6</v>
      </c>
      <c r="G119" s="100">
        <v>14</v>
      </c>
      <c r="H119" s="100">
        <v>19</v>
      </c>
      <c r="I119" s="100">
        <v>12</v>
      </c>
      <c r="J119" s="100">
        <v>9</v>
      </c>
      <c r="K119" s="100">
        <v>8</v>
      </c>
      <c r="L119" s="100">
        <v>10</v>
      </c>
      <c r="M119" s="100">
        <v>8</v>
      </c>
      <c r="N119" s="100">
        <v>15</v>
      </c>
      <c r="O119" s="100">
        <v>8</v>
      </c>
      <c r="P119" s="100">
        <v>7</v>
      </c>
      <c r="Q119" s="100">
        <v>8</v>
      </c>
      <c r="R119" s="100">
        <v>5</v>
      </c>
      <c r="S119" s="100">
        <v>1</v>
      </c>
      <c r="T119" s="100">
        <v>4</v>
      </c>
      <c r="U119" s="100">
        <v>0</v>
      </c>
      <c r="V119" s="100">
        <v>159</v>
      </c>
      <c r="X119" s="124">
        <v>2012</v>
      </c>
      <c r="Y119" s="100">
        <v>6</v>
      </c>
      <c r="Z119" s="100">
        <v>0</v>
      </c>
      <c r="AA119" s="100">
        <v>0</v>
      </c>
      <c r="AB119" s="100">
        <v>3</v>
      </c>
      <c r="AC119" s="100">
        <v>0</v>
      </c>
      <c r="AD119" s="100">
        <v>0</v>
      </c>
      <c r="AE119" s="100">
        <v>1</v>
      </c>
      <c r="AF119" s="100">
        <v>2</v>
      </c>
      <c r="AG119" s="100">
        <v>2</v>
      </c>
      <c r="AH119" s="100">
        <v>1</v>
      </c>
      <c r="AI119" s="100">
        <v>3</v>
      </c>
      <c r="AJ119" s="100">
        <v>4</v>
      </c>
      <c r="AK119" s="100">
        <v>4</v>
      </c>
      <c r="AL119" s="100">
        <v>1</v>
      </c>
      <c r="AM119" s="100">
        <v>3</v>
      </c>
      <c r="AN119" s="100">
        <v>2</v>
      </c>
      <c r="AO119" s="100">
        <v>0</v>
      </c>
      <c r="AP119" s="100">
        <v>3</v>
      </c>
      <c r="AQ119" s="100">
        <v>0</v>
      </c>
      <c r="AR119" s="100">
        <v>35</v>
      </c>
      <c r="AT119" s="124">
        <v>2012</v>
      </c>
      <c r="AU119" s="100">
        <v>21</v>
      </c>
      <c r="AV119" s="100">
        <v>7</v>
      </c>
      <c r="AW119" s="100">
        <v>3</v>
      </c>
      <c r="AX119" s="100">
        <v>9</v>
      </c>
      <c r="AY119" s="100">
        <v>14</v>
      </c>
      <c r="AZ119" s="100">
        <v>19</v>
      </c>
      <c r="BA119" s="100">
        <v>13</v>
      </c>
      <c r="BB119" s="100">
        <v>11</v>
      </c>
      <c r="BC119" s="100">
        <v>10</v>
      </c>
      <c r="BD119" s="100">
        <v>11</v>
      </c>
      <c r="BE119" s="100">
        <v>11</v>
      </c>
      <c r="BF119" s="100">
        <v>19</v>
      </c>
      <c r="BG119" s="100">
        <v>12</v>
      </c>
      <c r="BH119" s="100">
        <v>8</v>
      </c>
      <c r="BI119" s="100">
        <v>11</v>
      </c>
      <c r="BJ119" s="100">
        <v>7</v>
      </c>
      <c r="BK119" s="100">
        <v>1</v>
      </c>
      <c r="BL119" s="100">
        <v>7</v>
      </c>
      <c r="BM119" s="100">
        <v>0</v>
      </c>
      <c r="BN119" s="100">
        <v>194</v>
      </c>
      <c r="BP119" s="124">
        <v>2012</v>
      </c>
    </row>
    <row r="120" spans="2:68">
      <c r="B120" s="124">
        <v>2013</v>
      </c>
      <c r="C120" s="100">
        <v>14</v>
      </c>
      <c r="D120" s="100">
        <v>3</v>
      </c>
      <c r="E120" s="100">
        <v>3</v>
      </c>
      <c r="F120" s="100">
        <v>11</v>
      </c>
      <c r="G120" s="100">
        <v>12</v>
      </c>
      <c r="H120" s="100">
        <v>9</v>
      </c>
      <c r="I120" s="100">
        <v>17</v>
      </c>
      <c r="J120" s="100">
        <v>15</v>
      </c>
      <c r="K120" s="100">
        <v>11</v>
      </c>
      <c r="L120" s="100">
        <v>11</v>
      </c>
      <c r="M120" s="100">
        <v>9</v>
      </c>
      <c r="N120" s="100">
        <v>7</v>
      </c>
      <c r="O120" s="100">
        <v>11</v>
      </c>
      <c r="P120" s="100">
        <v>8</v>
      </c>
      <c r="Q120" s="100">
        <v>9</v>
      </c>
      <c r="R120" s="100">
        <v>5</v>
      </c>
      <c r="S120" s="100">
        <v>4</v>
      </c>
      <c r="T120" s="100">
        <v>1</v>
      </c>
      <c r="U120" s="100">
        <v>0</v>
      </c>
      <c r="V120" s="100">
        <v>160</v>
      </c>
      <c r="X120" s="124">
        <v>2013</v>
      </c>
      <c r="Y120" s="100">
        <v>13</v>
      </c>
      <c r="Z120" s="100">
        <v>1</v>
      </c>
      <c r="AA120" s="100">
        <v>1</v>
      </c>
      <c r="AB120" s="100">
        <v>0</v>
      </c>
      <c r="AC120" s="100">
        <v>1</v>
      </c>
      <c r="AD120" s="100">
        <v>3</v>
      </c>
      <c r="AE120" s="100">
        <v>0</v>
      </c>
      <c r="AF120" s="100">
        <v>2</v>
      </c>
      <c r="AG120" s="100">
        <v>5</v>
      </c>
      <c r="AH120" s="100">
        <v>6</v>
      </c>
      <c r="AI120" s="100">
        <v>0</v>
      </c>
      <c r="AJ120" s="100">
        <v>4</v>
      </c>
      <c r="AK120" s="100">
        <v>7</v>
      </c>
      <c r="AL120" s="100">
        <v>1</v>
      </c>
      <c r="AM120" s="100">
        <v>0</v>
      </c>
      <c r="AN120" s="100">
        <v>1</v>
      </c>
      <c r="AO120" s="100">
        <v>3</v>
      </c>
      <c r="AP120" s="100">
        <v>3</v>
      </c>
      <c r="AQ120" s="100">
        <v>1</v>
      </c>
      <c r="AR120" s="100">
        <v>52</v>
      </c>
      <c r="AT120" s="124">
        <v>2013</v>
      </c>
      <c r="AU120" s="100">
        <v>27</v>
      </c>
      <c r="AV120" s="100">
        <v>4</v>
      </c>
      <c r="AW120" s="100">
        <v>4</v>
      </c>
      <c r="AX120" s="100">
        <v>11</v>
      </c>
      <c r="AY120" s="100">
        <v>13</v>
      </c>
      <c r="AZ120" s="100">
        <v>12</v>
      </c>
      <c r="BA120" s="100">
        <v>17</v>
      </c>
      <c r="BB120" s="100">
        <v>17</v>
      </c>
      <c r="BC120" s="100">
        <v>16</v>
      </c>
      <c r="BD120" s="100">
        <v>17</v>
      </c>
      <c r="BE120" s="100">
        <v>9</v>
      </c>
      <c r="BF120" s="100">
        <v>11</v>
      </c>
      <c r="BG120" s="100">
        <v>18</v>
      </c>
      <c r="BH120" s="100">
        <v>9</v>
      </c>
      <c r="BI120" s="100">
        <v>9</v>
      </c>
      <c r="BJ120" s="100">
        <v>6</v>
      </c>
      <c r="BK120" s="100">
        <v>7</v>
      </c>
      <c r="BL120" s="100">
        <v>4</v>
      </c>
      <c r="BM120" s="100">
        <v>1</v>
      </c>
      <c r="BN120" s="100">
        <v>212</v>
      </c>
      <c r="BP120" s="124">
        <v>2013</v>
      </c>
    </row>
    <row r="121" spans="2:68">
      <c r="B121" s="124">
        <v>2014</v>
      </c>
      <c r="C121" s="100">
        <v>14</v>
      </c>
      <c r="D121" s="100">
        <v>5</v>
      </c>
      <c r="E121" s="100">
        <v>1</v>
      </c>
      <c r="F121" s="100">
        <v>4</v>
      </c>
      <c r="G121" s="100">
        <v>15</v>
      </c>
      <c r="H121" s="100">
        <v>13</v>
      </c>
      <c r="I121" s="100">
        <v>14</v>
      </c>
      <c r="J121" s="100">
        <v>8</v>
      </c>
      <c r="K121" s="100">
        <v>14</v>
      </c>
      <c r="L121" s="100">
        <v>10</v>
      </c>
      <c r="M121" s="100">
        <v>10</v>
      </c>
      <c r="N121" s="100">
        <v>6</v>
      </c>
      <c r="O121" s="100">
        <v>8</v>
      </c>
      <c r="P121" s="100">
        <v>9</v>
      </c>
      <c r="Q121" s="100">
        <v>3</v>
      </c>
      <c r="R121" s="100">
        <v>5</v>
      </c>
      <c r="S121" s="100">
        <v>5</v>
      </c>
      <c r="T121" s="100">
        <v>4</v>
      </c>
      <c r="U121" s="100">
        <v>0</v>
      </c>
      <c r="V121" s="100">
        <v>148</v>
      </c>
      <c r="X121" s="124">
        <v>2014</v>
      </c>
      <c r="Y121" s="100">
        <v>7</v>
      </c>
      <c r="Z121" s="100">
        <v>0</v>
      </c>
      <c r="AA121" s="100">
        <v>2</v>
      </c>
      <c r="AB121" s="100">
        <v>1</v>
      </c>
      <c r="AC121" s="100">
        <v>2</v>
      </c>
      <c r="AD121" s="100">
        <v>2</v>
      </c>
      <c r="AE121" s="100">
        <v>0</v>
      </c>
      <c r="AF121" s="100">
        <v>0</v>
      </c>
      <c r="AG121" s="100">
        <v>0</v>
      </c>
      <c r="AH121" s="100">
        <v>4</v>
      </c>
      <c r="AI121" s="100">
        <v>1</v>
      </c>
      <c r="AJ121" s="100">
        <v>2</v>
      </c>
      <c r="AK121" s="100">
        <v>2</v>
      </c>
      <c r="AL121" s="100">
        <v>4</v>
      </c>
      <c r="AM121" s="100">
        <v>2</v>
      </c>
      <c r="AN121" s="100">
        <v>6</v>
      </c>
      <c r="AO121" s="100">
        <v>3</v>
      </c>
      <c r="AP121" s="100">
        <v>0</v>
      </c>
      <c r="AQ121" s="100">
        <v>0</v>
      </c>
      <c r="AR121" s="100">
        <v>38</v>
      </c>
      <c r="AT121" s="124">
        <v>2014</v>
      </c>
      <c r="AU121" s="100">
        <v>21</v>
      </c>
      <c r="AV121" s="100">
        <v>5</v>
      </c>
      <c r="AW121" s="100">
        <v>3</v>
      </c>
      <c r="AX121" s="100">
        <v>5</v>
      </c>
      <c r="AY121" s="100">
        <v>17</v>
      </c>
      <c r="AZ121" s="100">
        <v>15</v>
      </c>
      <c r="BA121" s="100">
        <v>14</v>
      </c>
      <c r="BB121" s="100">
        <v>8</v>
      </c>
      <c r="BC121" s="100">
        <v>14</v>
      </c>
      <c r="BD121" s="100">
        <v>14</v>
      </c>
      <c r="BE121" s="100">
        <v>11</v>
      </c>
      <c r="BF121" s="100">
        <v>8</v>
      </c>
      <c r="BG121" s="100">
        <v>10</v>
      </c>
      <c r="BH121" s="100">
        <v>13</v>
      </c>
      <c r="BI121" s="100">
        <v>5</v>
      </c>
      <c r="BJ121" s="100">
        <v>11</v>
      </c>
      <c r="BK121" s="100">
        <v>8</v>
      </c>
      <c r="BL121" s="100">
        <v>4</v>
      </c>
      <c r="BM121" s="100">
        <v>0</v>
      </c>
      <c r="BN121" s="100">
        <v>186</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6"/>
      <c r="BP14" s="113">
        <v>1907</v>
      </c>
    </row>
    <row r="15" spans="1:68" s="92" customFormat="1">
      <c r="A15" s="126"/>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6"/>
      <c r="BP15" s="113">
        <v>1908</v>
      </c>
    </row>
    <row r="16" spans="1:68" s="92" customFormat="1">
      <c r="A16" s="126"/>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6"/>
      <c r="BP16" s="113">
        <v>1909</v>
      </c>
    </row>
    <row r="17" spans="1:68" s="92" customFormat="1">
      <c r="A17" s="126"/>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6"/>
      <c r="BP17" s="114">
        <v>1910</v>
      </c>
    </row>
    <row r="18" spans="1:68" s="92" customFormat="1">
      <c r="A18" s="126"/>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6"/>
      <c r="BP18" s="114">
        <v>1911</v>
      </c>
    </row>
    <row r="19" spans="1:68" s="92" customFormat="1">
      <c r="A19" s="126"/>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6"/>
      <c r="BP19" s="114">
        <v>1912</v>
      </c>
    </row>
    <row r="20" spans="1:68" s="92" customFormat="1">
      <c r="A20" s="126"/>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6"/>
      <c r="BP20" s="114">
        <v>1913</v>
      </c>
    </row>
    <row r="21" spans="1:68" s="92" customFormat="1">
      <c r="A21" s="126"/>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6"/>
      <c r="BP21" s="114">
        <v>1914</v>
      </c>
    </row>
    <row r="22" spans="1:68" s="92" customFormat="1">
      <c r="A22" s="126"/>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6"/>
      <c r="BP22" s="114">
        <v>1915</v>
      </c>
    </row>
    <row r="23" spans="1:68" s="92" customFormat="1">
      <c r="A23" s="126"/>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6"/>
      <c r="BP23" s="114">
        <v>1916</v>
      </c>
    </row>
    <row r="24" spans="1:68" s="92" customFormat="1">
      <c r="A24" s="126"/>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6"/>
      <c r="BP24" s="114">
        <v>1917</v>
      </c>
    </row>
    <row r="25" spans="1:68" s="92" customFormat="1">
      <c r="A25" s="126"/>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6"/>
      <c r="BP25" s="115">
        <v>1918</v>
      </c>
    </row>
    <row r="26" spans="1:68" s="92" customFormat="1">
      <c r="A26" s="126"/>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6"/>
      <c r="BP26" s="115">
        <v>1919</v>
      </c>
    </row>
    <row r="27" spans="1:68" s="92" customFormat="1">
      <c r="A27" s="126"/>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6"/>
      <c r="BP27" s="115">
        <v>1920</v>
      </c>
    </row>
    <row r="28" spans="1:68">
      <c r="A28" s="12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8"/>
      <c r="BP28" s="116">
        <v>1921</v>
      </c>
    </row>
    <row r="29" spans="1:68">
      <c r="A29" s="12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8"/>
      <c r="BP29" s="117">
        <v>1922</v>
      </c>
    </row>
    <row r="30" spans="1:68">
      <c r="A30" s="12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8"/>
      <c r="BP30" s="117">
        <v>1923</v>
      </c>
    </row>
    <row r="31" spans="1:68">
      <c r="A31" s="12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8"/>
      <c r="BP31" s="117">
        <v>1924</v>
      </c>
    </row>
    <row r="32" spans="1:68">
      <c r="A32" s="12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8"/>
      <c r="BP32" s="117">
        <v>1925</v>
      </c>
    </row>
    <row r="33" spans="1:68">
      <c r="A33" s="12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8"/>
      <c r="BP33" s="117">
        <v>1926</v>
      </c>
    </row>
    <row r="34" spans="1:68">
      <c r="A34" s="12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8"/>
      <c r="BP34" s="117">
        <v>1927</v>
      </c>
    </row>
    <row r="35" spans="1:68">
      <c r="A35" s="12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8"/>
      <c r="BP35" s="117">
        <v>1928</v>
      </c>
    </row>
    <row r="36" spans="1:68">
      <c r="A36" s="12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8"/>
      <c r="BP36" s="117">
        <v>1929</v>
      </c>
    </row>
    <row r="37" spans="1:68">
      <c r="A37" s="12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8"/>
      <c r="BP37" s="117">
        <v>1930</v>
      </c>
    </row>
    <row r="38" spans="1:68">
      <c r="A38" s="12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8"/>
      <c r="BP38" s="118">
        <v>1931</v>
      </c>
    </row>
    <row r="39" spans="1:68">
      <c r="A39" s="12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8"/>
      <c r="BP39" s="118">
        <v>1932</v>
      </c>
    </row>
    <row r="40" spans="1:68">
      <c r="A40" s="12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8"/>
      <c r="BP40" s="118">
        <v>1933</v>
      </c>
    </row>
    <row r="41" spans="1:68">
      <c r="A41" s="12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8"/>
      <c r="BP41" s="118">
        <v>1934</v>
      </c>
    </row>
    <row r="42" spans="1:68">
      <c r="A42" s="12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8"/>
      <c r="BP42" s="118">
        <v>1935</v>
      </c>
    </row>
    <row r="43" spans="1:68">
      <c r="A43" s="12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8"/>
      <c r="BP43" s="118">
        <v>1936</v>
      </c>
    </row>
    <row r="44" spans="1:68">
      <c r="A44" s="12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8"/>
      <c r="BP44" s="118">
        <v>1937</v>
      </c>
    </row>
    <row r="45" spans="1:68">
      <c r="A45" s="12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8"/>
      <c r="BP45" s="118">
        <v>1938</v>
      </c>
    </row>
    <row r="46" spans="1:68">
      <c r="A46" s="12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8"/>
      <c r="BP46" s="118">
        <v>1939</v>
      </c>
    </row>
    <row r="47" spans="1:68">
      <c r="A47" s="12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8"/>
      <c r="BP47" s="119">
        <v>1940</v>
      </c>
    </row>
    <row r="48" spans="1:68">
      <c r="A48" s="12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8"/>
      <c r="BP48" s="119">
        <v>1941</v>
      </c>
    </row>
    <row r="49" spans="1:68">
      <c r="A49" s="12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8"/>
      <c r="BP49" s="119">
        <v>1942</v>
      </c>
    </row>
    <row r="50" spans="1:68">
      <c r="A50" s="12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8"/>
      <c r="BP50" s="119">
        <v>1943</v>
      </c>
    </row>
    <row r="51" spans="1:68">
      <c r="A51" s="12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8"/>
      <c r="BP51" s="119">
        <v>1944</v>
      </c>
    </row>
    <row r="52" spans="1:68">
      <c r="A52" s="12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8"/>
      <c r="BP52" s="119">
        <v>1945</v>
      </c>
    </row>
    <row r="53" spans="1:68">
      <c r="A53" s="12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8"/>
      <c r="BP53" s="119">
        <v>1946</v>
      </c>
    </row>
    <row r="54" spans="1:68">
      <c r="A54" s="12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8"/>
      <c r="BP54" s="119">
        <v>1947</v>
      </c>
    </row>
    <row r="55" spans="1:68">
      <c r="A55" s="12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8"/>
      <c r="BP55" s="119">
        <v>1948</v>
      </c>
    </row>
    <row r="56" spans="1:68">
      <c r="A56" s="12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8"/>
      <c r="BP56" s="119">
        <v>1949</v>
      </c>
    </row>
    <row r="57" spans="1:68">
      <c r="A57" s="12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8"/>
      <c r="BP57" s="120">
        <v>1950</v>
      </c>
    </row>
    <row r="58" spans="1:68">
      <c r="A58" s="12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8"/>
      <c r="BP58" s="120">
        <v>1951</v>
      </c>
    </row>
    <row r="59" spans="1:68">
      <c r="A59" s="12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8"/>
      <c r="BP59" s="120">
        <v>1952</v>
      </c>
    </row>
    <row r="60" spans="1:68">
      <c r="A60" s="12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8"/>
      <c r="BP60" s="120">
        <v>1953</v>
      </c>
    </row>
    <row r="61" spans="1:68">
      <c r="A61" s="12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8"/>
      <c r="BP61" s="120">
        <v>1954</v>
      </c>
    </row>
    <row r="62" spans="1:68">
      <c r="A62" s="12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8"/>
      <c r="BP62" s="120">
        <v>1955</v>
      </c>
    </row>
    <row r="63" spans="1:68">
      <c r="A63" s="12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8"/>
      <c r="BP63" s="120">
        <v>1956</v>
      </c>
    </row>
    <row r="64" spans="1:68">
      <c r="A64" s="12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8"/>
      <c r="BP64" s="120">
        <v>1957</v>
      </c>
    </row>
    <row r="65" spans="1:68">
      <c r="A65" s="12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8"/>
      <c r="BP65" s="121">
        <v>1958</v>
      </c>
    </row>
    <row r="66" spans="1:68">
      <c r="A66" s="12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8"/>
      <c r="BP66" s="121">
        <v>1959</v>
      </c>
    </row>
    <row r="67" spans="1:68">
      <c r="A67" s="12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8"/>
      <c r="BP67" s="121">
        <v>1960</v>
      </c>
    </row>
    <row r="68" spans="1:68">
      <c r="A68" s="12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8"/>
      <c r="BP68" s="121">
        <v>1961</v>
      </c>
    </row>
    <row r="69" spans="1:68">
      <c r="A69" s="12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8"/>
      <c r="BP69" s="121">
        <v>1962</v>
      </c>
    </row>
    <row r="70" spans="1:68">
      <c r="A70" s="12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8"/>
      <c r="BP70" s="121">
        <v>1963</v>
      </c>
    </row>
    <row r="71" spans="1:68">
      <c r="A71" s="12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8"/>
      <c r="BP71" s="121">
        <v>1964</v>
      </c>
    </row>
    <row r="72" spans="1:68">
      <c r="A72" s="12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8"/>
      <c r="BP72" s="121">
        <v>1965</v>
      </c>
    </row>
    <row r="73" spans="1:68">
      <c r="A73" s="12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8"/>
      <c r="BP73" s="121">
        <v>1966</v>
      </c>
    </row>
    <row r="74" spans="1:68">
      <c r="A74" s="12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8"/>
      <c r="BP74" s="121">
        <v>1967</v>
      </c>
    </row>
    <row r="75" spans="1:68">
      <c r="A75" s="128"/>
      <c r="B75" s="122">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Q75" s="100" t="s">
        <v>24</v>
      </c>
      <c r="R75" s="100" t="s">
        <v>24</v>
      </c>
      <c r="S75" s="100" t="s">
        <v>24</v>
      </c>
      <c r="T75" s="100" t="s">
        <v>24</v>
      </c>
      <c r="U75" s="100" t="s">
        <v>24</v>
      </c>
      <c r="V75" s="100" t="s">
        <v>24</v>
      </c>
      <c r="W75" s="128"/>
      <c r="X75" s="122">
        <v>1968</v>
      </c>
      <c r="Y75" s="100" t="s">
        <v>24</v>
      </c>
      <c r="Z75" s="100" t="s">
        <v>24</v>
      </c>
      <c r="AA75" s="100" t="s">
        <v>24</v>
      </c>
      <c r="AB75" s="100" t="s">
        <v>24</v>
      </c>
      <c r="AC75" s="100" t="s">
        <v>24</v>
      </c>
      <c r="AD75" s="100" t="s">
        <v>24</v>
      </c>
      <c r="AE75" s="100" t="s">
        <v>24</v>
      </c>
      <c r="AF75" s="100" t="s">
        <v>24</v>
      </c>
      <c r="AG75" s="100" t="s">
        <v>24</v>
      </c>
      <c r="AH75" s="100" t="s">
        <v>24</v>
      </c>
      <c r="AI75" s="100" t="s">
        <v>24</v>
      </c>
      <c r="AJ75" s="100" t="s">
        <v>24</v>
      </c>
      <c r="AK75" s="100" t="s">
        <v>24</v>
      </c>
      <c r="AL75" s="100" t="s">
        <v>24</v>
      </c>
      <c r="AM75" s="100" t="s">
        <v>24</v>
      </c>
      <c r="AN75" s="100" t="s">
        <v>24</v>
      </c>
      <c r="AO75" s="100" t="s">
        <v>24</v>
      </c>
      <c r="AP75" s="100" t="s">
        <v>24</v>
      </c>
      <c r="AQ75" s="100" t="s">
        <v>24</v>
      </c>
      <c r="AR75" s="100" t="s">
        <v>24</v>
      </c>
      <c r="AS75" s="128"/>
      <c r="AT75" s="122">
        <v>1968</v>
      </c>
      <c r="AU75" s="100" t="s">
        <v>24</v>
      </c>
      <c r="AV75" s="100" t="s">
        <v>24</v>
      </c>
      <c r="AW75" s="100" t="s">
        <v>24</v>
      </c>
      <c r="AX75" s="100" t="s">
        <v>24</v>
      </c>
      <c r="AY75" s="100" t="s">
        <v>24</v>
      </c>
      <c r="AZ75" s="100" t="s">
        <v>24</v>
      </c>
      <c r="BA75" s="100" t="s">
        <v>24</v>
      </c>
      <c r="BB75" s="100" t="s">
        <v>24</v>
      </c>
      <c r="BC75" s="100" t="s">
        <v>24</v>
      </c>
      <c r="BD75" s="100" t="s">
        <v>24</v>
      </c>
      <c r="BE75" s="100" t="s">
        <v>24</v>
      </c>
      <c r="BF75" s="100" t="s">
        <v>24</v>
      </c>
      <c r="BG75" s="100" t="s">
        <v>24</v>
      </c>
      <c r="BH75" s="100" t="s">
        <v>24</v>
      </c>
      <c r="BI75" s="100" t="s">
        <v>24</v>
      </c>
      <c r="BJ75" s="100" t="s">
        <v>24</v>
      </c>
      <c r="BK75" s="100" t="s">
        <v>24</v>
      </c>
      <c r="BL75" s="100" t="s">
        <v>24</v>
      </c>
      <c r="BM75" s="100" t="s">
        <v>24</v>
      </c>
      <c r="BN75" s="100" t="s">
        <v>24</v>
      </c>
      <c r="BO75" s="128"/>
      <c r="BP75" s="122">
        <v>1968</v>
      </c>
    </row>
    <row r="76" spans="1:68">
      <c r="A76" s="128"/>
      <c r="B76" s="122">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Q76" s="100" t="s">
        <v>24</v>
      </c>
      <c r="R76" s="100" t="s">
        <v>24</v>
      </c>
      <c r="S76" s="100" t="s">
        <v>24</v>
      </c>
      <c r="T76" s="100" t="s">
        <v>24</v>
      </c>
      <c r="U76" s="100" t="s">
        <v>24</v>
      </c>
      <c r="V76" s="100" t="s">
        <v>24</v>
      </c>
      <c r="W76" s="128"/>
      <c r="X76" s="122">
        <v>1969</v>
      </c>
      <c r="Y76" s="100" t="s">
        <v>24</v>
      </c>
      <c r="Z76" s="100" t="s">
        <v>24</v>
      </c>
      <c r="AA76" s="100" t="s">
        <v>24</v>
      </c>
      <c r="AB76" s="100" t="s">
        <v>24</v>
      </c>
      <c r="AC76" s="100" t="s">
        <v>24</v>
      </c>
      <c r="AD76" s="100" t="s">
        <v>24</v>
      </c>
      <c r="AE76" s="100" t="s">
        <v>24</v>
      </c>
      <c r="AF76" s="100" t="s">
        <v>24</v>
      </c>
      <c r="AG76" s="100" t="s">
        <v>24</v>
      </c>
      <c r="AH76" s="100" t="s">
        <v>24</v>
      </c>
      <c r="AI76" s="100" t="s">
        <v>24</v>
      </c>
      <c r="AJ76" s="100" t="s">
        <v>24</v>
      </c>
      <c r="AK76" s="100" t="s">
        <v>24</v>
      </c>
      <c r="AL76" s="100" t="s">
        <v>24</v>
      </c>
      <c r="AM76" s="100" t="s">
        <v>24</v>
      </c>
      <c r="AN76" s="100" t="s">
        <v>24</v>
      </c>
      <c r="AO76" s="100" t="s">
        <v>24</v>
      </c>
      <c r="AP76" s="100" t="s">
        <v>24</v>
      </c>
      <c r="AQ76" s="100" t="s">
        <v>24</v>
      </c>
      <c r="AR76" s="100" t="s">
        <v>24</v>
      </c>
      <c r="AS76" s="128"/>
      <c r="AT76" s="122">
        <v>1969</v>
      </c>
      <c r="AU76" s="100" t="s">
        <v>24</v>
      </c>
      <c r="AV76" s="100" t="s">
        <v>24</v>
      </c>
      <c r="AW76" s="100" t="s">
        <v>24</v>
      </c>
      <c r="AX76" s="100" t="s">
        <v>24</v>
      </c>
      <c r="AY76" s="100" t="s">
        <v>24</v>
      </c>
      <c r="AZ76" s="100" t="s">
        <v>24</v>
      </c>
      <c r="BA76" s="100" t="s">
        <v>24</v>
      </c>
      <c r="BB76" s="100" t="s">
        <v>24</v>
      </c>
      <c r="BC76" s="100" t="s">
        <v>24</v>
      </c>
      <c r="BD76" s="100" t="s">
        <v>24</v>
      </c>
      <c r="BE76" s="100" t="s">
        <v>24</v>
      </c>
      <c r="BF76" s="100" t="s">
        <v>24</v>
      </c>
      <c r="BG76" s="100" t="s">
        <v>24</v>
      </c>
      <c r="BH76" s="100" t="s">
        <v>24</v>
      </c>
      <c r="BI76" s="100" t="s">
        <v>24</v>
      </c>
      <c r="BJ76" s="100" t="s">
        <v>24</v>
      </c>
      <c r="BK76" s="100" t="s">
        <v>24</v>
      </c>
      <c r="BL76" s="100" t="s">
        <v>24</v>
      </c>
      <c r="BM76" s="100" t="s">
        <v>24</v>
      </c>
      <c r="BN76" s="100" t="s">
        <v>24</v>
      </c>
      <c r="BO76" s="128"/>
      <c r="BP76" s="122">
        <v>1969</v>
      </c>
    </row>
    <row r="77" spans="1:68">
      <c r="A77" s="128"/>
      <c r="B77" s="122">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Q77" s="100" t="s">
        <v>24</v>
      </c>
      <c r="R77" s="100" t="s">
        <v>24</v>
      </c>
      <c r="S77" s="100" t="s">
        <v>24</v>
      </c>
      <c r="T77" s="100" t="s">
        <v>24</v>
      </c>
      <c r="U77" s="100" t="s">
        <v>24</v>
      </c>
      <c r="V77" s="100" t="s">
        <v>24</v>
      </c>
      <c r="W77" s="128"/>
      <c r="X77" s="122">
        <v>1970</v>
      </c>
      <c r="Y77" s="100" t="s">
        <v>24</v>
      </c>
      <c r="Z77" s="100" t="s">
        <v>24</v>
      </c>
      <c r="AA77" s="100" t="s">
        <v>24</v>
      </c>
      <c r="AB77" s="100" t="s">
        <v>24</v>
      </c>
      <c r="AC77" s="100" t="s">
        <v>24</v>
      </c>
      <c r="AD77" s="100" t="s">
        <v>24</v>
      </c>
      <c r="AE77" s="100" t="s">
        <v>24</v>
      </c>
      <c r="AF77" s="100" t="s">
        <v>24</v>
      </c>
      <c r="AG77" s="100" t="s">
        <v>24</v>
      </c>
      <c r="AH77" s="100" t="s">
        <v>24</v>
      </c>
      <c r="AI77" s="100" t="s">
        <v>24</v>
      </c>
      <c r="AJ77" s="100" t="s">
        <v>24</v>
      </c>
      <c r="AK77" s="100" t="s">
        <v>24</v>
      </c>
      <c r="AL77" s="100" t="s">
        <v>24</v>
      </c>
      <c r="AM77" s="100" t="s">
        <v>24</v>
      </c>
      <c r="AN77" s="100" t="s">
        <v>24</v>
      </c>
      <c r="AO77" s="100" t="s">
        <v>24</v>
      </c>
      <c r="AP77" s="100" t="s">
        <v>24</v>
      </c>
      <c r="AQ77" s="100" t="s">
        <v>24</v>
      </c>
      <c r="AR77" s="100" t="s">
        <v>24</v>
      </c>
      <c r="AS77" s="128"/>
      <c r="AT77" s="122">
        <v>1970</v>
      </c>
      <c r="AU77" s="100" t="s">
        <v>24</v>
      </c>
      <c r="AV77" s="100" t="s">
        <v>24</v>
      </c>
      <c r="AW77" s="100" t="s">
        <v>24</v>
      </c>
      <c r="AX77" s="100" t="s">
        <v>24</v>
      </c>
      <c r="AY77" s="100" t="s">
        <v>24</v>
      </c>
      <c r="AZ77" s="100" t="s">
        <v>24</v>
      </c>
      <c r="BA77" s="100" t="s">
        <v>24</v>
      </c>
      <c r="BB77" s="100" t="s">
        <v>24</v>
      </c>
      <c r="BC77" s="100" t="s">
        <v>24</v>
      </c>
      <c r="BD77" s="100" t="s">
        <v>24</v>
      </c>
      <c r="BE77" s="100" t="s">
        <v>24</v>
      </c>
      <c r="BF77" s="100" t="s">
        <v>24</v>
      </c>
      <c r="BG77" s="100" t="s">
        <v>24</v>
      </c>
      <c r="BH77" s="100" t="s">
        <v>24</v>
      </c>
      <c r="BI77" s="100" t="s">
        <v>24</v>
      </c>
      <c r="BJ77" s="100" t="s">
        <v>24</v>
      </c>
      <c r="BK77" s="100" t="s">
        <v>24</v>
      </c>
      <c r="BL77" s="100" t="s">
        <v>24</v>
      </c>
      <c r="BM77" s="100" t="s">
        <v>24</v>
      </c>
      <c r="BN77" s="100" t="s">
        <v>24</v>
      </c>
      <c r="BO77" s="128"/>
      <c r="BP77" s="122">
        <v>1970</v>
      </c>
    </row>
    <row r="78" spans="1:68">
      <c r="A78" s="128"/>
      <c r="B78" s="122">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Q78" s="100" t="s">
        <v>24</v>
      </c>
      <c r="R78" s="100" t="s">
        <v>24</v>
      </c>
      <c r="S78" s="100" t="s">
        <v>24</v>
      </c>
      <c r="T78" s="100" t="s">
        <v>24</v>
      </c>
      <c r="U78" s="100" t="s">
        <v>24</v>
      </c>
      <c r="V78" s="100" t="s">
        <v>24</v>
      </c>
      <c r="W78" s="128"/>
      <c r="X78" s="122">
        <v>1971</v>
      </c>
      <c r="Y78" s="100" t="s">
        <v>24</v>
      </c>
      <c r="Z78" s="100" t="s">
        <v>24</v>
      </c>
      <c r="AA78" s="100" t="s">
        <v>24</v>
      </c>
      <c r="AB78" s="100" t="s">
        <v>24</v>
      </c>
      <c r="AC78" s="100" t="s">
        <v>24</v>
      </c>
      <c r="AD78" s="100" t="s">
        <v>24</v>
      </c>
      <c r="AE78" s="100" t="s">
        <v>24</v>
      </c>
      <c r="AF78" s="100" t="s">
        <v>24</v>
      </c>
      <c r="AG78" s="100" t="s">
        <v>24</v>
      </c>
      <c r="AH78" s="100" t="s">
        <v>24</v>
      </c>
      <c r="AI78" s="100" t="s">
        <v>24</v>
      </c>
      <c r="AJ78" s="100" t="s">
        <v>24</v>
      </c>
      <c r="AK78" s="100" t="s">
        <v>24</v>
      </c>
      <c r="AL78" s="100" t="s">
        <v>24</v>
      </c>
      <c r="AM78" s="100" t="s">
        <v>24</v>
      </c>
      <c r="AN78" s="100" t="s">
        <v>24</v>
      </c>
      <c r="AO78" s="100" t="s">
        <v>24</v>
      </c>
      <c r="AP78" s="100" t="s">
        <v>24</v>
      </c>
      <c r="AQ78" s="100" t="s">
        <v>24</v>
      </c>
      <c r="AR78" s="100" t="s">
        <v>24</v>
      </c>
      <c r="AS78" s="128"/>
      <c r="AT78" s="122">
        <v>1971</v>
      </c>
      <c r="AU78" s="100" t="s">
        <v>24</v>
      </c>
      <c r="AV78" s="100" t="s">
        <v>24</v>
      </c>
      <c r="AW78" s="100" t="s">
        <v>24</v>
      </c>
      <c r="AX78" s="100" t="s">
        <v>24</v>
      </c>
      <c r="AY78" s="100" t="s">
        <v>24</v>
      </c>
      <c r="AZ78" s="100" t="s">
        <v>24</v>
      </c>
      <c r="BA78" s="100" t="s">
        <v>24</v>
      </c>
      <c r="BB78" s="100" t="s">
        <v>24</v>
      </c>
      <c r="BC78" s="100" t="s">
        <v>24</v>
      </c>
      <c r="BD78" s="100" t="s">
        <v>24</v>
      </c>
      <c r="BE78" s="100" t="s">
        <v>24</v>
      </c>
      <c r="BF78" s="100" t="s">
        <v>24</v>
      </c>
      <c r="BG78" s="100" t="s">
        <v>24</v>
      </c>
      <c r="BH78" s="100" t="s">
        <v>24</v>
      </c>
      <c r="BI78" s="100" t="s">
        <v>24</v>
      </c>
      <c r="BJ78" s="100" t="s">
        <v>24</v>
      </c>
      <c r="BK78" s="100" t="s">
        <v>24</v>
      </c>
      <c r="BL78" s="100" t="s">
        <v>24</v>
      </c>
      <c r="BM78" s="100" t="s">
        <v>24</v>
      </c>
      <c r="BN78" s="100" t="s">
        <v>24</v>
      </c>
      <c r="BO78" s="128"/>
      <c r="BP78" s="122">
        <v>1971</v>
      </c>
    </row>
    <row r="79" spans="1:68">
      <c r="A79" s="128"/>
      <c r="B79" s="122">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Q79" s="100" t="s">
        <v>24</v>
      </c>
      <c r="R79" s="100" t="s">
        <v>24</v>
      </c>
      <c r="S79" s="100" t="s">
        <v>24</v>
      </c>
      <c r="T79" s="100" t="s">
        <v>24</v>
      </c>
      <c r="U79" s="100" t="s">
        <v>24</v>
      </c>
      <c r="V79" s="100" t="s">
        <v>24</v>
      </c>
      <c r="W79" s="128"/>
      <c r="X79" s="122">
        <v>1972</v>
      </c>
      <c r="Y79" s="100" t="s">
        <v>24</v>
      </c>
      <c r="Z79" s="100" t="s">
        <v>24</v>
      </c>
      <c r="AA79" s="100" t="s">
        <v>24</v>
      </c>
      <c r="AB79" s="100" t="s">
        <v>24</v>
      </c>
      <c r="AC79" s="100" t="s">
        <v>24</v>
      </c>
      <c r="AD79" s="100" t="s">
        <v>24</v>
      </c>
      <c r="AE79" s="100" t="s">
        <v>24</v>
      </c>
      <c r="AF79" s="100" t="s">
        <v>24</v>
      </c>
      <c r="AG79" s="100" t="s">
        <v>24</v>
      </c>
      <c r="AH79" s="100" t="s">
        <v>24</v>
      </c>
      <c r="AI79" s="100" t="s">
        <v>24</v>
      </c>
      <c r="AJ79" s="100" t="s">
        <v>24</v>
      </c>
      <c r="AK79" s="100" t="s">
        <v>24</v>
      </c>
      <c r="AL79" s="100" t="s">
        <v>24</v>
      </c>
      <c r="AM79" s="100" t="s">
        <v>24</v>
      </c>
      <c r="AN79" s="100" t="s">
        <v>24</v>
      </c>
      <c r="AO79" s="100" t="s">
        <v>24</v>
      </c>
      <c r="AP79" s="100" t="s">
        <v>24</v>
      </c>
      <c r="AQ79" s="100" t="s">
        <v>24</v>
      </c>
      <c r="AR79" s="100" t="s">
        <v>24</v>
      </c>
      <c r="AS79" s="128"/>
      <c r="AT79" s="122">
        <v>1972</v>
      </c>
      <c r="AU79" s="100" t="s">
        <v>24</v>
      </c>
      <c r="AV79" s="100" t="s">
        <v>24</v>
      </c>
      <c r="AW79" s="100" t="s">
        <v>24</v>
      </c>
      <c r="AX79" s="100" t="s">
        <v>24</v>
      </c>
      <c r="AY79" s="100" t="s">
        <v>24</v>
      </c>
      <c r="AZ79" s="100" t="s">
        <v>24</v>
      </c>
      <c r="BA79" s="100" t="s">
        <v>24</v>
      </c>
      <c r="BB79" s="100" t="s">
        <v>24</v>
      </c>
      <c r="BC79" s="100" t="s">
        <v>24</v>
      </c>
      <c r="BD79" s="100" t="s">
        <v>24</v>
      </c>
      <c r="BE79" s="100" t="s">
        <v>24</v>
      </c>
      <c r="BF79" s="100" t="s">
        <v>24</v>
      </c>
      <c r="BG79" s="100" t="s">
        <v>24</v>
      </c>
      <c r="BH79" s="100" t="s">
        <v>24</v>
      </c>
      <c r="BI79" s="100" t="s">
        <v>24</v>
      </c>
      <c r="BJ79" s="100" t="s">
        <v>24</v>
      </c>
      <c r="BK79" s="100" t="s">
        <v>24</v>
      </c>
      <c r="BL79" s="100" t="s">
        <v>24</v>
      </c>
      <c r="BM79" s="100" t="s">
        <v>24</v>
      </c>
      <c r="BN79" s="100" t="s">
        <v>24</v>
      </c>
      <c r="BO79" s="128"/>
      <c r="BP79" s="122">
        <v>1972</v>
      </c>
    </row>
    <row r="80" spans="1:68">
      <c r="A80" s="128"/>
      <c r="B80" s="122">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Q80" s="100" t="s">
        <v>24</v>
      </c>
      <c r="R80" s="100" t="s">
        <v>24</v>
      </c>
      <c r="S80" s="100" t="s">
        <v>24</v>
      </c>
      <c r="T80" s="100" t="s">
        <v>24</v>
      </c>
      <c r="U80" s="100" t="s">
        <v>24</v>
      </c>
      <c r="V80" s="100" t="s">
        <v>24</v>
      </c>
      <c r="W80" s="128"/>
      <c r="X80" s="122">
        <v>1973</v>
      </c>
      <c r="Y80" s="100" t="s">
        <v>24</v>
      </c>
      <c r="Z80" s="100" t="s">
        <v>24</v>
      </c>
      <c r="AA80" s="100" t="s">
        <v>24</v>
      </c>
      <c r="AB80" s="100" t="s">
        <v>24</v>
      </c>
      <c r="AC80" s="100" t="s">
        <v>24</v>
      </c>
      <c r="AD80" s="100" t="s">
        <v>24</v>
      </c>
      <c r="AE80" s="100" t="s">
        <v>24</v>
      </c>
      <c r="AF80" s="100" t="s">
        <v>24</v>
      </c>
      <c r="AG80" s="100" t="s">
        <v>24</v>
      </c>
      <c r="AH80" s="100" t="s">
        <v>24</v>
      </c>
      <c r="AI80" s="100" t="s">
        <v>24</v>
      </c>
      <c r="AJ80" s="100" t="s">
        <v>24</v>
      </c>
      <c r="AK80" s="100" t="s">
        <v>24</v>
      </c>
      <c r="AL80" s="100" t="s">
        <v>24</v>
      </c>
      <c r="AM80" s="100" t="s">
        <v>24</v>
      </c>
      <c r="AN80" s="100" t="s">
        <v>24</v>
      </c>
      <c r="AO80" s="100" t="s">
        <v>24</v>
      </c>
      <c r="AP80" s="100" t="s">
        <v>24</v>
      </c>
      <c r="AQ80" s="100" t="s">
        <v>24</v>
      </c>
      <c r="AR80" s="100" t="s">
        <v>24</v>
      </c>
      <c r="AS80" s="128"/>
      <c r="AT80" s="122">
        <v>1973</v>
      </c>
      <c r="AU80" s="100" t="s">
        <v>24</v>
      </c>
      <c r="AV80" s="100" t="s">
        <v>24</v>
      </c>
      <c r="AW80" s="100" t="s">
        <v>24</v>
      </c>
      <c r="AX80" s="100" t="s">
        <v>24</v>
      </c>
      <c r="AY80" s="100" t="s">
        <v>24</v>
      </c>
      <c r="AZ80" s="100" t="s">
        <v>24</v>
      </c>
      <c r="BA80" s="100" t="s">
        <v>24</v>
      </c>
      <c r="BB80" s="100" t="s">
        <v>24</v>
      </c>
      <c r="BC80" s="100" t="s">
        <v>24</v>
      </c>
      <c r="BD80" s="100" t="s">
        <v>24</v>
      </c>
      <c r="BE80" s="100" t="s">
        <v>24</v>
      </c>
      <c r="BF80" s="100" t="s">
        <v>24</v>
      </c>
      <c r="BG80" s="100" t="s">
        <v>24</v>
      </c>
      <c r="BH80" s="100" t="s">
        <v>24</v>
      </c>
      <c r="BI80" s="100" t="s">
        <v>24</v>
      </c>
      <c r="BJ80" s="100" t="s">
        <v>24</v>
      </c>
      <c r="BK80" s="100" t="s">
        <v>24</v>
      </c>
      <c r="BL80" s="100" t="s">
        <v>24</v>
      </c>
      <c r="BM80" s="100" t="s">
        <v>24</v>
      </c>
      <c r="BN80" s="100" t="s">
        <v>24</v>
      </c>
      <c r="BO80" s="128"/>
      <c r="BP80" s="122">
        <v>1973</v>
      </c>
    </row>
    <row r="81" spans="1:68">
      <c r="A81" s="128"/>
      <c r="B81" s="122">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Q81" s="100" t="s">
        <v>24</v>
      </c>
      <c r="R81" s="100" t="s">
        <v>24</v>
      </c>
      <c r="S81" s="100" t="s">
        <v>24</v>
      </c>
      <c r="T81" s="100" t="s">
        <v>24</v>
      </c>
      <c r="U81" s="100" t="s">
        <v>24</v>
      </c>
      <c r="V81" s="100" t="s">
        <v>24</v>
      </c>
      <c r="W81" s="128"/>
      <c r="X81" s="122">
        <v>1974</v>
      </c>
      <c r="Y81" s="100" t="s">
        <v>24</v>
      </c>
      <c r="Z81" s="100" t="s">
        <v>24</v>
      </c>
      <c r="AA81" s="100" t="s">
        <v>24</v>
      </c>
      <c r="AB81" s="100" t="s">
        <v>24</v>
      </c>
      <c r="AC81" s="100" t="s">
        <v>24</v>
      </c>
      <c r="AD81" s="100" t="s">
        <v>24</v>
      </c>
      <c r="AE81" s="100" t="s">
        <v>24</v>
      </c>
      <c r="AF81" s="100" t="s">
        <v>24</v>
      </c>
      <c r="AG81" s="100" t="s">
        <v>24</v>
      </c>
      <c r="AH81" s="100" t="s">
        <v>24</v>
      </c>
      <c r="AI81" s="100" t="s">
        <v>24</v>
      </c>
      <c r="AJ81" s="100" t="s">
        <v>24</v>
      </c>
      <c r="AK81" s="100" t="s">
        <v>24</v>
      </c>
      <c r="AL81" s="100" t="s">
        <v>24</v>
      </c>
      <c r="AM81" s="100" t="s">
        <v>24</v>
      </c>
      <c r="AN81" s="100" t="s">
        <v>24</v>
      </c>
      <c r="AO81" s="100" t="s">
        <v>24</v>
      </c>
      <c r="AP81" s="100" t="s">
        <v>24</v>
      </c>
      <c r="AQ81" s="100" t="s">
        <v>24</v>
      </c>
      <c r="AR81" s="100" t="s">
        <v>24</v>
      </c>
      <c r="AS81" s="128"/>
      <c r="AT81" s="122">
        <v>1974</v>
      </c>
      <c r="AU81" s="100" t="s">
        <v>24</v>
      </c>
      <c r="AV81" s="100" t="s">
        <v>24</v>
      </c>
      <c r="AW81" s="100" t="s">
        <v>24</v>
      </c>
      <c r="AX81" s="100" t="s">
        <v>24</v>
      </c>
      <c r="AY81" s="100" t="s">
        <v>24</v>
      </c>
      <c r="AZ81" s="100" t="s">
        <v>24</v>
      </c>
      <c r="BA81" s="100" t="s">
        <v>24</v>
      </c>
      <c r="BB81" s="100" t="s">
        <v>24</v>
      </c>
      <c r="BC81" s="100" t="s">
        <v>24</v>
      </c>
      <c r="BD81" s="100" t="s">
        <v>24</v>
      </c>
      <c r="BE81" s="100" t="s">
        <v>24</v>
      </c>
      <c r="BF81" s="100" t="s">
        <v>24</v>
      </c>
      <c r="BG81" s="100" t="s">
        <v>24</v>
      </c>
      <c r="BH81" s="100" t="s">
        <v>24</v>
      </c>
      <c r="BI81" s="100" t="s">
        <v>24</v>
      </c>
      <c r="BJ81" s="100" t="s">
        <v>24</v>
      </c>
      <c r="BK81" s="100" t="s">
        <v>24</v>
      </c>
      <c r="BL81" s="100" t="s">
        <v>24</v>
      </c>
      <c r="BM81" s="100" t="s">
        <v>24</v>
      </c>
      <c r="BN81" s="100" t="s">
        <v>24</v>
      </c>
      <c r="BO81" s="128"/>
      <c r="BP81" s="122">
        <v>1974</v>
      </c>
    </row>
    <row r="82" spans="1:68">
      <c r="A82" s="128"/>
      <c r="B82" s="122">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Q82" s="100" t="s">
        <v>24</v>
      </c>
      <c r="R82" s="100" t="s">
        <v>24</v>
      </c>
      <c r="S82" s="100" t="s">
        <v>24</v>
      </c>
      <c r="T82" s="100" t="s">
        <v>24</v>
      </c>
      <c r="U82" s="100" t="s">
        <v>24</v>
      </c>
      <c r="V82" s="100" t="s">
        <v>24</v>
      </c>
      <c r="W82" s="128"/>
      <c r="X82" s="122">
        <v>1975</v>
      </c>
      <c r="Y82" s="100" t="s">
        <v>24</v>
      </c>
      <c r="Z82" s="100" t="s">
        <v>24</v>
      </c>
      <c r="AA82" s="100" t="s">
        <v>24</v>
      </c>
      <c r="AB82" s="100" t="s">
        <v>24</v>
      </c>
      <c r="AC82" s="100" t="s">
        <v>24</v>
      </c>
      <c r="AD82" s="100" t="s">
        <v>24</v>
      </c>
      <c r="AE82" s="100" t="s">
        <v>24</v>
      </c>
      <c r="AF82" s="100" t="s">
        <v>24</v>
      </c>
      <c r="AG82" s="100" t="s">
        <v>24</v>
      </c>
      <c r="AH82" s="100" t="s">
        <v>24</v>
      </c>
      <c r="AI82" s="100" t="s">
        <v>24</v>
      </c>
      <c r="AJ82" s="100" t="s">
        <v>24</v>
      </c>
      <c r="AK82" s="100" t="s">
        <v>24</v>
      </c>
      <c r="AL82" s="100" t="s">
        <v>24</v>
      </c>
      <c r="AM82" s="100" t="s">
        <v>24</v>
      </c>
      <c r="AN82" s="100" t="s">
        <v>24</v>
      </c>
      <c r="AO82" s="100" t="s">
        <v>24</v>
      </c>
      <c r="AP82" s="100" t="s">
        <v>24</v>
      </c>
      <c r="AQ82" s="100" t="s">
        <v>24</v>
      </c>
      <c r="AR82" s="100" t="s">
        <v>24</v>
      </c>
      <c r="AS82" s="128"/>
      <c r="AT82" s="122">
        <v>1975</v>
      </c>
      <c r="AU82" s="100" t="s">
        <v>24</v>
      </c>
      <c r="AV82" s="100" t="s">
        <v>24</v>
      </c>
      <c r="AW82" s="100" t="s">
        <v>24</v>
      </c>
      <c r="AX82" s="100" t="s">
        <v>24</v>
      </c>
      <c r="AY82" s="100" t="s">
        <v>24</v>
      </c>
      <c r="AZ82" s="100" t="s">
        <v>24</v>
      </c>
      <c r="BA82" s="100" t="s">
        <v>24</v>
      </c>
      <c r="BB82" s="100" t="s">
        <v>24</v>
      </c>
      <c r="BC82" s="100" t="s">
        <v>24</v>
      </c>
      <c r="BD82" s="100" t="s">
        <v>24</v>
      </c>
      <c r="BE82" s="100" t="s">
        <v>24</v>
      </c>
      <c r="BF82" s="100" t="s">
        <v>24</v>
      </c>
      <c r="BG82" s="100" t="s">
        <v>24</v>
      </c>
      <c r="BH82" s="100" t="s">
        <v>24</v>
      </c>
      <c r="BI82" s="100" t="s">
        <v>24</v>
      </c>
      <c r="BJ82" s="100" t="s">
        <v>24</v>
      </c>
      <c r="BK82" s="100" t="s">
        <v>24</v>
      </c>
      <c r="BL82" s="100" t="s">
        <v>24</v>
      </c>
      <c r="BM82" s="100" t="s">
        <v>24</v>
      </c>
      <c r="BN82" s="100" t="s">
        <v>24</v>
      </c>
      <c r="BO82" s="128"/>
      <c r="BP82" s="122">
        <v>1975</v>
      </c>
    </row>
    <row r="83" spans="1:68">
      <c r="A83" s="128"/>
      <c r="B83" s="122">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Q83" s="100" t="s">
        <v>24</v>
      </c>
      <c r="R83" s="100" t="s">
        <v>24</v>
      </c>
      <c r="S83" s="100" t="s">
        <v>24</v>
      </c>
      <c r="T83" s="100" t="s">
        <v>24</v>
      </c>
      <c r="U83" s="100" t="s">
        <v>24</v>
      </c>
      <c r="V83" s="100" t="s">
        <v>24</v>
      </c>
      <c r="W83" s="128"/>
      <c r="X83" s="122">
        <v>1976</v>
      </c>
      <c r="Y83" s="100" t="s">
        <v>24</v>
      </c>
      <c r="Z83" s="100" t="s">
        <v>24</v>
      </c>
      <c r="AA83" s="100" t="s">
        <v>24</v>
      </c>
      <c r="AB83" s="100" t="s">
        <v>24</v>
      </c>
      <c r="AC83" s="100" t="s">
        <v>24</v>
      </c>
      <c r="AD83" s="100" t="s">
        <v>24</v>
      </c>
      <c r="AE83" s="100" t="s">
        <v>24</v>
      </c>
      <c r="AF83" s="100" t="s">
        <v>24</v>
      </c>
      <c r="AG83" s="100" t="s">
        <v>24</v>
      </c>
      <c r="AH83" s="100" t="s">
        <v>24</v>
      </c>
      <c r="AI83" s="100" t="s">
        <v>24</v>
      </c>
      <c r="AJ83" s="100" t="s">
        <v>24</v>
      </c>
      <c r="AK83" s="100" t="s">
        <v>24</v>
      </c>
      <c r="AL83" s="100" t="s">
        <v>24</v>
      </c>
      <c r="AM83" s="100" t="s">
        <v>24</v>
      </c>
      <c r="AN83" s="100" t="s">
        <v>24</v>
      </c>
      <c r="AO83" s="100" t="s">
        <v>24</v>
      </c>
      <c r="AP83" s="100" t="s">
        <v>24</v>
      </c>
      <c r="AQ83" s="100" t="s">
        <v>24</v>
      </c>
      <c r="AR83" s="100" t="s">
        <v>24</v>
      </c>
      <c r="AS83" s="128"/>
      <c r="AT83" s="122">
        <v>1976</v>
      </c>
      <c r="AU83" s="100" t="s">
        <v>24</v>
      </c>
      <c r="AV83" s="100" t="s">
        <v>24</v>
      </c>
      <c r="AW83" s="100" t="s">
        <v>24</v>
      </c>
      <c r="AX83" s="100" t="s">
        <v>24</v>
      </c>
      <c r="AY83" s="100" t="s">
        <v>24</v>
      </c>
      <c r="AZ83" s="100" t="s">
        <v>24</v>
      </c>
      <c r="BA83" s="100" t="s">
        <v>24</v>
      </c>
      <c r="BB83" s="100" t="s">
        <v>24</v>
      </c>
      <c r="BC83" s="100" t="s">
        <v>24</v>
      </c>
      <c r="BD83" s="100" t="s">
        <v>24</v>
      </c>
      <c r="BE83" s="100" t="s">
        <v>24</v>
      </c>
      <c r="BF83" s="100" t="s">
        <v>24</v>
      </c>
      <c r="BG83" s="100" t="s">
        <v>24</v>
      </c>
      <c r="BH83" s="100" t="s">
        <v>24</v>
      </c>
      <c r="BI83" s="100" t="s">
        <v>24</v>
      </c>
      <c r="BJ83" s="100" t="s">
        <v>24</v>
      </c>
      <c r="BK83" s="100" t="s">
        <v>24</v>
      </c>
      <c r="BL83" s="100" t="s">
        <v>24</v>
      </c>
      <c r="BM83" s="100" t="s">
        <v>24</v>
      </c>
      <c r="BN83" s="100" t="s">
        <v>24</v>
      </c>
      <c r="BO83" s="128"/>
      <c r="BP83" s="122">
        <v>1976</v>
      </c>
    </row>
    <row r="84" spans="1:68">
      <c r="A84" s="128"/>
      <c r="B84" s="122">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Q84" s="100" t="s">
        <v>24</v>
      </c>
      <c r="R84" s="100" t="s">
        <v>24</v>
      </c>
      <c r="S84" s="100" t="s">
        <v>24</v>
      </c>
      <c r="T84" s="100" t="s">
        <v>24</v>
      </c>
      <c r="U84" s="100" t="s">
        <v>24</v>
      </c>
      <c r="V84" s="100" t="s">
        <v>24</v>
      </c>
      <c r="W84" s="128"/>
      <c r="X84" s="122">
        <v>1977</v>
      </c>
      <c r="Y84" s="100" t="s">
        <v>24</v>
      </c>
      <c r="Z84" s="100" t="s">
        <v>24</v>
      </c>
      <c r="AA84" s="100" t="s">
        <v>24</v>
      </c>
      <c r="AB84" s="100" t="s">
        <v>24</v>
      </c>
      <c r="AC84" s="100" t="s">
        <v>24</v>
      </c>
      <c r="AD84" s="100" t="s">
        <v>24</v>
      </c>
      <c r="AE84" s="100" t="s">
        <v>24</v>
      </c>
      <c r="AF84" s="100" t="s">
        <v>24</v>
      </c>
      <c r="AG84" s="100" t="s">
        <v>24</v>
      </c>
      <c r="AH84" s="100" t="s">
        <v>24</v>
      </c>
      <c r="AI84" s="100" t="s">
        <v>24</v>
      </c>
      <c r="AJ84" s="100" t="s">
        <v>24</v>
      </c>
      <c r="AK84" s="100" t="s">
        <v>24</v>
      </c>
      <c r="AL84" s="100" t="s">
        <v>24</v>
      </c>
      <c r="AM84" s="100" t="s">
        <v>24</v>
      </c>
      <c r="AN84" s="100" t="s">
        <v>24</v>
      </c>
      <c r="AO84" s="100" t="s">
        <v>24</v>
      </c>
      <c r="AP84" s="100" t="s">
        <v>24</v>
      </c>
      <c r="AQ84" s="100" t="s">
        <v>24</v>
      </c>
      <c r="AR84" s="100" t="s">
        <v>24</v>
      </c>
      <c r="AS84" s="128"/>
      <c r="AT84" s="122">
        <v>1977</v>
      </c>
      <c r="AU84" s="100" t="s">
        <v>24</v>
      </c>
      <c r="AV84" s="100" t="s">
        <v>24</v>
      </c>
      <c r="AW84" s="100" t="s">
        <v>24</v>
      </c>
      <c r="AX84" s="100" t="s">
        <v>24</v>
      </c>
      <c r="AY84" s="100" t="s">
        <v>24</v>
      </c>
      <c r="AZ84" s="100" t="s">
        <v>24</v>
      </c>
      <c r="BA84" s="100" t="s">
        <v>24</v>
      </c>
      <c r="BB84" s="100" t="s">
        <v>24</v>
      </c>
      <c r="BC84" s="100" t="s">
        <v>24</v>
      </c>
      <c r="BD84" s="100" t="s">
        <v>24</v>
      </c>
      <c r="BE84" s="100" t="s">
        <v>24</v>
      </c>
      <c r="BF84" s="100" t="s">
        <v>24</v>
      </c>
      <c r="BG84" s="100" t="s">
        <v>24</v>
      </c>
      <c r="BH84" s="100" t="s">
        <v>24</v>
      </c>
      <c r="BI84" s="100" t="s">
        <v>24</v>
      </c>
      <c r="BJ84" s="100" t="s">
        <v>24</v>
      </c>
      <c r="BK84" s="100" t="s">
        <v>24</v>
      </c>
      <c r="BL84" s="100" t="s">
        <v>24</v>
      </c>
      <c r="BM84" s="100" t="s">
        <v>24</v>
      </c>
      <c r="BN84" s="100" t="s">
        <v>24</v>
      </c>
      <c r="BO84" s="128"/>
      <c r="BP84" s="122">
        <v>1977</v>
      </c>
    </row>
    <row r="85" spans="1:68">
      <c r="A85" s="128"/>
      <c r="B85" s="122">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Q85" s="100" t="s">
        <v>24</v>
      </c>
      <c r="R85" s="100" t="s">
        <v>24</v>
      </c>
      <c r="S85" s="100" t="s">
        <v>24</v>
      </c>
      <c r="T85" s="100" t="s">
        <v>24</v>
      </c>
      <c r="U85" s="100" t="s">
        <v>24</v>
      </c>
      <c r="V85" s="100" t="s">
        <v>24</v>
      </c>
      <c r="W85" s="128"/>
      <c r="X85" s="122">
        <v>1978</v>
      </c>
      <c r="Y85" s="100" t="s">
        <v>24</v>
      </c>
      <c r="Z85" s="100" t="s">
        <v>24</v>
      </c>
      <c r="AA85" s="100" t="s">
        <v>24</v>
      </c>
      <c r="AB85" s="100" t="s">
        <v>24</v>
      </c>
      <c r="AC85" s="100" t="s">
        <v>24</v>
      </c>
      <c r="AD85" s="100" t="s">
        <v>24</v>
      </c>
      <c r="AE85" s="100" t="s">
        <v>24</v>
      </c>
      <c r="AF85" s="100" t="s">
        <v>24</v>
      </c>
      <c r="AG85" s="100" t="s">
        <v>24</v>
      </c>
      <c r="AH85" s="100" t="s">
        <v>24</v>
      </c>
      <c r="AI85" s="100" t="s">
        <v>24</v>
      </c>
      <c r="AJ85" s="100" t="s">
        <v>24</v>
      </c>
      <c r="AK85" s="100" t="s">
        <v>24</v>
      </c>
      <c r="AL85" s="100" t="s">
        <v>24</v>
      </c>
      <c r="AM85" s="100" t="s">
        <v>24</v>
      </c>
      <c r="AN85" s="100" t="s">
        <v>24</v>
      </c>
      <c r="AO85" s="100" t="s">
        <v>24</v>
      </c>
      <c r="AP85" s="100" t="s">
        <v>24</v>
      </c>
      <c r="AQ85" s="100" t="s">
        <v>24</v>
      </c>
      <c r="AR85" s="100" t="s">
        <v>24</v>
      </c>
      <c r="AS85" s="128"/>
      <c r="AT85" s="122">
        <v>1978</v>
      </c>
      <c r="AU85" s="100" t="s">
        <v>24</v>
      </c>
      <c r="AV85" s="100" t="s">
        <v>24</v>
      </c>
      <c r="AW85" s="100" t="s">
        <v>24</v>
      </c>
      <c r="AX85" s="100" t="s">
        <v>24</v>
      </c>
      <c r="AY85" s="100" t="s">
        <v>24</v>
      </c>
      <c r="AZ85" s="100" t="s">
        <v>24</v>
      </c>
      <c r="BA85" s="100" t="s">
        <v>24</v>
      </c>
      <c r="BB85" s="100" t="s">
        <v>24</v>
      </c>
      <c r="BC85" s="100" t="s">
        <v>24</v>
      </c>
      <c r="BD85" s="100" t="s">
        <v>24</v>
      </c>
      <c r="BE85" s="100" t="s">
        <v>24</v>
      </c>
      <c r="BF85" s="100" t="s">
        <v>24</v>
      </c>
      <c r="BG85" s="100" t="s">
        <v>24</v>
      </c>
      <c r="BH85" s="100" t="s">
        <v>24</v>
      </c>
      <c r="BI85" s="100" t="s">
        <v>24</v>
      </c>
      <c r="BJ85" s="100" t="s">
        <v>24</v>
      </c>
      <c r="BK85" s="100" t="s">
        <v>24</v>
      </c>
      <c r="BL85" s="100" t="s">
        <v>24</v>
      </c>
      <c r="BM85" s="100" t="s">
        <v>24</v>
      </c>
      <c r="BN85" s="100" t="s">
        <v>24</v>
      </c>
      <c r="BO85" s="128"/>
      <c r="BP85" s="122">
        <v>1978</v>
      </c>
    </row>
    <row r="86" spans="1:68">
      <c r="A86" s="128"/>
      <c r="B86" s="123">
        <v>1979</v>
      </c>
      <c r="C86" s="100">
        <v>8.5549932000000002</v>
      </c>
      <c r="D86" s="100">
        <v>1.9236660000000001</v>
      </c>
      <c r="E86" s="100">
        <v>1.2477111999999999</v>
      </c>
      <c r="F86" s="100">
        <v>4.0267976000000001</v>
      </c>
      <c r="G86" s="100">
        <v>4.9261710000000001</v>
      </c>
      <c r="H86" s="100">
        <v>3.9878040000000001</v>
      </c>
      <c r="I86" s="100">
        <v>1.3726318</v>
      </c>
      <c r="J86" s="100">
        <v>3.4308995000000002</v>
      </c>
      <c r="K86" s="100">
        <v>1.7306043</v>
      </c>
      <c r="L86" s="100">
        <v>4.1424484000000001</v>
      </c>
      <c r="M86" s="100">
        <v>3.2653962999999999</v>
      </c>
      <c r="N86" s="100">
        <v>2.7938033</v>
      </c>
      <c r="O86" s="100">
        <v>5.7351165000000002</v>
      </c>
      <c r="P86" s="100">
        <v>3.7701704</v>
      </c>
      <c r="Q86" s="100">
        <v>3.6361653</v>
      </c>
      <c r="R86" s="100">
        <v>4.0106282000000002</v>
      </c>
      <c r="S86" s="100">
        <v>4.3700564000000002</v>
      </c>
      <c r="T86" s="100">
        <v>3.7667620999999998</v>
      </c>
      <c r="U86" s="100">
        <v>3.5981329</v>
      </c>
      <c r="V86" s="100">
        <v>3.5673159999999999</v>
      </c>
      <c r="W86" s="128"/>
      <c r="X86" s="123">
        <v>1979</v>
      </c>
      <c r="Y86" s="100">
        <v>8.2493750000000006</v>
      </c>
      <c r="Z86" s="100">
        <v>0.77191469999999995</v>
      </c>
      <c r="AA86" s="100">
        <v>0.49047180000000001</v>
      </c>
      <c r="AB86" s="100">
        <v>0.3110173</v>
      </c>
      <c r="AC86" s="100">
        <v>0.16374379999999999</v>
      </c>
      <c r="AD86" s="100">
        <v>0.16907259999999999</v>
      </c>
      <c r="AE86" s="100">
        <v>0.3561298</v>
      </c>
      <c r="AF86" s="100">
        <v>0.45061590000000001</v>
      </c>
      <c r="AG86" s="100">
        <v>0.5174725</v>
      </c>
      <c r="AH86" s="100">
        <v>0.27404770000000001</v>
      </c>
      <c r="AI86" s="100">
        <v>1.0498301999999999</v>
      </c>
      <c r="AJ86" s="100">
        <v>0.54960759999999997</v>
      </c>
      <c r="AK86" s="100">
        <v>0.32890190000000002</v>
      </c>
      <c r="AL86" s="100">
        <v>0.72667820000000005</v>
      </c>
      <c r="AM86" s="100">
        <v>1.4440919999999999</v>
      </c>
      <c r="AN86" s="100">
        <v>0</v>
      </c>
      <c r="AO86" s="100">
        <v>1.0771451000000001</v>
      </c>
      <c r="AP86" s="100">
        <v>1.4672223</v>
      </c>
      <c r="AQ86" s="100">
        <v>1.0878595</v>
      </c>
      <c r="AR86" s="100">
        <v>1.0221389000000001</v>
      </c>
      <c r="AS86" s="128"/>
      <c r="AT86" s="123">
        <v>1979</v>
      </c>
      <c r="AU86" s="100">
        <v>8.4057747999999997</v>
      </c>
      <c r="AV86" s="100">
        <v>1.3599962999999999</v>
      </c>
      <c r="AW86" s="100">
        <v>0.87801220000000002</v>
      </c>
      <c r="AX86" s="100">
        <v>2.2077425000000002</v>
      </c>
      <c r="AY86" s="100">
        <v>2.580641</v>
      </c>
      <c r="AZ86" s="100">
        <v>2.0950359000000001</v>
      </c>
      <c r="BA86" s="100">
        <v>0.8738089</v>
      </c>
      <c r="BB86" s="100">
        <v>1.9776156</v>
      </c>
      <c r="BC86" s="100">
        <v>1.1378333</v>
      </c>
      <c r="BD86" s="100">
        <v>2.2632115000000002</v>
      </c>
      <c r="BE86" s="100">
        <v>2.1819264999999999</v>
      </c>
      <c r="BF86" s="100">
        <v>1.662439</v>
      </c>
      <c r="BG86" s="100">
        <v>2.9158268999999999</v>
      </c>
      <c r="BH86" s="100">
        <v>2.1403235</v>
      </c>
      <c r="BI86" s="100">
        <v>2.4144739999999998</v>
      </c>
      <c r="BJ86" s="100">
        <v>1.6017490999999999</v>
      </c>
      <c r="BK86" s="100">
        <v>2.1644397</v>
      </c>
      <c r="BL86" s="100">
        <v>2.1118432</v>
      </c>
      <c r="BM86" s="100">
        <v>2.3422868000000001</v>
      </c>
      <c r="BN86" s="100">
        <v>2.2722733000000002</v>
      </c>
      <c r="BO86" s="128"/>
      <c r="BP86" s="123">
        <v>1979</v>
      </c>
    </row>
    <row r="87" spans="1:68">
      <c r="A87" s="128"/>
      <c r="B87" s="123">
        <v>1980</v>
      </c>
      <c r="C87" s="100">
        <v>10.346683000000001</v>
      </c>
      <c r="D87" s="100">
        <v>1.9483244</v>
      </c>
      <c r="E87" s="100">
        <v>1.2298894</v>
      </c>
      <c r="F87" s="100">
        <v>3.6007652000000001</v>
      </c>
      <c r="G87" s="100">
        <v>2.3290334000000001</v>
      </c>
      <c r="H87" s="100">
        <v>4.0946486000000002</v>
      </c>
      <c r="I87" s="100">
        <v>2.6674001999999999</v>
      </c>
      <c r="J87" s="100">
        <v>3.5028001999999998</v>
      </c>
      <c r="K87" s="100">
        <v>3.6174127999999999</v>
      </c>
      <c r="L87" s="100">
        <v>5.2616624999999999</v>
      </c>
      <c r="M87" s="100">
        <v>4.2874508999999996</v>
      </c>
      <c r="N87" s="100">
        <v>2.1866167999999999</v>
      </c>
      <c r="O87" s="100">
        <v>3.1882332999999998</v>
      </c>
      <c r="P87" s="100">
        <v>1.6274782999999999</v>
      </c>
      <c r="Q87" s="100">
        <v>1.1757097999999999</v>
      </c>
      <c r="R87" s="100">
        <v>6.8379408000000002</v>
      </c>
      <c r="S87" s="100">
        <v>4.0646275999999997</v>
      </c>
      <c r="T87" s="100">
        <v>3.6647487999999999</v>
      </c>
      <c r="U87" s="100">
        <v>3.6113086999999999</v>
      </c>
      <c r="V87" s="100">
        <v>3.6572992000000002</v>
      </c>
      <c r="W87" s="128"/>
      <c r="X87" s="123">
        <v>1980</v>
      </c>
      <c r="Y87" s="100">
        <v>6.5182792000000003</v>
      </c>
      <c r="Z87" s="100">
        <v>0.46923019999999999</v>
      </c>
      <c r="AA87" s="100">
        <v>0.64334020000000003</v>
      </c>
      <c r="AB87" s="100">
        <v>0.31199690000000002</v>
      </c>
      <c r="AC87" s="100">
        <v>0.95984029999999998</v>
      </c>
      <c r="AD87" s="100">
        <v>0.16684570000000001</v>
      </c>
      <c r="AE87" s="100">
        <v>0.51666239999999997</v>
      </c>
      <c r="AF87" s="100">
        <v>0.42991800000000002</v>
      </c>
      <c r="AG87" s="100">
        <v>0.25305240000000001</v>
      </c>
      <c r="AH87" s="100">
        <v>0.2766864</v>
      </c>
      <c r="AI87" s="100">
        <v>0.79358779999999995</v>
      </c>
      <c r="AJ87" s="100">
        <v>0.80866459999999996</v>
      </c>
      <c r="AK87" s="100">
        <v>0.64846009999999998</v>
      </c>
      <c r="AL87" s="100">
        <v>0.7071286</v>
      </c>
      <c r="AM87" s="100">
        <v>1.3955759999999999</v>
      </c>
      <c r="AN87" s="100">
        <v>0.65933920000000001</v>
      </c>
      <c r="AO87" s="100">
        <v>2.0480052</v>
      </c>
      <c r="AP87" s="100">
        <v>1.4004818000000001</v>
      </c>
      <c r="AQ87" s="100">
        <v>1.0329881999999999</v>
      </c>
      <c r="AR87" s="100">
        <v>0.98203390000000002</v>
      </c>
      <c r="AS87" s="128"/>
      <c r="AT87" s="123">
        <v>1980</v>
      </c>
      <c r="AU87" s="100">
        <v>8.4791497000000007</v>
      </c>
      <c r="AV87" s="100">
        <v>1.2245663</v>
      </c>
      <c r="AW87" s="100">
        <v>0.94323310000000005</v>
      </c>
      <c r="AX87" s="100">
        <v>1.9884409999999999</v>
      </c>
      <c r="AY87" s="100">
        <v>1.6546533999999999</v>
      </c>
      <c r="AZ87" s="100">
        <v>2.1489218999999999</v>
      </c>
      <c r="BA87" s="100">
        <v>1.6095079999999999</v>
      </c>
      <c r="BB87" s="100">
        <v>1.9988827</v>
      </c>
      <c r="BC87" s="100">
        <v>1.9757087</v>
      </c>
      <c r="BD87" s="100">
        <v>2.8319901999999999</v>
      </c>
      <c r="BE87" s="100">
        <v>2.5821911000000002</v>
      </c>
      <c r="BF87" s="100">
        <v>1.4928532999999999</v>
      </c>
      <c r="BG87" s="100">
        <v>1.8621627000000001</v>
      </c>
      <c r="BH87" s="100">
        <v>1.1350458999999999</v>
      </c>
      <c r="BI87" s="100">
        <v>1.2984484000000001</v>
      </c>
      <c r="BJ87" s="100">
        <v>3.1491476</v>
      </c>
      <c r="BK87" s="100">
        <v>2.7236639</v>
      </c>
      <c r="BL87" s="100">
        <v>2.0265271999999999</v>
      </c>
      <c r="BM87" s="100">
        <v>2.3204609999999999</v>
      </c>
      <c r="BN87" s="100">
        <v>2.3106905000000002</v>
      </c>
      <c r="BO87" s="128"/>
      <c r="BP87" s="123">
        <v>1980</v>
      </c>
    </row>
    <row r="88" spans="1:68">
      <c r="A88" s="128"/>
      <c r="B88" s="123">
        <v>1981</v>
      </c>
      <c r="C88" s="100">
        <v>9.4304360000000003</v>
      </c>
      <c r="D88" s="100">
        <v>3.5433514000000002</v>
      </c>
      <c r="E88" s="100">
        <v>0.89254239999999996</v>
      </c>
      <c r="F88" s="100">
        <v>2.7240574999999998</v>
      </c>
      <c r="G88" s="100">
        <v>2.2732817999999999</v>
      </c>
      <c r="H88" s="100">
        <v>3.2133159999999998</v>
      </c>
      <c r="I88" s="100">
        <v>3.0534203999999998</v>
      </c>
      <c r="J88" s="100">
        <v>3.3718249999999999</v>
      </c>
      <c r="K88" s="100">
        <v>3.7454762000000001</v>
      </c>
      <c r="L88" s="100">
        <v>3.9753001000000001</v>
      </c>
      <c r="M88" s="100">
        <v>2.5281318000000002</v>
      </c>
      <c r="N88" s="100">
        <v>4.5928940000000003</v>
      </c>
      <c r="O88" s="100">
        <v>3.7690982000000002</v>
      </c>
      <c r="P88" s="100">
        <v>4.3974494999999996</v>
      </c>
      <c r="Q88" s="100">
        <v>3.9766175000000001</v>
      </c>
      <c r="R88" s="100">
        <v>1.8833987999999999</v>
      </c>
      <c r="S88" s="100">
        <v>3.8420163000000001</v>
      </c>
      <c r="T88" s="100">
        <v>0</v>
      </c>
      <c r="U88" s="100">
        <v>3.5444486999999998</v>
      </c>
      <c r="V88" s="100">
        <v>3.5292775000000001</v>
      </c>
      <c r="W88" s="128"/>
      <c r="X88" s="123">
        <v>1981</v>
      </c>
      <c r="Y88" s="100">
        <v>4.3134436000000003</v>
      </c>
      <c r="Z88" s="100">
        <v>0.48351919999999998</v>
      </c>
      <c r="AA88" s="100">
        <v>0.62099170000000004</v>
      </c>
      <c r="AB88" s="100">
        <v>0.157167</v>
      </c>
      <c r="AC88" s="100">
        <v>0.62302679999999999</v>
      </c>
      <c r="AD88" s="100">
        <v>0.4937686</v>
      </c>
      <c r="AE88" s="100">
        <v>0.3307485</v>
      </c>
      <c r="AF88" s="100">
        <v>0.20623059999999999</v>
      </c>
      <c r="AG88" s="100">
        <v>0.73778410000000005</v>
      </c>
      <c r="AH88" s="100">
        <v>1.116277</v>
      </c>
      <c r="AI88" s="100">
        <v>1.0552419</v>
      </c>
      <c r="AJ88" s="100">
        <v>0.8098128</v>
      </c>
      <c r="AK88" s="100">
        <v>0.3112395</v>
      </c>
      <c r="AL88" s="100">
        <v>0.6991271</v>
      </c>
      <c r="AM88" s="100">
        <v>1.3307841</v>
      </c>
      <c r="AN88" s="100">
        <v>3.2379224999999998</v>
      </c>
      <c r="AO88" s="100">
        <v>1.9594971999999999</v>
      </c>
      <c r="AP88" s="100">
        <v>1.3368089999999999</v>
      </c>
      <c r="AQ88" s="100">
        <v>0.9364557</v>
      </c>
      <c r="AR88" s="100">
        <v>0.95810289999999998</v>
      </c>
      <c r="AS88" s="128"/>
      <c r="AT88" s="123">
        <v>1981</v>
      </c>
      <c r="AU88" s="100">
        <v>6.9321473999999998</v>
      </c>
      <c r="AV88" s="100">
        <v>2.0479633000000002</v>
      </c>
      <c r="AW88" s="100">
        <v>0.75966599999999995</v>
      </c>
      <c r="AX88" s="100">
        <v>1.4648682</v>
      </c>
      <c r="AY88" s="100">
        <v>1.4594436</v>
      </c>
      <c r="AZ88" s="100">
        <v>1.8699460999999999</v>
      </c>
      <c r="BA88" s="100">
        <v>1.7115723</v>
      </c>
      <c r="BB88" s="100">
        <v>1.8198877</v>
      </c>
      <c r="BC88" s="100">
        <v>2.2787101999999999</v>
      </c>
      <c r="BD88" s="100">
        <v>2.5827008</v>
      </c>
      <c r="BE88" s="100">
        <v>1.8073634999999999</v>
      </c>
      <c r="BF88" s="100">
        <v>2.7005385999999998</v>
      </c>
      <c r="BG88" s="100">
        <v>1.9571291</v>
      </c>
      <c r="BH88" s="100">
        <v>2.4243961000000001</v>
      </c>
      <c r="BI88" s="100">
        <v>2.4909081999999998</v>
      </c>
      <c r="BJ88" s="100">
        <v>2.6859956</v>
      </c>
      <c r="BK88" s="100">
        <v>2.5953297000000002</v>
      </c>
      <c r="BL88" s="100">
        <v>0.97476339999999995</v>
      </c>
      <c r="BM88" s="100">
        <v>2.2381169000000001</v>
      </c>
      <c r="BN88" s="100">
        <v>2.2532918999999998</v>
      </c>
      <c r="BO88" s="128"/>
      <c r="BP88" s="123">
        <v>1981</v>
      </c>
    </row>
    <row r="89" spans="1:68">
      <c r="A89" s="128"/>
      <c r="B89" s="123">
        <v>1982</v>
      </c>
      <c r="C89" s="100">
        <v>9.2950938999999995</v>
      </c>
      <c r="D89" s="100">
        <v>2.3720515</v>
      </c>
      <c r="E89" s="100">
        <v>0.86760490000000001</v>
      </c>
      <c r="F89" s="100">
        <v>3.0390240999999998</v>
      </c>
      <c r="G89" s="100">
        <v>3.9943133</v>
      </c>
      <c r="H89" s="100">
        <v>2.8427666</v>
      </c>
      <c r="I89" s="100">
        <v>2.2501201000000002</v>
      </c>
      <c r="J89" s="100">
        <v>3.6546769000000001</v>
      </c>
      <c r="K89" s="100">
        <v>1.5764133</v>
      </c>
      <c r="L89" s="100">
        <v>3.3897686</v>
      </c>
      <c r="M89" s="100">
        <v>3.3140101</v>
      </c>
      <c r="N89" s="100">
        <v>4.2766340999999999</v>
      </c>
      <c r="O89" s="100">
        <v>3.2845577000000001</v>
      </c>
      <c r="P89" s="100">
        <v>2.3760493999999999</v>
      </c>
      <c r="Q89" s="100">
        <v>4.9039372999999999</v>
      </c>
      <c r="R89" s="100">
        <v>3.6099779999999999</v>
      </c>
      <c r="S89" s="100">
        <v>3.6445140999999999</v>
      </c>
      <c r="T89" s="100">
        <v>7.0274068999999999</v>
      </c>
      <c r="U89" s="100">
        <v>3.3900925000000002</v>
      </c>
      <c r="V89" s="100">
        <v>3.4163749999999999</v>
      </c>
      <c r="W89" s="128"/>
      <c r="X89" s="123">
        <v>1982</v>
      </c>
      <c r="Y89" s="100">
        <v>5.6781484000000004</v>
      </c>
      <c r="Z89" s="100">
        <v>0.33171840000000002</v>
      </c>
      <c r="AA89" s="100">
        <v>0.30171920000000002</v>
      </c>
      <c r="AB89" s="100">
        <v>0.79253370000000001</v>
      </c>
      <c r="AC89" s="100">
        <v>0.30421029999999999</v>
      </c>
      <c r="AD89" s="100">
        <v>0.3223472</v>
      </c>
      <c r="AE89" s="100">
        <v>0</v>
      </c>
      <c r="AF89" s="100">
        <v>0.38022889999999998</v>
      </c>
      <c r="AG89" s="100">
        <v>0.71131009999999995</v>
      </c>
      <c r="AH89" s="100">
        <v>0</v>
      </c>
      <c r="AI89" s="100">
        <v>0.26749909999999999</v>
      </c>
      <c r="AJ89" s="100">
        <v>0.53743790000000002</v>
      </c>
      <c r="AK89" s="100">
        <v>0.90443989999999996</v>
      </c>
      <c r="AL89" s="100">
        <v>1.0333532000000001</v>
      </c>
      <c r="AM89" s="100">
        <v>1.2791977000000001</v>
      </c>
      <c r="AN89" s="100">
        <v>0</v>
      </c>
      <c r="AO89" s="100">
        <v>0.95261680000000004</v>
      </c>
      <c r="AP89" s="100">
        <v>0</v>
      </c>
      <c r="AQ89" s="100">
        <v>0.82858399999999999</v>
      </c>
      <c r="AR89" s="100">
        <v>0.78036550000000005</v>
      </c>
      <c r="AS89" s="128"/>
      <c r="AT89" s="123">
        <v>1982</v>
      </c>
      <c r="AU89" s="100">
        <v>7.5306810000000004</v>
      </c>
      <c r="AV89" s="100">
        <v>1.3762006</v>
      </c>
      <c r="AW89" s="100">
        <v>0.59065570000000001</v>
      </c>
      <c r="AX89" s="100">
        <v>1.939497</v>
      </c>
      <c r="AY89" s="100">
        <v>2.1748896000000002</v>
      </c>
      <c r="AZ89" s="100">
        <v>1.5953607000000001</v>
      </c>
      <c r="BA89" s="100">
        <v>1.1395325000000001</v>
      </c>
      <c r="BB89" s="100">
        <v>2.0498620000000001</v>
      </c>
      <c r="BC89" s="100">
        <v>1.1549971999999999</v>
      </c>
      <c r="BD89" s="100">
        <v>1.7372201</v>
      </c>
      <c r="BE89" s="100">
        <v>1.827421</v>
      </c>
      <c r="BF89" s="100">
        <v>2.4120214999999998</v>
      </c>
      <c r="BG89" s="100">
        <v>2.0435368</v>
      </c>
      <c r="BH89" s="100">
        <v>1.6579562999999999</v>
      </c>
      <c r="BI89" s="100">
        <v>2.8704838000000001</v>
      </c>
      <c r="BJ89" s="100">
        <v>1.4714484000000001</v>
      </c>
      <c r="BK89" s="100">
        <v>1.8767476999999999</v>
      </c>
      <c r="BL89" s="100">
        <v>1.8833987999999999</v>
      </c>
      <c r="BM89" s="100">
        <v>2.1074473</v>
      </c>
      <c r="BN89" s="100">
        <v>2.0683631</v>
      </c>
      <c r="BO89" s="128"/>
      <c r="BP89" s="123">
        <v>1982</v>
      </c>
    </row>
    <row r="90" spans="1:68">
      <c r="A90" s="128"/>
      <c r="B90" s="123">
        <v>1983</v>
      </c>
      <c r="C90" s="100">
        <v>10.996921</v>
      </c>
      <c r="D90" s="100">
        <v>2.7431301000000001</v>
      </c>
      <c r="E90" s="100">
        <v>0.42838910000000002</v>
      </c>
      <c r="F90" s="100">
        <v>2.4445657000000001</v>
      </c>
      <c r="G90" s="100">
        <v>2.9236304</v>
      </c>
      <c r="H90" s="100">
        <v>3.2739348000000001</v>
      </c>
      <c r="I90" s="100">
        <v>3.5199886999999999</v>
      </c>
      <c r="J90" s="100">
        <v>2.0617990000000002</v>
      </c>
      <c r="K90" s="100">
        <v>1.9689044</v>
      </c>
      <c r="L90" s="100">
        <v>3.5613532000000001</v>
      </c>
      <c r="M90" s="100">
        <v>3.3735564999999998</v>
      </c>
      <c r="N90" s="100">
        <v>4.4798144999999998</v>
      </c>
      <c r="O90" s="100">
        <v>1.8781459</v>
      </c>
      <c r="P90" s="100">
        <v>1.588247</v>
      </c>
      <c r="Q90" s="100">
        <v>4.7242854999999997</v>
      </c>
      <c r="R90" s="100">
        <v>5.1968299</v>
      </c>
      <c r="S90" s="100">
        <v>5.1930965999999996</v>
      </c>
      <c r="T90" s="100">
        <v>0</v>
      </c>
      <c r="U90" s="100">
        <v>3.3696115</v>
      </c>
      <c r="V90" s="100">
        <v>3.3515820000000001</v>
      </c>
      <c r="W90" s="128"/>
      <c r="X90" s="123">
        <v>1983</v>
      </c>
      <c r="Y90" s="100">
        <v>6.1396291999999999</v>
      </c>
      <c r="Z90" s="100">
        <v>0.3391825</v>
      </c>
      <c r="AA90" s="100">
        <v>0.14900820000000001</v>
      </c>
      <c r="AB90" s="100">
        <v>0.63860220000000001</v>
      </c>
      <c r="AC90" s="100">
        <v>0.1505215</v>
      </c>
      <c r="AD90" s="100">
        <v>0.63595230000000003</v>
      </c>
      <c r="AE90" s="100">
        <v>0.48862080000000002</v>
      </c>
      <c r="AF90" s="100">
        <v>0.35772350000000003</v>
      </c>
      <c r="AG90" s="100">
        <v>0.2307273</v>
      </c>
      <c r="AH90" s="100">
        <v>0.80221629999999999</v>
      </c>
      <c r="AI90" s="100">
        <v>1.0891436999999999</v>
      </c>
      <c r="AJ90" s="100">
        <v>0.53450209999999998</v>
      </c>
      <c r="AK90" s="100">
        <v>0.58214670000000002</v>
      </c>
      <c r="AL90" s="100">
        <v>0.68665279999999995</v>
      </c>
      <c r="AM90" s="100">
        <v>0.41257189999999999</v>
      </c>
      <c r="AN90" s="100">
        <v>0</v>
      </c>
      <c r="AO90" s="100">
        <v>0.92334400000000005</v>
      </c>
      <c r="AP90" s="100">
        <v>1.2458886</v>
      </c>
      <c r="AQ90" s="100">
        <v>0.89527540000000005</v>
      </c>
      <c r="AR90" s="100">
        <v>0.87421510000000002</v>
      </c>
      <c r="AS90" s="128"/>
      <c r="AT90" s="123">
        <v>1983</v>
      </c>
      <c r="AU90" s="100">
        <v>8.6307451000000004</v>
      </c>
      <c r="AV90" s="100">
        <v>1.5710489999999999</v>
      </c>
      <c r="AW90" s="100">
        <v>0.2916723</v>
      </c>
      <c r="AX90" s="100">
        <v>1.5614253</v>
      </c>
      <c r="AY90" s="100">
        <v>1.5573575</v>
      </c>
      <c r="AZ90" s="100">
        <v>1.9678716999999999</v>
      </c>
      <c r="BA90" s="100">
        <v>2.0177969999999998</v>
      </c>
      <c r="BB90" s="100">
        <v>1.2268787999999999</v>
      </c>
      <c r="BC90" s="100">
        <v>1.1229407</v>
      </c>
      <c r="BD90" s="100">
        <v>2.2162166999999999</v>
      </c>
      <c r="BE90" s="100">
        <v>2.2588029999999999</v>
      </c>
      <c r="BF90" s="100">
        <v>2.5210306999999998</v>
      </c>
      <c r="BG90" s="100">
        <v>1.2066001</v>
      </c>
      <c r="BH90" s="100">
        <v>1.1047323</v>
      </c>
      <c r="BI90" s="100">
        <v>2.3100717</v>
      </c>
      <c r="BJ90" s="100">
        <v>2.1096971999999998</v>
      </c>
      <c r="BK90" s="100">
        <v>2.4086083999999999</v>
      </c>
      <c r="BL90" s="100">
        <v>0.91505539999999996</v>
      </c>
      <c r="BM90" s="100">
        <v>2.1307733999999998</v>
      </c>
      <c r="BN90" s="100">
        <v>2.1012903000000001</v>
      </c>
      <c r="BO90" s="128"/>
      <c r="BP90" s="123">
        <v>1983</v>
      </c>
    </row>
    <row r="91" spans="1:68">
      <c r="A91" s="128"/>
      <c r="B91" s="123">
        <v>1984</v>
      </c>
      <c r="C91" s="100">
        <v>6.9202783999999999</v>
      </c>
      <c r="D91" s="100">
        <v>1.9745058</v>
      </c>
      <c r="E91" s="100">
        <v>1.4321313</v>
      </c>
      <c r="F91" s="100">
        <v>2.5841522000000001</v>
      </c>
      <c r="G91" s="100">
        <v>3.0575207</v>
      </c>
      <c r="H91" s="100">
        <v>2.762041</v>
      </c>
      <c r="I91" s="100">
        <v>2.2333962999999999</v>
      </c>
      <c r="J91" s="100">
        <v>1.9908124</v>
      </c>
      <c r="K91" s="100">
        <v>1.6805627999999999</v>
      </c>
      <c r="L91" s="100">
        <v>1.9745237</v>
      </c>
      <c r="M91" s="100">
        <v>2.3689011</v>
      </c>
      <c r="N91" s="100">
        <v>2.6142561</v>
      </c>
      <c r="O91" s="100">
        <v>3.8751370999999999</v>
      </c>
      <c r="P91" s="100">
        <v>5.2129072000000001</v>
      </c>
      <c r="Q91" s="100">
        <v>3.0156966999999999</v>
      </c>
      <c r="R91" s="100">
        <v>3.3184005000000001</v>
      </c>
      <c r="S91" s="100">
        <v>4.9087785000000004</v>
      </c>
      <c r="T91" s="100">
        <v>3.3115872</v>
      </c>
      <c r="U91" s="100">
        <v>2.8541264000000002</v>
      </c>
      <c r="V91" s="100">
        <v>2.8263807000000001</v>
      </c>
      <c r="W91" s="128"/>
      <c r="X91" s="123">
        <v>1984</v>
      </c>
      <c r="Y91" s="100">
        <v>4.5066829000000004</v>
      </c>
      <c r="Z91" s="100">
        <v>0.34563090000000002</v>
      </c>
      <c r="AA91" s="100">
        <v>0</v>
      </c>
      <c r="AB91" s="100">
        <v>0.31768570000000002</v>
      </c>
      <c r="AC91" s="100">
        <v>0</v>
      </c>
      <c r="AD91" s="100">
        <v>0.1564671</v>
      </c>
      <c r="AE91" s="100">
        <v>0.1613135</v>
      </c>
      <c r="AF91" s="100">
        <v>0</v>
      </c>
      <c r="AG91" s="100">
        <v>0.2211523</v>
      </c>
      <c r="AH91" s="100">
        <v>0.25913049999999999</v>
      </c>
      <c r="AI91" s="100">
        <v>0.2762172</v>
      </c>
      <c r="AJ91" s="100">
        <v>0</v>
      </c>
      <c r="AK91" s="100">
        <v>1.1219912999999999</v>
      </c>
      <c r="AL91" s="100">
        <v>1.3849264999999999</v>
      </c>
      <c r="AM91" s="100">
        <v>0.79238989999999998</v>
      </c>
      <c r="AN91" s="100">
        <v>2.2698898999999999</v>
      </c>
      <c r="AO91" s="100">
        <v>0.88555919999999999</v>
      </c>
      <c r="AP91" s="100">
        <v>0</v>
      </c>
      <c r="AQ91" s="100">
        <v>0.64092879999999997</v>
      </c>
      <c r="AR91" s="100">
        <v>0.61895279999999997</v>
      </c>
      <c r="AS91" s="128"/>
      <c r="AT91" s="123">
        <v>1984</v>
      </c>
      <c r="AU91" s="100">
        <v>5.7440534000000003</v>
      </c>
      <c r="AV91" s="100">
        <v>1.1800415</v>
      </c>
      <c r="AW91" s="100">
        <v>0.73229330000000004</v>
      </c>
      <c r="AX91" s="100">
        <v>1.4758325000000001</v>
      </c>
      <c r="AY91" s="100">
        <v>1.5533337</v>
      </c>
      <c r="AZ91" s="100">
        <v>1.4719507999999999</v>
      </c>
      <c r="BA91" s="100">
        <v>1.2031194000000001</v>
      </c>
      <c r="BB91" s="100">
        <v>1.0145915000000001</v>
      </c>
      <c r="BC91" s="100">
        <v>0.96961030000000004</v>
      </c>
      <c r="BD91" s="100">
        <v>1.1377039</v>
      </c>
      <c r="BE91" s="100">
        <v>1.3477870000000001</v>
      </c>
      <c r="BF91" s="100">
        <v>1.3211052000000001</v>
      </c>
      <c r="BG91" s="100">
        <v>2.4567149000000001</v>
      </c>
      <c r="BH91" s="100">
        <v>3.1586476999999999</v>
      </c>
      <c r="BI91" s="100">
        <v>1.7724211000000001</v>
      </c>
      <c r="BJ91" s="100">
        <v>2.6957811</v>
      </c>
      <c r="BK91" s="100">
        <v>2.2983486000000002</v>
      </c>
      <c r="BL91" s="100">
        <v>0.88165539999999998</v>
      </c>
      <c r="BM91" s="100">
        <v>1.7458962</v>
      </c>
      <c r="BN91" s="100">
        <v>1.7043090000000001</v>
      </c>
      <c r="BO91" s="128"/>
      <c r="BP91" s="123">
        <v>1984</v>
      </c>
    </row>
    <row r="92" spans="1:68">
      <c r="A92" s="128"/>
      <c r="B92" s="123">
        <v>1985</v>
      </c>
      <c r="C92" s="100">
        <v>8.7923109999999998</v>
      </c>
      <c r="D92" s="100">
        <v>3.6510644999999999</v>
      </c>
      <c r="E92" s="100">
        <v>1.0127872</v>
      </c>
      <c r="F92" s="100">
        <v>1.7991625</v>
      </c>
      <c r="G92" s="100">
        <v>2.4761525</v>
      </c>
      <c r="H92" s="100">
        <v>2.9982354999999998</v>
      </c>
      <c r="I92" s="100">
        <v>1.7531304999999999</v>
      </c>
      <c r="J92" s="100">
        <v>2.4014601</v>
      </c>
      <c r="K92" s="100">
        <v>3.2255853000000001</v>
      </c>
      <c r="L92" s="100">
        <v>3.8080186999999999</v>
      </c>
      <c r="M92" s="100">
        <v>1.8666617000000001</v>
      </c>
      <c r="N92" s="100">
        <v>3.6355420999999999</v>
      </c>
      <c r="O92" s="100">
        <v>3.4814295</v>
      </c>
      <c r="P92" s="100">
        <v>1.5753737999999999</v>
      </c>
      <c r="Q92" s="100">
        <v>1.9498784</v>
      </c>
      <c r="R92" s="100">
        <v>1.5831552</v>
      </c>
      <c r="S92" s="100">
        <v>1.5769139999999999</v>
      </c>
      <c r="T92" s="100">
        <v>0</v>
      </c>
      <c r="U92" s="100">
        <v>2.9685155000000001</v>
      </c>
      <c r="V92" s="100">
        <v>2.8937822</v>
      </c>
      <c r="W92" s="128"/>
      <c r="X92" s="123">
        <v>1985</v>
      </c>
      <c r="Y92" s="100">
        <v>4.7831932000000004</v>
      </c>
      <c r="Z92" s="100">
        <v>0.34930410000000001</v>
      </c>
      <c r="AA92" s="100">
        <v>0.30317179999999999</v>
      </c>
      <c r="AB92" s="100">
        <v>0.15680640000000001</v>
      </c>
      <c r="AC92" s="100">
        <v>0.4525556</v>
      </c>
      <c r="AD92" s="100">
        <v>0.15326890000000001</v>
      </c>
      <c r="AE92" s="100">
        <v>0.15994729999999999</v>
      </c>
      <c r="AF92" s="100">
        <v>0.33166620000000002</v>
      </c>
      <c r="AG92" s="100">
        <v>0.4232957</v>
      </c>
      <c r="AH92" s="100">
        <v>0.25094610000000001</v>
      </c>
      <c r="AI92" s="100">
        <v>0.55859369999999997</v>
      </c>
      <c r="AJ92" s="100">
        <v>0.80227420000000005</v>
      </c>
      <c r="AK92" s="100">
        <v>0</v>
      </c>
      <c r="AL92" s="100">
        <v>0</v>
      </c>
      <c r="AM92" s="100">
        <v>1.1574163</v>
      </c>
      <c r="AN92" s="100">
        <v>1.630612</v>
      </c>
      <c r="AO92" s="100">
        <v>2.5994731999999998</v>
      </c>
      <c r="AP92" s="100">
        <v>3.3779599</v>
      </c>
      <c r="AQ92" s="100">
        <v>0.7589572</v>
      </c>
      <c r="AR92" s="100">
        <v>0.75234849999999998</v>
      </c>
      <c r="AS92" s="128"/>
      <c r="AT92" s="123">
        <v>1985</v>
      </c>
      <c r="AU92" s="100">
        <v>6.8358625999999996</v>
      </c>
      <c r="AV92" s="100">
        <v>2.0423255</v>
      </c>
      <c r="AW92" s="100">
        <v>0.66624519999999998</v>
      </c>
      <c r="AX92" s="100">
        <v>0.99639310000000003</v>
      </c>
      <c r="AY92" s="100">
        <v>1.4820842000000001</v>
      </c>
      <c r="AZ92" s="100">
        <v>1.5915035</v>
      </c>
      <c r="BA92" s="100">
        <v>0.95796530000000002</v>
      </c>
      <c r="BB92" s="100">
        <v>1.3847753</v>
      </c>
      <c r="BC92" s="100">
        <v>1.8585115000000001</v>
      </c>
      <c r="BD92" s="100">
        <v>2.0765691999999998</v>
      </c>
      <c r="BE92" s="100">
        <v>1.2277587999999999</v>
      </c>
      <c r="BF92" s="100">
        <v>2.2397184000000001</v>
      </c>
      <c r="BG92" s="100">
        <v>1.6936116000000001</v>
      </c>
      <c r="BH92" s="100">
        <v>0.73214619999999997</v>
      </c>
      <c r="BI92" s="100">
        <v>1.5075193</v>
      </c>
      <c r="BJ92" s="100">
        <v>1.6112919000000001</v>
      </c>
      <c r="BK92" s="100">
        <v>2.2368486999999999</v>
      </c>
      <c r="BL92" s="100">
        <v>2.4748800000000002</v>
      </c>
      <c r="BM92" s="100">
        <v>1.8621369999999999</v>
      </c>
      <c r="BN92" s="100">
        <v>1.8507804999999999</v>
      </c>
      <c r="BO92" s="128"/>
      <c r="BP92" s="123">
        <v>1985</v>
      </c>
    </row>
    <row r="93" spans="1:68">
      <c r="A93" s="128"/>
      <c r="B93" s="123">
        <v>1986</v>
      </c>
      <c r="C93" s="100">
        <v>8.8850117999999991</v>
      </c>
      <c r="D93" s="100">
        <v>1.4879032999999999</v>
      </c>
      <c r="E93" s="100">
        <v>0.59505920000000001</v>
      </c>
      <c r="F93" s="100">
        <v>3.0498829999999999</v>
      </c>
      <c r="G93" s="100">
        <v>2.7923846999999999</v>
      </c>
      <c r="H93" s="100">
        <v>3.0802763999999998</v>
      </c>
      <c r="I93" s="100">
        <v>1.2584651</v>
      </c>
      <c r="J93" s="100">
        <v>2.4931982000000001</v>
      </c>
      <c r="K93" s="100">
        <v>2.3071731999999998</v>
      </c>
      <c r="L93" s="100">
        <v>2.3085038</v>
      </c>
      <c r="M93" s="100">
        <v>2.1220214999999998</v>
      </c>
      <c r="N93" s="100">
        <v>1.5591138</v>
      </c>
      <c r="O93" s="100">
        <v>1.7064895</v>
      </c>
      <c r="P93" s="100">
        <v>2.6310646000000002</v>
      </c>
      <c r="Q93" s="100">
        <v>3.8214613000000002</v>
      </c>
      <c r="R93" s="100">
        <v>2.2600232</v>
      </c>
      <c r="S93" s="100">
        <v>3.0147268999999999</v>
      </c>
      <c r="T93" s="100">
        <v>0</v>
      </c>
      <c r="U93" s="100">
        <v>2.6999369</v>
      </c>
      <c r="V93" s="100">
        <v>2.6045147000000002</v>
      </c>
      <c r="W93" s="128"/>
      <c r="X93" s="123">
        <v>1986</v>
      </c>
      <c r="Y93" s="100">
        <v>3.5625524999999998</v>
      </c>
      <c r="Z93" s="100">
        <v>0</v>
      </c>
      <c r="AA93" s="100">
        <v>0.31282110000000002</v>
      </c>
      <c r="AB93" s="100">
        <v>0.4554626</v>
      </c>
      <c r="AC93" s="100">
        <v>0.30474469999999998</v>
      </c>
      <c r="AD93" s="100">
        <v>0.14999029999999999</v>
      </c>
      <c r="AE93" s="100">
        <v>0.31570039999999999</v>
      </c>
      <c r="AF93" s="100">
        <v>0</v>
      </c>
      <c r="AG93" s="100">
        <v>0.40468219999999999</v>
      </c>
      <c r="AH93" s="100">
        <v>0.24444440000000001</v>
      </c>
      <c r="AI93" s="100">
        <v>0.55578399999999994</v>
      </c>
      <c r="AJ93" s="100">
        <v>0.80927539999999998</v>
      </c>
      <c r="AK93" s="100">
        <v>0.81558529999999996</v>
      </c>
      <c r="AL93" s="100">
        <v>0.98652079999999998</v>
      </c>
      <c r="AM93" s="100">
        <v>1.5159956000000001</v>
      </c>
      <c r="AN93" s="100">
        <v>1.0432968</v>
      </c>
      <c r="AO93" s="100">
        <v>0.84257360000000003</v>
      </c>
      <c r="AP93" s="100">
        <v>1.0572054</v>
      </c>
      <c r="AQ93" s="100">
        <v>0.66099929999999996</v>
      </c>
      <c r="AR93" s="100">
        <v>0.64702219999999999</v>
      </c>
      <c r="AS93" s="128"/>
      <c r="AT93" s="123">
        <v>1986</v>
      </c>
      <c r="AU93" s="100">
        <v>6.2888658</v>
      </c>
      <c r="AV93" s="100">
        <v>0.76304289999999997</v>
      </c>
      <c r="AW93" s="100">
        <v>0.45747569999999999</v>
      </c>
      <c r="AX93" s="100">
        <v>1.7814436</v>
      </c>
      <c r="AY93" s="100">
        <v>1.5710226</v>
      </c>
      <c r="AZ93" s="100">
        <v>1.6314823000000001</v>
      </c>
      <c r="BA93" s="100">
        <v>0.78789350000000002</v>
      </c>
      <c r="BB93" s="100">
        <v>1.2631326</v>
      </c>
      <c r="BC93" s="100">
        <v>1.3802186999999999</v>
      </c>
      <c r="BD93" s="100">
        <v>1.3059913999999999</v>
      </c>
      <c r="BE93" s="100">
        <v>1.3571264999999999</v>
      </c>
      <c r="BF93" s="100">
        <v>1.1912073000000001</v>
      </c>
      <c r="BG93" s="100">
        <v>1.2509851999999999</v>
      </c>
      <c r="BH93" s="100">
        <v>1.7539213</v>
      </c>
      <c r="BI93" s="100">
        <v>2.5359417</v>
      </c>
      <c r="BJ93" s="100">
        <v>1.5411075000000001</v>
      </c>
      <c r="BK93" s="100">
        <v>1.6214025000000001</v>
      </c>
      <c r="BL93" s="100">
        <v>0.77341910000000003</v>
      </c>
      <c r="BM93" s="100">
        <v>1.679324</v>
      </c>
      <c r="BN93" s="100">
        <v>1.6316162999999999</v>
      </c>
      <c r="BO93" s="128"/>
      <c r="BP93" s="123">
        <v>1986</v>
      </c>
    </row>
    <row r="94" spans="1:68">
      <c r="A94" s="128"/>
      <c r="B94" s="123">
        <v>1987</v>
      </c>
      <c r="C94" s="100">
        <v>9.9334141000000002</v>
      </c>
      <c r="D94" s="100">
        <v>1.6298245</v>
      </c>
      <c r="E94" s="100">
        <v>0.76596070000000005</v>
      </c>
      <c r="F94" s="100">
        <v>1.4129083</v>
      </c>
      <c r="G94" s="100">
        <v>2.2240278</v>
      </c>
      <c r="H94" s="100">
        <v>3.0172716999999998</v>
      </c>
      <c r="I94" s="100">
        <v>2.9286412999999998</v>
      </c>
      <c r="J94" s="100">
        <v>2.3611152999999998</v>
      </c>
      <c r="K94" s="100">
        <v>2.3118180000000002</v>
      </c>
      <c r="L94" s="100">
        <v>3.3582215</v>
      </c>
      <c r="M94" s="100">
        <v>2.3398441999999999</v>
      </c>
      <c r="N94" s="100">
        <v>4.7322220000000002</v>
      </c>
      <c r="O94" s="100">
        <v>0.84412880000000001</v>
      </c>
      <c r="P94" s="100">
        <v>3.5854501999999999</v>
      </c>
      <c r="Q94" s="100">
        <v>2.8182113000000002</v>
      </c>
      <c r="R94" s="100">
        <v>2.1791239999999998</v>
      </c>
      <c r="S94" s="100">
        <v>2.8422413999999998</v>
      </c>
      <c r="T94" s="100">
        <v>2.7583163000000002</v>
      </c>
      <c r="U94" s="100">
        <v>2.9316645000000001</v>
      </c>
      <c r="V94" s="100">
        <v>2.9047586999999999</v>
      </c>
      <c r="W94" s="128"/>
      <c r="X94" s="123">
        <v>1987</v>
      </c>
      <c r="Y94" s="100">
        <v>3.0276117999999999</v>
      </c>
      <c r="Z94" s="100">
        <v>1.201562</v>
      </c>
      <c r="AA94" s="100">
        <v>0</v>
      </c>
      <c r="AB94" s="100">
        <v>0</v>
      </c>
      <c r="AC94" s="100">
        <v>0.30639549999999999</v>
      </c>
      <c r="AD94" s="100">
        <v>0.58615790000000001</v>
      </c>
      <c r="AE94" s="100">
        <v>0.30937910000000002</v>
      </c>
      <c r="AF94" s="100">
        <v>0.3203742</v>
      </c>
      <c r="AG94" s="100">
        <v>0.37322420000000001</v>
      </c>
      <c r="AH94" s="100">
        <v>0</v>
      </c>
      <c r="AI94" s="100">
        <v>0.27169260000000001</v>
      </c>
      <c r="AJ94" s="100">
        <v>0</v>
      </c>
      <c r="AK94" s="100">
        <v>0.81451799999999996</v>
      </c>
      <c r="AL94" s="100">
        <v>0</v>
      </c>
      <c r="AM94" s="100">
        <v>1.1227419000000001</v>
      </c>
      <c r="AN94" s="100">
        <v>2.5141800000000001</v>
      </c>
      <c r="AO94" s="100">
        <v>4.0393922</v>
      </c>
      <c r="AP94" s="100">
        <v>1.0288701</v>
      </c>
      <c r="AQ94" s="100">
        <v>0.67520959999999997</v>
      </c>
      <c r="AR94" s="100">
        <v>0.66273629999999994</v>
      </c>
      <c r="AS94" s="128"/>
      <c r="AT94" s="123">
        <v>1987</v>
      </c>
      <c r="AU94" s="100">
        <v>6.5644581000000004</v>
      </c>
      <c r="AV94" s="100">
        <v>1.4212407</v>
      </c>
      <c r="AW94" s="100">
        <v>0.39292050000000001</v>
      </c>
      <c r="AX94" s="100">
        <v>0.72136180000000005</v>
      </c>
      <c r="AY94" s="100">
        <v>1.2808892000000001</v>
      </c>
      <c r="AZ94" s="100">
        <v>1.8136931000000001</v>
      </c>
      <c r="BA94" s="100">
        <v>1.6213449</v>
      </c>
      <c r="BB94" s="100">
        <v>1.3496745000000001</v>
      </c>
      <c r="BC94" s="100">
        <v>1.3658726999999999</v>
      </c>
      <c r="BD94" s="100">
        <v>1.7273345</v>
      </c>
      <c r="BE94" s="100">
        <v>1.3285435000000001</v>
      </c>
      <c r="BF94" s="100">
        <v>2.4077658</v>
      </c>
      <c r="BG94" s="100">
        <v>0.82905910000000005</v>
      </c>
      <c r="BH94" s="100">
        <v>1.6805452000000001</v>
      </c>
      <c r="BI94" s="100">
        <v>1.8745938</v>
      </c>
      <c r="BJ94" s="100">
        <v>2.3771179</v>
      </c>
      <c r="BK94" s="100">
        <v>3.6054968000000001</v>
      </c>
      <c r="BL94" s="100">
        <v>1.4987111</v>
      </c>
      <c r="BM94" s="100">
        <v>1.8015388000000001</v>
      </c>
      <c r="BN94" s="100">
        <v>1.7941495999999999</v>
      </c>
      <c r="BO94" s="128"/>
      <c r="BP94" s="123">
        <v>1987</v>
      </c>
    </row>
    <row r="95" spans="1:68">
      <c r="A95" s="128"/>
      <c r="B95" s="123">
        <v>1988</v>
      </c>
      <c r="C95" s="100">
        <v>8.4206111000000003</v>
      </c>
      <c r="D95" s="100">
        <v>2.2374082</v>
      </c>
      <c r="E95" s="100">
        <v>1.7137960999999999</v>
      </c>
      <c r="F95" s="100">
        <v>2.3663894999999999</v>
      </c>
      <c r="G95" s="100">
        <v>1.6341496</v>
      </c>
      <c r="H95" s="100">
        <v>3.3874908000000001</v>
      </c>
      <c r="I95" s="100">
        <v>2.5613519</v>
      </c>
      <c r="J95" s="100">
        <v>1.5601232</v>
      </c>
      <c r="K95" s="100">
        <v>1.6774414</v>
      </c>
      <c r="L95" s="100">
        <v>1.9523708</v>
      </c>
      <c r="M95" s="100">
        <v>2.7926294999999999</v>
      </c>
      <c r="N95" s="100">
        <v>1.5987168</v>
      </c>
      <c r="O95" s="100">
        <v>2.4921772999999998</v>
      </c>
      <c r="P95" s="100">
        <v>4.1055115999999998</v>
      </c>
      <c r="Q95" s="100">
        <v>0.94041969999999997</v>
      </c>
      <c r="R95" s="100">
        <v>6.9842645000000001</v>
      </c>
      <c r="S95" s="100">
        <v>5.4210826000000001</v>
      </c>
      <c r="T95" s="100">
        <v>5.2791341999999997</v>
      </c>
      <c r="U95" s="100">
        <v>2.8124809000000002</v>
      </c>
      <c r="V95" s="100">
        <v>2.8315217000000001</v>
      </c>
      <c r="W95" s="128"/>
      <c r="X95" s="123">
        <v>1988</v>
      </c>
      <c r="Y95" s="100">
        <v>6.4984511999999999</v>
      </c>
      <c r="Z95" s="100">
        <v>0.5062198</v>
      </c>
      <c r="AA95" s="100">
        <v>0.16412869999999999</v>
      </c>
      <c r="AB95" s="100">
        <v>0.14507890000000001</v>
      </c>
      <c r="AC95" s="100">
        <v>0.15321299999999999</v>
      </c>
      <c r="AD95" s="100">
        <v>0.28730800000000001</v>
      </c>
      <c r="AE95" s="100">
        <v>0.60532960000000002</v>
      </c>
      <c r="AF95" s="100">
        <v>0</v>
      </c>
      <c r="AG95" s="100">
        <v>0.17543400000000001</v>
      </c>
      <c r="AH95" s="100">
        <v>0.459505</v>
      </c>
      <c r="AI95" s="100">
        <v>0.7949505</v>
      </c>
      <c r="AJ95" s="100">
        <v>0.27508120000000003</v>
      </c>
      <c r="AK95" s="100">
        <v>0.27022279999999999</v>
      </c>
      <c r="AL95" s="100">
        <v>0.30365599999999998</v>
      </c>
      <c r="AM95" s="100">
        <v>1.1214157</v>
      </c>
      <c r="AN95" s="100">
        <v>0.97152459999999996</v>
      </c>
      <c r="AO95" s="100">
        <v>3.0993816999999999</v>
      </c>
      <c r="AP95" s="100">
        <v>1.0018735000000001</v>
      </c>
      <c r="AQ95" s="100">
        <v>0.84508209999999995</v>
      </c>
      <c r="AR95" s="100">
        <v>0.82734189999999996</v>
      </c>
      <c r="AS95" s="128"/>
      <c r="AT95" s="123">
        <v>1988</v>
      </c>
      <c r="AU95" s="100">
        <v>7.4824061999999998</v>
      </c>
      <c r="AV95" s="100">
        <v>1.3953275000000001</v>
      </c>
      <c r="AW95" s="100">
        <v>0.9591345</v>
      </c>
      <c r="AX95" s="100">
        <v>1.2787052000000001</v>
      </c>
      <c r="AY95" s="100">
        <v>0.90510089999999999</v>
      </c>
      <c r="AZ95" s="100">
        <v>1.8510529</v>
      </c>
      <c r="BA95" s="100">
        <v>1.5854931999999999</v>
      </c>
      <c r="BB95" s="100">
        <v>0.78403639999999997</v>
      </c>
      <c r="BC95" s="100">
        <v>0.94326600000000005</v>
      </c>
      <c r="BD95" s="100">
        <v>1.2273649</v>
      </c>
      <c r="BE95" s="100">
        <v>1.8151737999999999</v>
      </c>
      <c r="BF95" s="100">
        <v>0.94744390000000001</v>
      </c>
      <c r="BG95" s="100">
        <v>1.3676242000000001</v>
      </c>
      <c r="BH95" s="100">
        <v>2.0913434</v>
      </c>
      <c r="BI95" s="100">
        <v>1.0412545</v>
      </c>
      <c r="BJ95" s="100">
        <v>3.4379914999999999</v>
      </c>
      <c r="BK95" s="100">
        <v>3.9439175</v>
      </c>
      <c r="BL95" s="100">
        <v>2.1786808999999998</v>
      </c>
      <c r="BM95" s="100">
        <v>1.8267420999999999</v>
      </c>
      <c r="BN95" s="100">
        <v>1.8053945</v>
      </c>
      <c r="BO95" s="128"/>
      <c r="BP95" s="123">
        <v>1988</v>
      </c>
    </row>
    <row r="96" spans="1:68">
      <c r="A96" s="128"/>
      <c r="B96" s="123">
        <v>1989</v>
      </c>
      <c r="C96" s="100">
        <v>8.7907671999999994</v>
      </c>
      <c r="D96" s="100">
        <v>1.2558121</v>
      </c>
      <c r="E96" s="100">
        <v>1.1001289999999999</v>
      </c>
      <c r="F96" s="100">
        <v>3.0464669</v>
      </c>
      <c r="G96" s="100">
        <v>3.6916224999999998</v>
      </c>
      <c r="H96" s="100">
        <v>2.9258465</v>
      </c>
      <c r="I96" s="100">
        <v>2.0549705</v>
      </c>
      <c r="J96" s="100">
        <v>1.8488959</v>
      </c>
      <c r="K96" s="100">
        <v>2.2591431000000002</v>
      </c>
      <c r="L96" s="100">
        <v>1.4514088999999999</v>
      </c>
      <c r="M96" s="100">
        <v>0.73904369999999997</v>
      </c>
      <c r="N96" s="100">
        <v>3.7719480000000001</v>
      </c>
      <c r="O96" s="100">
        <v>1.0967197</v>
      </c>
      <c r="P96" s="100">
        <v>3.9092023</v>
      </c>
      <c r="Q96" s="100">
        <v>3.2987592000000001</v>
      </c>
      <c r="R96" s="100">
        <v>6.0081309999999997</v>
      </c>
      <c r="S96" s="100">
        <v>2.5951781999999999</v>
      </c>
      <c r="T96" s="100">
        <v>17.508754</v>
      </c>
      <c r="U96" s="100">
        <v>2.9090600000000002</v>
      </c>
      <c r="V96" s="100">
        <v>2.9698441999999998</v>
      </c>
      <c r="W96" s="128"/>
      <c r="X96" s="123">
        <v>1989</v>
      </c>
      <c r="Y96" s="100">
        <v>4.1198513999999999</v>
      </c>
      <c r="Z96" s="100">
        <v>0</v>
      </c>
      <c r="AA96" s="100">
        <v>0.33119270000000001</v>
      </c>
      <c r="AB96" s="100">
        <v>0.43413829999999998</v>
      </c>
      <c r="AC96" s="100">
        <v>0.75908589999999998</v>
      </c>
      <c r="AD96" s="100">
        <v>0.70784029999999998</v>
      </c>
      <c r="AE96" s="100">
        <v>0.59051220000000004</v>
      </c>
      <c r="AF96" s="100">
        <v>0</v>
      </c>
      <c r="AG96" s="100">
        <v>0.33561659999999999</v>
      </c>
      <c r="AH96" s="100">
        <v>0.43867349999999999</v>
      </c>
      <c r="AI96" s="100">
        <v>1.0278099999999999</v>
      </c>
      <c r="AJ96" s="100">
        <v>0.55402890000000005</v>
      </c>
      <c r="AK96" s="100">
        <v>0.53966400000000003</v>
      </c>
      <c r="AL96" s="100">
        <v>0.29165229999999998</v>
      </c>
      <c r="AM96" s="100">
        <v>1.5048286</v>
      </c>
      <c r="AN96" s="100">
        <v>0.46559050000000002</v>
      </c>
      <c r="AO96" s="100">
        <v>4.4840033000000004</v>
      </c>
      <c r="AP96" s="100">
        <v>1.9378343</v>
      </c>
      <c r="AQ96" s="100">
        <v>0.83068039999999999</v>
      </c>
      <c r="AR96" s="100">
        <v>0.82400490000000004</v>
      </c>
      <c r="AS96" s="128"/>
      <c r="AT96" s="123">
        <v>1989</v>
      </c>
      <c r="AU96" s="100">
        <v>6.5120392000000002</v>
      </c>
      <c r="AV96" s="100">
        <v>0.64469279999999995</v>
      </c>
      <c r="AW96" s="100">
        <v>0.72570869999999998</v>
      </c>
      <c r="AX96" s="100">
        <v>1.7690699000000001</v>
      </c>
      <c r="AY96" s="100">
        <v>2.2456838000000001</v>
      </c>
      <c r="AZ96" s="100">
        <v>1.8256953</v>
      </c>
      <c r="BA96" s="100">
        <v>1.3248416000000001</v>
      </c>
      <c r="BB96" s="100">
        <v>0.92681979999999997</v>
      </c>
      <c r="BC96" s="100">
        <v>1.3161986000000001</v>
      </c>
      <c r="BD96" s="100">
        <v>0.9592735</v>
      </c>
      <c r="BE96" s="100">
        <v>0.88038470000000002</v>
      </c>
      <c r="BF96" s="100">
        <v>2.1853356000000002</v>
      </c>
      <c r="BG96" s="100">
        <v>0.81596570000000002</v>
      </c>
      <c r="BH96" s="100">
        <v>2.0004862999999999</v>
      </c>
      <c r="BI96" s="100">
        <v>2.3011974999999998</v>
      </c>
      <c r="BJ96" s="100">
        <v>2.7428973000000001</v>
      </c>
      <c r="BK96" s="100">
        <v>3.7937167000000001</v>
      </c>
      <c r="BL96" s="100">
        <v>6.2854428999999996</v>
      </c>
      <c r="BM96" s="100">
        <v>1.8674451999999999</v>
      </c>
      <c r="BN96" s="100">
        <v>1.8474993</v>
      </c>
      <c r="BO96" s="128"/>
      <c r="BP96" s="123">
        <v>1989</v>
      </c>
    </row>
    <row r="97" spans="1:68">
      <c r="A97" s="128"/>
      <c r="B97" s="123">
        <v>1990</v>
      </c>
      <c r="C97" s="100">
        <v>8.8340455000000002</v>
      </c>
      <c r="D97" s="100">
        <v>1.5448286</v>
      </c>
      <c r="E97" s="100">
        <v>1.2618456</v>
      </c>
      <c r="F97" s="100">
        <v>1.5332592</v>
      </c>
      <c r="G97" s="100">
        <v>2.6142918000000002</v>
      </c>
      <c r="H97" s="100">
        <v>3.2130534000000002</v>
      </c>
      <c r="I97" s="100">
        <v>2.8606042</v>
      </c>
      <c r="J97" s="100">
        <v>2.8950528000000002</v>
      </c>
      <c r="K97" s="100">
        <v>2.0297879000000001</v>
      </c>
      <c r="L97" s="100">
        <v>1.3903289000000001</v>
      </c>
      <c r="M97" s="100">
        <v>1.9035744000000001</v>
      </c>
      <c r="N97" s="100">
        <v>1.3626613999999999</v>
      </c>
      <c r="O97" s="100">
        <v>2.7187581000000001</v>
      </c>
      <c r="P97" s="100">
        <v>1.9121128999999999</v>
      </c>
      <c r="Q97" s="100">
        <v>1.3768541999999999</v>
      </c>
      <c r="R97" s="100">
        <v>2.5883769000000001</v>
      </c>
      <c r="S97" s="100">
        <v>4.9519659000000003</v>
      </c>
      <c r="T97" s="100">
        <v>0</v>
      </c>
      <c r="U97" s="100">
        <v>2.6670524000000002</v>
      </c>
      <c r="V97" s="100">
        <v>2.5641902000000001</v>
      </c>
      <c r="W97" s="128"/>
      <c r="X97" s="123">
        <v>1990</v>
      </c>
      <c r="Y97" s="100">
        <v>5.5472076000000001</v>
      </c>
      <c r="Z97" s="100">
        <v>0.32521329999999998</v>
      </c>
      <c r="AA97" s="100">
        <v>0.49954379999999998</v>
      </c>
      <c r="AB97" s="100">
        <v>0.4379709</v>
      </c>
      <c r="AC97" s="100">
        <v>0.14929010000000001</v>
      </c>
      <c r="AD97" s="100">
        <v>0.99041140000000005</v>
      </c>
      <c r="AE97" s="100">
        <v>0.14399909999999999</v>
      </c>
      <c r="AF97" s="100">
        <v>0.30465609999999999</v>
      </c>
      <c r="AG97" s="100">
        <v>0</v>
      </c>
      <c r="AH97" s="100">
        <v>0.2089249</v>
      </c>
      <c r="AI97" s="100">
        <v>0.24945120000000001</v>
      </c>
      <c r="AJ97" s="100">
        <v>1.1137811</v>
      </c>
      <c r="AK97" s="100">
        <v>0.26979409999999998</v>
      </c>
      <c r="AL97" s="100">
        <v>0.86067899999999997</v>
      </c>
      <c r="AM97" s="100">
        <v>1.1084917999999999</v>
      </c>
      <c r="AN97" s="100">
        <v>1.812489</v>
      </c>
      <c r="AO97" s="100">
        <v>2.1532388</v>
      </c>
      <c r="AP97" s="100">
        <v>0</v>
      </c>
      <c r="AQ97" s="100">
        <v>0.85341599999999995</v>
      </c>
      <c r="AR97" s="100">
        <v>0.82294820000000002</v>
      </c>
      <c r="AS97" s="128"/>
      <c r="AT97" s="123">
        <v>1990</v>
      </c>
      <c r="AU97" s="100">
        <v>7.2328304000000001</v>
      </c>
      <c r="AV97" s="100">
        <v>0.95064409999999999</v>
      </c>
      <c r="AW97" s="100">
        <v>0.89102009999999998</v>
      </c>
      <c r="AX97" s="100">
        <v>0.99828649999999997</v>
      </c>
      <c r="AY97" s="100">
        <v>1.3987455</v>
      </c>
      <c r="AZ97" s="100">
        <v>2.1088045000000002</v>
      </c>
      <c r="BA97" s="100">
        <v>1.5068865</v>
      </c>
      <c r="BB97" s="100">
        <v>1.5996709</v>
      </c>
      <c r="BC97" s="100">
        <v>1.0323884000000001</v>
      </c>
      <c r="BD97" s="100">
        <v>0.81456519999999999</v>
      </c>
      <c r="BE97" s="100">
        <v>1.0960345</v>
      </c>
      <c r="BF97" s="100">
        <v>1.2395567000000001</v>
      </c>
      <c r="BG97" s="100">
        <v>1.4895703</v>
      </c>
      <c r="BH97" s="100">
        <v>1.3587962</v>
      </c>
      <c r="BI97" s="100">
        <v>1.2281844</v>
      </c>
      <c r="BJ97" s="100">
        <v>2.1320370999999998</v>
      </c>
      <c r="BK97" s="100">
        <v>3.1803580999999999</v>
      </c>
      <c r="BL97" s="100">
        <v>0</v>
      </c>
      <c r="BM97" s="100">
        <v>1.757971</v>
      </c>
      <c r="BN97" s="100">
        <v>1.6949813</v>
      </c>
      <c r="BO97" s="128"/>
      <c r="BP97" s="123">
        <v>1990</v>
      </c>
    </row>
    <row r="98" spans="1:68">
      <c r="A98" s="128"/>
      <c r="B98" s="123">
        <v>1991</v>
      </c>
      <c r="C98" s="100">
        <v>5.2123096000000002</v>
      </c>
      <c r="D98" s="100">
        <v>1.8393116</v>
      </c>
      <c r="E98" s="100">
        <v>1.4099710000000001</v>
      </c>
      <c r="F98" s="100">
        <v>2.0035118999999999</v>
      </c>
      <c r="G98" s="100">
        <v>2.5455223999999999</v>
      </c>
      <c r="H98" s="100">
        <v>2.1345385000000001</v>
      </c>
      <c r="I98" s="100">
        <v>2.8019680999999999</v>
      </c>
      <c r="J98" s="100">
        <v>2.2582607000000001</v>
      </c>
      <c r="K98" s="100">
        <v>1.6790356</v>
      </c>
      <c r="L98" s="100">
        <v>2.6590794</v>
      </c>
      <c r="M98" s="100">
        <v>2.0748706000000001</v>
      </c>
      <c r="N98" s="100">
        <v>2.9948108000000002</v>
      </c>
      <c r="O98" s="100">
        <v>3.2717249000000002</v>
      </c>
      <c r="P98" s="100">
        <v>1.2494456</v>
      </c>
      <c r="Q98" s="100">
        <v>3.0635378000000002</v>
      </c>
      <c r="R98" s="100">
        <v>0</v>
      </c>
      <c r="S98" s="100">
        <v>3.5539550000000002</v>
      </c>
      <c r="T98" s="100">
        <v>2.2614201999999999</v>
      </c>
      <c r="U98" s="100">
        <v>2.4258860000000002</v>
      </c>
      <c r="V98" s="100">
        <v>2.4042080000000001</v>
      </c>
      <c r="W98" s="128"/>
      <c r="X98" s="123">
        <v>1991</v>
      </c>
      <c r="Y98" s="100">
        <v>3.228926</v>
      </c>
      <c r="Z98" s="100">
        <v>0.80672489999999997</v>
      </c>
      <c r="AA98" s="100">
        <v>0.16575280000000001</v>
      </c>
      <c r="AB98" s="100">
        <v>0.30061579999999999</v>
      </c>
      <c r="AC98" s="100">
        <v>0.72501599999999999</v>
      </c>
      <c r="AD98" s="100">
        <v>0.28697080000000003</v>
      </c>
      <c r="AE98" s="100">
        <v>0.1404591</v>
      </c>
      <c r="AF98" s="100">
        <v>0.15056639999999999</v>
      </c>
      <c r="AG98" s="100">
        <v>0.31292389999999998</v>
      </c>
      <c r="AH98" s="100">
        <v>0.19894680000000001</v>
      </c>
      <c r="AI98" s="100">
        <v>0.48405989999999999</v>
      </c>
      <c r="AJ98" s="100">
        <v>0.83647479999999996</v>
      </c>
      <c r="AK98" s="100">
        <v>1.0808211000000001</v>
      </c>
      <c r="AL98" s="100">
        <v>1.1387965</v>
      </c>
      <c r="AM98" s="100">
        <v>0.35428199999999999</v>
      </c>
      <c r="AN98" s="100">
        <v>0.44345499999999999</v>
      </c>
      <c r="AO98" s="100">
        <v>0.68768700000000005</v>
      </c>
      <c r="AP98" s="100">
        <v>3.6354712999999999</v>
      </c>
      <c r="AQ98" s="100">
        <v>0.69215110000000002</v>
      </c>
      <c r="AR98" s="100">
        <v>0.67793020000000004</v>
      </c>
      <c r="AS98" s="128"/>
      <c r="AT98" s="123">
        <v>1991</v>
      </c>
      <c r="AU98" s="100">
        <v>4.2462745000000002</v>
      </c>
      <c r="AV98" s="100">
        <v>1.3362594999999999</v>
      </c>
      <c r="AW98" s="100">
        <v>0.8054</v>
      </c>
      <c r="AX98" s="100">
        <v>1.1729569</v>
      </c>
      <c r="AY98" s="100">
        <v>1.6466632999999999</v>
      </c>
      <c r="AZ98" s="100">
        <v>1.2145781</v>
      </c>
      <c r="BA98" s="100">
        <v>1.4729245</v>
      </c>
      <c r="BB98" s="100">
        <v>1.2044683</v>
      </c>
      <c r="BC98" s="100">
        <v>1.0044264000000001</v>
      </c>
      <c r="BD98" s="100">
        <v>1.4575206000000001</v>
      </c>
      <c r="BE98" s="100">
        <v>1.2988025000000001</v>
      </c>
      <c r="BF98" s="100">
        <v>1.9285075</v>
      </c>
      <c r="BG98" s="100">
        <v>2.1713523000000001</v>
      </c>
      <c r="BH98" s="100">
        <v>1.1915578</v>
      </c>
      <c r="BI98" s="100">
        <v>1.5663087</v>
      </c>
      <c r="BJ98" s="100">
        <v>0.26008140000000002</v>
      </c>
      <c r="BK98" s="100">
        <v>1.740432</v>
      </c>
      <c r="BL98" s="100">
        <v>3.2415541000000001</v>
      </c>
      <c r="BM98" s="100">
        <v>1.5563495000000001</v>
      </c>
      <c r="BN98" s="100">
        <v>1.5457178</v>
      </c>
      <c r="BO98" s="128"/>
      <c r="BP98" s="123">
        <v>1991</v>
      </c>
    </row>
    <row r="99" spans="1:68">
      <c r="A99" s="128"/>
      <c r="B99" s="123">
        <v>1992</v>
      </c>
      <c r="C99" s="100">
        <v>7.5939946999999997</v>
      </c>
      <c r="D99" s="100">
        <v>1.3725475</v>
      </c>
      <c r="E99" s="100">
        <v>0.77852030000000005</v>
      </c>
      <c r="F99" s="100">
        <v>3.1013934000000001</v>
      </c>
      <c r="G99" s="100">
        <v>2.9011695999999998</v>
      </c>
      <c r="H99" s="100">
        <v>2.1651332999999999</v>
      </c>
      <c r="I99" s="100">
        <v>1.7917590000000001</v>
      </c>
      <c r="J99" s="100">
        <v>1.4811523</v>
      </c>
      <c r="K99" s="100">
        <v>2.603704</v>
      </c>
      <c r="L99" s="100">
        <v>2.1377036999999999</v>
      </c>
      <c r="M99" s="100">
        <v>2.2435508999999998</v>
      </c>
      <c r="N99" s="100">
        <v>1.6051708</v>
      </c>
      <c r="O99" s="100">
        <v>1.3798052000000001</v>
      </c>
      <c r="P99" s="100">
        <v>2.4639492999999999</v>
      </c>
      <c r="Q99" s="100">
        <v>2.5100191999999999</v>
      </c>
      <c r="R99" s="100">
        <v>2.4699743999999999</v>
      </c>
      <c r="S99" s="100">
        <v>1.1323745999999999</v>
      </c>
      <c r="T99" s="100">
        <v>4.2283298</v>
      </c>
      <c r="U99" s="100">
        <v>2.4804048000000001</v>
      </c>
      <c r="V99" s="100">
        <v>2.4207762000000002</v>
      </c>
      <c r="W99" s="128"/>
      <c r="X99" s="123">
        <v>1992</v>
      </c>
      <c r="Y99" s="100">
        <v>4.1564553999999996</v>
      </c>
      <c r="Z99" s="100">
        <v>0.64201229999999998</v>
      </c>
      <c r="AA99" s="100">
        <v>0.16443830000000001</v>
      </c>
      <c r="AB99" s="100">
        <v>0.3105098</v>
      </c>
      <c r="AC99" s="100">
        <v>0.70931540000000004</v>
      </c>
      <c r="AD99" s="100">
        <v>0.72594650000000005</v>
      </c>
      <c r="AE99" s="100">
        <v>0.41409750000000001</v>
      </c>
      <c r="AF99" s="100">
        <v>1.0342178</v>
      </c>
      <c r="AG99" s="100">
        <v>0.31191760000000002</v>
      </c>
      <c r="AH99" s="100">
        <v>0.18585080000000001</v>
      </c>
      <c r="AI99" s="100">
        <v>0.70785100000000001</v>
      </c>
      <c r="AJ99" s="100">
        <v>0.81960500000000003</v>
      </c>
      <c r="AK99" s="100">
        <v>1.0961126000000001</v>
      </c>
      <c r="AL99" s="100">
        <v>1.1343688000000001</v>
      </c>
      <c r="AM99" s="100">
        <v>0.68424260000000003</v>
      </c>
      <c r="AN99" s="100">
        <v>1.3106561000000001</v>
      </c>
      <c r="AO99" s="100">
        <v>0</v>
      </c>
      <c r="AP99" s="100">
        <v>0</v>
      </c>
      <c r="AQ99" s="100">
        <v>0.8551512</v>
      </c>
      <c r="AR99" s="100">
        <v>0.83399279999999998</v>
      </c>
      <c r="AS99" s="128"/>
      <c r="AT99" s="123">
        <v>1992</v>
      </c>
      <c r="AU99" s="100">
        <v>5.9192428000000001</v>
      </c>
      <c r="AV99" s="100">
        <v>1.016613</v>
      </c>
      <c r="AW99" s="100">
        <v>0.479856</v>
      </c>
      <c r="AX99" s="100">
        <v>1.7408193000000001</v>
      </c>
      <c r="AY99" s="100">
        <v>1.8197713</v>
      </c>
      <c r="AZ99" s="100">
        <v>1.4476452</v>
      </c>
      <c r="BA99" s="100">
        <v>1.1034398999999999</v>
      </c>
      <c r="BB99" s="100">
        <v>1.2574057999999999</v>
      </c>
      <c r="BC99" s="100">
        <v>1.4681894</v>
      </c>
      <c r="BD99" s="100">
        <v>1.1824460000000001</v>
      </c>
      <c r="BE99" s="100">
        <v>1.4950433999999999</v>
      </c>
      <c r="BF99" s="100">
        <v>1.2165087999999999</v>
      </c>
      <c r="BG99" s="100">
        <v>1.2374604</v>
      </c>
      <c r="BH99" s="100">
        <v>1.7717381000000001</v>
      </c>
      <c r="BI99" s="100">
        <v>1.5056385999999999</v>
      </c>
      <c r="BJ99" s="100">
        <v>1.7910234</v>
      </c>
      <c r="BK99" s="100">
        <v>0.41728389999999999</v>
      </c>
      <c r="BL99" s="100">
        <v>1.2290448</v>
      </c>
      <c r="BM99" s="100">
        <v>1.6648897</v>
      </c>
      <c r="BN99" s="100">
        <v>1.6175728</v>
      </c>
      <c r="BO99" s="128"/>
      <c r="BP99" s="123">
        <v>1992</v>
      </c>
    </row>
    <row r="100" spans="1:68">
      <c r="A100" s="128"/>
      <c r="B100" s="123">
        <v>1993</v>
      </c>
      <c r="C100" s="100">
        <v>5.1340671000000002</v>
      </c>
      <c r="D100" s="100">
        <v>2.5987089000000001</v>
      </c>
      <c r="E100" s="100">
        <v>0.61657890000000004</v>
      </c>
      <c r="F100" s="100">
        <v>3.6279753000000001</v>
      </c>
      <c r="G100" s="100">
        <v>2.3301333</v>
      </c>
      <c r="H100" s="100">
        <v>3.0725742</v>
      </c>
      <c r="I100" s="100">
        <v>1.6440991</v>
      </c>
      <c r="J100" s="100">
        <v>2.1916687000000001</v>
      </c>
      <c r="K100" s="100">
        <v>3.0659846000000002</v>
      </c>
      <c r="L100" s="100">
        <v>2.6905633999999998</v>
      </c>
      <c r="M100" s="100">
        <v>2.1976814</v>
      </c>
      <c r="N100" s="100">
        <v>2.3509866000000001</v>
      </c>
      <c r="O100" s="100">
        <v>1.1193696</v>
      </c>
      <c r="P100" s="100">
        <v>2.7333690000000002</v>
      </c>
      <c r="Q100" s="100">
        <v>3.5978701000000002</v>
      </c>
      <c r="R100" s="100">
        <v>2.4533103999999999</v>
      </c>
      <c r="S100" s="100">
        <v>0</v>
      </c>
      <c r="T100" s="100">
        <v>1.989258</v>
      </c>
      <c r="U100" s="100">
        <v>2.5734515</v>
      </c>
      <c r="V100" s="100">
        <v>2.5335076999999999</v>
      </c>
      <c r="W100" s="128"/>
      <c r="X100" s="123">
        <v>1993</v>
      </c>
      <c r="Y100" s="100">
        <v>3.3391636</v>
      </c>
      <c r="Z100" s="100">
        <v>0.16053190000000001</v>
      </c>
      <c r="AA100" s="100">
        <v>0.16279460000000001</v>
      </c>
      <c r="AB100" s="100">
        <v>0.47690199999999999</v>
      </c>
      <c r="AC100" s="100">
        <v>0.28172069999999999</v>
      </c>
      <c r="AD100" s="100">
        <v>0.58888739999999995</v>
      </c>
      <c r="AE100" s="100">
        <v>0.13706670000000001</v>
      </c>
      <c r="AF100" s="100">
        <v>0.43669580000000002</v>
      </c>
      <c r="AG100" s="100">
        <v>0.30953380000000003</v>
      </c>
      <c r="AH100" s="100">
        <v>0</v>
      </c>
      <c r="AI100" s="100">
        <v>0.92350600000000005</v>
      </c>
      <c r="AJ100" s="100">
        <v>0.26666380000000001</v>
      </c>
      <c r="AK100" s="100">
        <v>0</v>
      </c>
      <c r="AL100" s="100">
        <v>1.127793</v>
      </c>
      <c r="AM100" s="100">
        <v>3.3005806</v>
      </c>
      <c r="AN100" s="100">
        <v>0.43546610000000002</v>
      </c>
      <c r="AO100" s="100">
        <v>1.8982896</v>
      </c>
      <c r="AP100" s="100">
        <v>0.82284889999999999</v>
      </c>
      <c r="AQ100" s="100">
        <v>0.7003412</v>
      </c>
      <c r="AR100" s="100">
        <v>0.68450489999999997</v>
      </c>
      <c r="AS100" s="128"/>
      <c r="AT100" s="123">
        <v>1993</v>
      </c>
      <c r="AU100" s="100">
        <v>4.2597915000000004</v>
      </c>
      <c r="AV100" s="100">
        <v>1.4094433</v>
      </c>
      <c r="AW100" s="100">
        <v>0.39587909999999998</v>
      </c>
      <c r="AX100" s="100">
        <v>2.0920728999999998</v>
      </c>
      <c r="AY100" s="100">
        <v>1.3199072999999999</v>
      </c>
      <c r="AZ100" s="100">
        <v>1.8345756</v>
      </c>
      <c r="BA100" s="100">
        <v>0.89074350000000002</v>
      </c>
      <c r="BB100" s="100">
        <v>1.3125397999999999</v>
      </c>
      <c r="BC100" s="100">
        <v>1.6943252</v>
      </c>
      <c r="BD100" s="100">
        <v>1.3715222</v>
      </c>
      <c r="BE100" s="100">
        <v>1.5762978999999999</v>
      </c>
      <c r="BF100" s="100">
        <v>1.3195711000000001</v>
      </c>
      <c r="BG100" s="100">
        <v>0.55846340000000005</v>
      </c>
      <c r="BH100" s="100">
        <v>1.9007543</v>
      </c>
      <c r="BI100" s="100">
        <v>3.4350282000000001</v>
      </c>
      <c r="BJ100" s="100">
        <v>1.2732884</v>
      </c>
      <c r="BK100" s="100">
        <v>1.1947384000000001</v>
      </c>
      <c r="BL100" s="100">
        <v>1.1641511</v>
      </c>
      <c r="BM100" s="100">
        <v>1.6331336999999999</v>
      </c>
      <c r="BN100" s="100">
        <v>1.6155828000000001</v>
      </c>
      <c r="BO100" s="128"/>
      <c r="BP100" s="123">
        <v>1993</v>
      </c>
    </row>
    <row r="101" spans="1:68">
      <c r="A101" s="128"/>
      <c r="B101" s="123">
        <v>1994</v>
      </c>
      <c r="C101" s="100">
        <v>5.4153416999999999</v>
      </c>
      <c r="D101" s="100">
        <v>1.2215102</v>
      </c>
      <c r="E101" s="100">
        <v>0.76331329999999997</v>
      </c>
      <c r="F101" s="100">
        <v>2.1465017999999998</v>
      </c>
      <c r="G101" s="100">
        <v>2.3357103000000001</v>
      </c>
      <c r="H101" s="100">
        <v>3.0861567000000001</v>
      </c>
      <c r="I101" s="100">
        <v>2.4554071</v>
      </c>
      <c r="J101" s="100">
        <v>2.7390387999999999</v>
      </c>
      <c r="K101" s="100">
        <v>1.8255170999999999</v>
      </c>
      <c r="L101" s="100">
        <v>2.6015668000000001</v>
      </c>
      <c r="M101" s="100">
        <v>2.1123740999999998</v>
      </c>
      <c r="N101" s="100">
        <v>1.7823723</v>
      </c>
      <c r="O101" s="100">
        <v>2.2585280999999999</v>
      </c>
      <c r="P101" s="100">
        <v>1.5081728000000001</v>
      </c>
      <c r="Q101" s="100">
        <v>3.0407845</v>
      </c>
      <c r="R101" s="100">
        <v>2.4559163000000002</v>
      </c>
      <c r="S101" s="100">
        <v>1.0173456999999999</v>
      </c>
      <c r="T101" s="100">
        <v>0</v>
      </c>
      <c r="U101" s="100">
        <v>2.3579379</v>
      </c>
      <c r="V101" s="100">
        <v>2.3089363000000001</v>
      </c>
      <c r="W101" s="128"/>
      <c r="X101" s="123">
        <v>1994</v>
      </c>
      <c r="Y101" s="100">
        <v>1.9014207999999999</v>
      </c>
      <c r="Z101" s="100">
        <v>0.48101820000000001</v>
      </c>
      <c r="AA101" s="100">
        <v>0</v>
      </c>
      <c r="AB101" s="100">
        <v>0.16130829999999999</v>
      </c>
      <c r="AC101" s="100">
        <v>0.56583890000000003</v>
      </c>
      <c r="AD101" s="100">
        <v>0.29535509999999998</v>
      </c>
      <c r="AE101" s="100">
        <v>0.13646920000000001</v>
      </c>
      <c r="AF101" s="100">
        <v>0.28729280000000001</v>
      </c>
      <c r="AG101" s="100">
        <v>0.61024909999999999</v>
      </c>
      <c r="AH101" s="100">
        <v>0.67295430000000001</v>
      </c>
      <c r="AI101" s="100">
        <v>0</v>
      </c>
      <c r="AJ101" s="100">
        <v>0</v>
      </c>
      <c r="AK101" s="100">
        <v>0.28099679999999999</v>
      </c>
      <c r="AL101" s="100">
        <v>0.28293109999999999</v>
      </c>
      <c r="AM101" s="100">
        <v>1.2642065</v>
      </c>
      <c r="AN101" s="100">
        <v>0.4401602</v>
      </c>
      <c r="AO101" s="100">
        <v>0.59973969999999999</v>
      </c>
      <c r="AP101" s="100">
        <v>0</v>
      </c>
      <c r="AQ101" s="100">
        <v>0.45852110000000001</v>
      </c>
      <c r="AR101" s="100">
        <v>0.44107740000000001</v>
      </c>
      <c r="AS101" s="128"/>
      <c r="AT101" s="123">
        <v>1994</v>
      </c>
      <c r="AU101" s="100">
        <v>3.7040324</v>
      </c>
      <c r="AV101" s="100">
        <v>0.86031329999999995</v>
      </c>
      <c r="AW101" s="100">
        <v>0.39176290000000003</v>
      </c>
      <c r="AX101" s="100">
        <v>1.1791016000000001</v>
      </c>
      <c r="AY101" s="100">
        <v>1.4636747000000001</v>
      </c>
      <c r="AZ101" s="100">
        <v>1.6941549</v>
      </c>
      <c r="BA101" s="100">
        <v>1.2961834000000001</v>
      </c>
      <c r="BB101" s="100">
        <v>1.5109783000000001</v>
      </c>
      <c r="BC101" s="100">
        <v>1.2187523</v>
      </c>
      <c r="BD101" s="100">
        <v>1.6537016</v>
      </c>
      <c r="BE101" s="100">
        <v>1.0809443999999999</v>
      </c>
      <c r="BF101" s="100">
        <v>0.90059840000000002</v>
      </c>
      <c r="BG101" s="100">
        <v>1.2674468000000001</v>
      </c>
      <c r="BH101" s="100">
        <v>0.87595080000000003</v>
      </c>
      <c r="BI101" s="100">
        <v>2.0707721000000001</v>
      </c>
      <c r="BJ101" s="100">
        <v>1.2818475</v>
      </c>
      <c r="BK101" s="100">
        <v>0.75462019999999996</v>
      </c>
      <c r="BL101" s="100">
        <v>0</v>
      </c>
      <c r="BM101" s="100">
        <v>1.4040630999999999</v>
      </c>
      <c r="BN101" s="100">
        <v>1.3766022</v>
      </c>
      <c r="BO101" s="128"/>
      <c r="BP101" s="123">
        <v>1994</v>
      </c>
    </row>
    <row r="102" spans="1:68">
      <c r="A102" s="128"/>
      <c r="B102" s="123">
        <v>1995</v>
      </c>
      <c r="C102" s="100">
        <v>6.1657102000000004</v>
      </c>
      <c r="D102" s="100">
        <v>0.90865859999999998</v>
      </c>
      <c r="E102" s="100">
        <v>0.4534147</v>
      </c>
      <c r="F102" s="100">
        <v>0.77181929999999999</v>
      </c>
      <c r="G102" s="100">
        <v>4.0180841000000003</v>
      </c>
      <c r="H102" s="100">
        <v>2.4695231999999998</v>
      </c>
      <c r="I102" s="100">
        <v>2.1972710000000002</v>
      </c>
      <c r="J102" s="100">
        <v>1.2701889</v>
      </c>
      <c r="K102" s="100">
        <v>2.1101212</v>
      </c>
      <c r="L102" s="100">
        <v>1.7373395</v>
      </c>
      <c r="M102" s="100">
        <v>1.2138255</v>
      </c>
      <c r="N102" s="100">
        <v>1.4809732</v>
      </c>
      <c r="O102" s="100">
        <v>1.1359634999999999</v>
      </c>
      <c r="P102" s="100">
        <v>2.0963921000000001</v>
      </c>
      <c r="Q102" s="100">
        <v>3.3456378</v>
      </c>
      <c r="R102" s="100">
        <v>2.3683774</v>
      </c>
      <c r="S102" s="100">
        <v>2.9344731999999998</v>
      </c>
      <c r="T102" s="100">
        <v>0</v>
      </c>
      <c r="U102" s="100">
        <v>2.1204339999999999</v>
      </c>
      <c r="V102" s="100">
        <v>2.0538579000000001</v>
      </c>
      <c r="W102" s="128"/>
      <c r="X102" s="123">
        <v>1995</v>
      </c>
      <c r="Y102" s="100">
        <v>4.1189228</v>
      </c>
      <c r="Z102" s="100">
        <v>0.47776790000000002</v>
      </c>
      <c r="AA102" s="100">
        <v>0.15885830000000001</v>
      </c>
      <c r="AB102" s="100">
        <v>0.48744500000000002</v>
      </c>
      <c r="AC102" s="100">
        <v>0.42789110000000002</v>
      </c>
      <c r="AD102" s="100">
        <v>0.43840230000000002</v>
      </c>
      <c r="AE102" s="100">
        <v>0.274455</v>
      </c>
      <c r="AF102" s="100">
        <v>0.14082819999999999</v>
      </c>
      <c r="AG102" s="100">
        <v>0</v>
      </c>
      <c r="AH102" s="100">
        <v>0.81364449999999999</v>
      </c>
      <c r="AI102" s="100">
        <v>0.84368069999999995</v>
      </c>
      <c r="AJ102" s="100">
        <v>1.5229663</v>
      </c>
      <c r="AK102" s="100">
        <v>0.56278899999999998</v>
      </c>
      <c r="AL102" s="100">
        <v>0.56686930000000002</v>
      </c>
      <c r="AM102" s="100">
        <v>0.62166239999999995</v>
      </c>
      <c r="AN102" s="100">
        <v>2.1502878999999999</v>
      </c>
      <c r="AO102" s="100">
        <v>0</v>
      </c>
      <c r="AP102" s="100">
        <v>0.74736179999999997</v>
      </c>
      <c r="AQ102" s="100">
        <v>0.76289859999999998</v>
      </c>
      <c r="AR102" s="100">
        <v>0.76697530000000003</v>
      </c>
      <c r="AS102" s="128"/>
      <c r="AT102" s="123">
        <v>1995</v>
      </c>
      <c r="AU102" s="100">
        <v>5.1689514000000001</v>
      </c>
      <c r="AV102" s="100">
        <v>0.6986308</v>
      </c>
      <c r="AW102" s="100">
        <v>0.30980419999999997</v>
      </c>
      <c r="AX102" s="100">
        <v>0.63327509999999998</v>
      </c>
      <c r="AY102" s="100">
        <v>2.2490073000000002</v>
      </c>
      <c r="AZ102" s="100">
        <v>1.4569878999999999</v>
      </c>
      <c r="BA102" s="100">
        <v>1.235506</v>
      </c>
      <c r="BB102" s="100">
        <v>0.70489999999999997</v>
      </c>
      <c r="BC102" s="100">
        <v>1.0534363</v>
      </c>
      <c r="BD102" s="100">
        <v>1.2823893</v>
      </c>
      <c r="BE102" s="100">
        <v>1.0326120000000001</v>
      </c>
      <c r="BF102" s="100">
        <v>1.5016761999999999</v>
      </c>
      <c r="BG102" s="100">
        <v>0.84806009999999998</v>
      </c>
      <c r="BH102" s="100">
        <v>1.3105739999999999</v>
      </c>
      <c r="BI102" s="100">
        <v>1.8621186000000001</v>
      </c>
      <c r="BJ102" s="100">
        <v>2.2420463000000002</v>
      </c>
      <c r="BK102" s="100">
        <v>1.0948266</v>
      </c>
      <c r="BL102" s="100">
        <v>0.52521839999999997</v>
      </c>
      <c r="BM102" s="100">
        <v>1.4384987</v>
      </c>
      <c r="BN102" s="100">
        <v>1.4060401</v>
      </c>
      <c r="BO102" s="128"/>
      <c r="BP102" s="123">
        <v>1995</v>
      </c>
    </row>
    <row r="103" spans="1:68">
      <c r="A103" s="128"/>
      <c r="B103" s="123">
        <v>1996</v>
      </c>
      <c r="C103" s="100">
        <v>5.1300235000000001</v>
      </c>
      <c r="D103" s="100">
        <v>1.3505644999999999</v>
      </c>
      <c r="E103" s="100">
        <v>0.4495325</v>
      </c>
      <c r="F103" s="100">
        <v>2.3022377999999999</v>
      </c>
      <c r="G103" s="100">
        <v>2.4120659999999998</v>
      </c>
      <c r="H103" s="100">
        <v>1.5573478999999999</v>
      </c>
      <c r="I103" s="100">
        <v>1.8109507</v>
      </c>
      <c r="J103" s="100">
        <v>2.0724901999999998</v>
      </c>
      <c r="K103" s="100">
        <v>2.0788631999999998</v>
      </c>
      <c r="L103" s="100">
        <v>1.0742324999999999</v>
      </c>
      <c r="M103" s="100">
        <v>2.7185469000000002</v>
      </c>
      <c r="N103" s="100">
        <v>2.1541562000000001</v>
      </c>
      <c r="O103" s="100">
        <v>1.9881224</v>
      </c>
      <c r="P103" s="100">
        <v>1.4890346999999999</v>
      </c>
      <c r="Q103" s="100">
        <v>2.1838034999999998</v>
      </c>
      <c r="R103" s="100">
        <v>1.6786878999999999</v>
      </c>
      <c r="S103" s="100">
        <v>3.7973721999999999</v>
      </c>
      <c r="T103" s="100">
        <v>3.3331667</v>
      </c>
      <c r="U103" s="100">
        <v>2.0738365000000001</v>
      </c>
      <c r="V103" s="100">
        <v>2.0865081000000001</v>
      </c>
      <c r="W103" s="128"/>
      <c r="X103" s="123">
        <v>1996</v>
      </c>
      <c r="Y103" s="100">
        <v>3.9762254000000001</v>
      </c>
      <c r="Z103" s="100">
        <v>0.31542009999999998</v>
      </c>
      <c r="AA103" s="100">
        <v>0.31483119999999998</v>
      </c>
      <c r="AB103" s="100">
        <v>0.3225016</v>
      </c>
      <c r="AC103" s="100">
        <v>0.43861830000000002</v>
      </c>
      <c r="AD103" s="100">
        <v>0.2843118</v>
      </c>
      <c r="AE103" s="100">
        <v>0.27742600000000001</v>
      </c>
      <c r="AF103" s="100">
        <v>0</v>
      </c>
      <c r="AG103" s="100">
        <v>0.59150510000000001</v>
      </c>
      <c r="AH103" s="100">
        <v>0.62778970000000001</v>
      </c>
      <c r="AI103" s="100">
        <v>0</v>
      </c>
      <c r="AJ103" s="100">
        <v>0.24658479999999999</v>
      </c>
      <c r="AK103" s="100">
        <v>0</v>
      </c>
      <c r="AL103" s="100">
        <v>1.4164346000000001</v>
      </c>
      <c r="AM103" s="100">
        <v>1.2292147</v>
      </c>
      <c r="AN103" s="100">
        <v>0</v>
      </c>
      <c r="AO103" s="100">
        <v>0.56903539999999997</v>
      </c>
      <c r="AP103" s="100">
        <v>1.4194263</v>
      </c>
      <c r="AQ103" s="100">
        <v>0.64414400000000005</v>
      </c>
      <c r="AR103" s="100">
        <v>0.62112979999999995</v>
      </c>
      <c r="AS103" s="128"/>
      <c r="AT103" s="123">
        <v>1996</v>
      </c>
      <c r="AU103" s="100">
        <v>4.5683242999999996</v>
      </c>
      <c r="AV103" s="100">
        <v>0.84585259999999995</v>
      </c>
      <c r="AW103" s="100">
        <v>0.3838415</v>
      </c>
      <c r="AX103" s="100">
        <v>1.3368017000000001</v>
      </c>
      <c r="AY103" s="100">
        <v>1.4401378</v>
      </c>
      <c r="AZ103" s="100">
        <v>0.92212839999999996</v>
      </c>
      <c r="BA103" s="100">
        <v>1.0425586</v>
      </c>
      <c r="BB103" s="100">
        <v>1.0343479</v>
      </c>
      <c r="BC103" s="100">
        <v>1.3336435</v>
      </c>
      <c r="BD103" s="100">
        <v>0.85351770000000005</v>
      </c>
      <c r="BE103" s="100">
        <v>1.3862045000000001</v>
      </c>
      <c r="BF103" s="100">
        <v>1.2145695000000001</v>
      </c>
      <c r="BG103" s="100">
        <v>0.9901046</v>
      </c>
      <c r="BH103" s="100">
        <v>1.4518276000000001</v>
      </c>
      <c r="BI103" s="100">
        <v>1.6662196</v>
      </c>
      <c r="BJ103" s="100">
        <v>0.71205799999999997</v>
      </c>
      <c r="BK103" s="100">
        <v>1.7789036</v>
      </c>
      <c r="BL103" s="100">
        <v>1.9909908000000001</v>
      </c>
      <c r="BM103" s="100">
        <v>1.3552985</v>
      </c>
      <c r="BN103" s="100">
        <v>1.3438873</v>
      </c>
      <c r="BO103" s="128"/>
      <c r="BP103" s="123">
        <v>1996</v>
      </c>
    </row>
    <row r="104" spans="1:68">
      <c r="A104" s="128"/>
      <c r="B104" s="124">
        <v>1997</v>
      </c>
      <c r="C104" s="100">
        <v>5.7324571999999998</v>
      </c>
      <c r="D104" s="100">
        <v>1.3382641</v>
      </c>
      <c r="E104" s="100">
        <v>0.74857580000000001</v>
      </c>
      <c r="F104" s="100">
        <v>2.6130689999999999</v>
      </c>
      <c r="G104" s="100">
        <v>3.3624255999999999</v>
      </c>
      <c r="H104" s="100">
        <v>1.8013498999999999</v>
      </c>
      <c r="I104" s="100">
        <v>2.4034010000000001</v>
      </c>
      <c r="J104" s="100">
        <v>2.1789489</v>
      </c>
      <c r="K104" s="100">
        <v>2.6338469999999998</v>
      </c>
      <c r="L104" s="100">
        <v>2.4714928999999999</v>
      </c>
      <c r="M104" s="100">
        <v>1.9816035000000001</v>
      </c>
      <c r="N104" s="100">
        <v>1.1565319999999999</v>
      </c>
      <c r="O104" s="100">
        <v>1.9461094000000001</v>
      </c>
      <c r="P104" s="100">
        <v>2.3829452999999998</v>
      </c>
      <c r="Q104" s="100">
        <v>3.5651768000000001</v>
      </c>
      <c r="R104" s="100">
        <v>0.52901379999999998</v>
      </c>
      <c r="S104" s="100">
        <v>0.92451349999999999</v>
      </c>
      <c r="T104" s="100">
        <v>1.5724259</v>
      </c>
      <c r="U104" s="100">
        <v>2.3809064000000002</v>
      </c>
      <c r="V104" s="100">
        <v>2.3126055999999999</v>
      </c>
      <c r="W104" s="128"/>
      <c r="X104" s="124">
        <v>1997</v>
      </c>
      <c r="Y104" s="100">
        <v>3.3415227000000001</v>
      </c>
      <c r="Z104" s="100">
        <v>0.46909519999999999</v>
      </c>
      <c r="AA104" s="100">
        <v>0.15696959999999999</v>
      </c>
      <c r="AB104" s="100">
        <v>0.48432799999999998</v>
      </c>
      <c r="AC104" s="100">
        <v>0.1502966</v>
      </c>
      <c r="AD104" s="100">
        <v>0.27723019999999998</v>
      </c>
      <c r="AE104" s="100">
        <v>0.42100480000000001</v>
      </c>
      <c r="AF104" s="100">
        <v>0.2704684</v>
      </c>
      <c r="AG104" s="100">
        <v>0.87127370000000004</v>
      </c>
      <c r="AH104" s="100">
        <v>0.31263089999999999</v>
      </c>
      <c r="AI104" s="100">
        <v>0.5612838</v>
      </c>
      <c r="AJ104" s="100">
        <v>0.23868059999999999</v>
      </c>
      <c r="AK104" s="100">
        <v>1.1058002</v>
      </c>
      <c r="AL104" s="100">
        <v>0.28537509999999999</v>
      </c>
      <c r="AM104" s="100">
        <v>0.61178730000000003</v>
      </c>
      <c r="AN104" s="100">
        <v>0.78393250000000003</v>
      </c>
      <c r="AO104" s="100">
        <v>1.6766614</v>
      </c>
      <c r="AP104" s="100">
        <v>0.67278000000000004</v>
      </c>
      <c r="AQ104" s="100">
        <v>0.65825959999999994</v>
      </c>
      <c r="AR104" s="100">
        <v>0.65477439999999998</v>
      </c>
      <c r="AS104" s="128"/>
      <c r="AT104" s="124">
        <v>1997</v>
      </c>
      <c r="AU104" s="100">
        <v>4.5688690999999997</v>
      </c>
      <c r="AV104" s="100">
        <v>0.91460490000000005</v>
      </c>
      <c r="AW104" s="100">
        <v>0.45976980000000001</v>
      </c>
      <c r="AX104" s="100">
        <v>1.5748142999999999</v>
      </c>
      <c r="AY104" s="100">
        <v>1.7785933</v>
      </c>
      <c r="AZ104" s="100">
        <v>1.0394268</v>
      </c>
      <c r="BA104" s="100">
        <v>1.4085380000000001</v>
      </c>
      <c r="BB104" s="100">
        <v>1.2213681999999999</v>
      </c>
      <c r="BC104" s="100">
        <v>1.7491972</v>
      </c>
      <c r="BD104" s="100">
        <v>1.3984775</v>
      </c>
      <c r="BE104" s="100">
        <v>1.2848811</v>
      </c>
      <c r="BF104" s="100">
        <v>0.70480690000000001</v>
      </c>
      <c r="BG104" s="100">
        <v>1.5247685</v>
      </c>
      <c r="BH104" s="100">
        <v>1.3116952</v>
      </c>
      <c r="BI104" s="100">
        <v>1.9756273</v>
      </c>
      <c r="BJ104" s="100">
        <v>0.67543989999999998</v>
      </c>
      <c r="BK104" s="100">
        <v>1.3932815999999999</v>
      </c>
      <c r="BL104" s="100">
        <v>0.94236050000000005</v>
      </c>
      <c r="BM104" s="100">
        <v>1.5144082999999999</v>
      </c>
      <c r="BN104" s="100">
        <v>1.4863687000000001</v>
      </c>
      <c r="BO104" s="128"/>
      <c r="BP104" s="124">
        <v>1997</v>
      </c>
    </row>
    <row r="105" spans="1:68">
      <c r="A105" s="128"/>
      <c r="B105" s="124">
        <v>1998</v>
      </c>
      <c r="C105" s="100">
        <v>4.3949648999999997</v>
      </c>
      <c r="D105" s="100">
        <v>0.58940720000000002</v>
      </c>
      <c r="E105" s="100">
        <v>0.2989425</v>
      </c>
      <c r="F105" s="100">
        <v>1.8339285999999999</v>
      </c>
      <c r="G105" s="100">
        <v>2.3995885000000001</v>
      </c>
      <c r="H105" s="100">
        <v>2.7519515000000001</v>
      </c>
      <c r="I105" s="100">
        <v>2.2892725</v>
      </c>
      <c r="J105" s="100">
        <v>1.2119709999999999</v>
      </c>
      <c r="K105" s="100">
        <v>1.4466650999999999</v>
      </c>
      <c r="L105" s="100">
        <v>1.8411911000000001</v>
      </c>
      <c r="M105" s="100">
        <v>2.5471390999999999</v>
      </c>
      <c r="N105" s="100">
        <v>2.0155014000000002</v>
      </c>
      <c r="O105" s="100">
        <v>2.4330308</v>
      </c>
      <c r="P105" s="100">
        <v>1.1991198000000001</v>
      </c>
      <c r="Q105" s="100">
        <v>3.8366159999999998</v>
      </c>
      <c r="R105" s="100">
        <v>3.5068559000000001</v>
      </c>
      <c r="S105" s="100">
        <v>3.6310490999999998</v>
      </c>
      <c r="T105" s="100">
        <v>2.9477221</v>
      </c>
      <c r="U105" s="100">
        <v>2.0663966999999999</v>
      </c>
      <c r="V105" s="100">
        <v>2.0881908</v>
      </c>
      <c r="W105" s="128"/>
      <c r="X105" s="124">
        <v>1998</v>
      </c>
      <c r="Y105" s="100">
        <v>3.0388331000000002</v>
      </c>
      <c r="Z105" s="100">
        <v>0.46497139999999998</v>
      </c>
      <c r="AA105" s="100">
        <v>0.46980630000000001</v>
      </c>
      <c r="AB105" s="100">
        <v>0.96251640000000005</v>
      </c>
      <c r="AC105" s="100">
        <v>0</v>
      </c>
      <c r="AD105" s="100">
        <v>0.2744086</v>
      </c>
      <c r="AE105" s="100">
        <v>0.28335919999999998</v>
      </c>
      <c r="AF105" s="100">
        <v>0.13355359999999999</v>
      </c>
      <c r="AG105" s="100">
        <v>0.42925210000000003</v>
      </c>
      <c r="AH105" s="100">
        <v>0.61503070000000004</v>
      </c>
      <c r="AI105" s="100">
        <v>0.87790449999999998</v>
      </c>
      <c r="AJ105" s="100">
        <v>0.4640048</v>
      </c>
      <c r="AK105" s="100">
        <v>0.54001069999999995</v>
      </c>
      <c r="AL105" s="100">
        <v>0.28811300000000001</v>
      </c>
      <c r="AM105" s="100">
        <v>0.3037455</v>
      </c>
      <c r="AN105" s="100">
        <v>1.1222882999999999</v>
      </c>
      <c r="AO105" s="100">
        <v>0.5523245</v>
      </c>
      <c r="AP105" s="100">
        <v>0</v>
      </c>
      <c r="AQ105" s="100">
        <v>0.61936429999999998</v>
      </c>
      <c r="AR105" s="100">
        <v>0.62556860000000003</v>
      </c>
      <c r="AS105" s="128"/>
      <c r="AT105" s="124">
        <v>1998</v>
      </c>
      <c r="AU105" s="100">
        <v>3.7351586000000001</v>
      </c>
      <c r="AV105" s="100">
        <v>0.52876120000000004</v>
      </c>
      <c r="AW105" s="100">
        <v>0.382384</v>
      </c>
      <c r="AX105" s="100">
        <v>1.4087825</v>
      </c>
      <c r="AY105" s="100">
        <v>1.2170614</v>
      </c>
      <c r="AZ105" s="100">
        <v>1.5114072999999999</v>
      </c>
      <c r="BA105" s="100">
        <v>1.281385</v>
      </c>
      <c r="BB105" s="100">
        <v>0.67053119999999999</v>
      </c>
      <c r="BC105" s="100">
        <v>0.93516100000000002</v>
      </c>
      <c r="BD105" s="100">
        <v>1.2287596999999999</v>
      </c>
      <c r="BE105" s="100">
        <v>1.7264687000000001</v>
      </c>
      <c r="BF105" s="100">
        <v>1.2534627</v>
      </c>
      <c r="BG105" s="100">
        <v>1.4859403</v>
      </c>
      <c r="BH105" s="100">
        <v>0.73457680000000003</v>
      </c>
      <c r="BI105" s="100">
        <v>1.9482607000000001</v>
      </c>
      <c r="BJ105" s="100">
        <v>2.1416944999999998</v>
      </c>
      <c r="BK105" s="100">
        <v>1.7169504</v>
      </c>
      <c r="BL105" s="100">
        <v>0.89376690000000003</v>
      </c>
      <c r="BM105" s="100">
        <v>1.3381641</v>
      </c>
      <c r="BN105" s="100">
        <v>1.3374843999999999</v>
      </c>
      <c r="BO105" s="128"/>
      <c r="BP105" s="124">
        <v>1998</v>
      </c>
    </row>
    <row r="106" spans="1:68">
      <c r="A106" s="128"/>
      <c r="B106" s="124">
        <v>1999</v>
      </c>
      <c r="C106" s="100">
        <v>6.2445455000000001</v>
      </c>
      <c r="D106" s="100">
        <v>0.73037059999999998</v>
      </c>
      <c r="E106" s="100">
        <v>0.44563079999999999</v>
      </c>
      <c r="F106" s="100">
        <v>1.6629879000000001</v>
      </c>
      <c r="G106" s="100">
        <v>2.9023807000000001</v>
      </c>
      <c r="H106" s="100">
        <v>2.7592753000000001</v>
      </c>
      <c r="I106" s="100">
        <v>1.7201588000000001</v>
      </c>
      <c r="J106" s="100">
        <v>2.0081826999999999</v>
      </c>
      <c r="K106" s="100">
        <v>1.5665922999999999</v>
      </c>
      <c r="L106" s="100">
        <v>1.8220025</v>
      </c>
      <c r="M106" s="100">
        <v>2.2924475000000002</v>
      </c>
      <c r="N106" s="100">
        <v>2.5734892</v>
      </c>
      <c r="O106" s="100">
        <v>1.0453962999999999</v>
      </c>
      <c r="P106" s="100">
        <v>1.8082746999999999</v>
      </c>
      <c r="Q106" s="100">
        <v>2.3905960999999998</v>
      </c>
      <c r="R106" s="100">
        <v>3.3186365000000002</v>
      </c>
      <c r="S106" s="100">
        <v>1.7865757</v>
      </c>
      <c r="T106" s="100">
        <v>2.7634615</v>
      </c>
      <c r="U106" s="100">
        <v>2.1734222000000001</v>
      </c>
      <c r="V106" s="100">
        <v>2.1668854999999998</v>
      </c>
      <c r="W106" s="128"/>
      <c r="X106" s="124">
        <v>1999</v>
      </c>
      <c r="Y106" s="100">
        <v>3.0492208000000001</v>
      </c>
      <c r="Z106" s="100">
        <v>0.61556929999999999</v>
      </c>
      <c r="AA106" s="100">
        <v>0</v>
      </c>
      <c r="AB106" s="100">
        <v>0.47509099999999999</v>
      </c>
      <c r="AC106" s="100">
        <v>0.47168850000000001</v>
      </c>
      <c r="AD106" s="100">
        <v>0.82471280000000002</v>
      </c>
      <c r="AE106" s="100">
        <v>0.56572929999999999</v>
      </c>
      <c r="AF106" s="100">
        <v>0.39789059999999998</v>
      </c>
      <c r="AG106" s="100">
        <v>0.2814432</v>
      </c>
      <c r="AH106" s="100">
        <v>0.75560769999999999</v>
      </c>
      <c r="AI106" s="100">
        <v>1.0093380999999999</v>
      </c>
      <c r="AJ106" s="100">
        <v>0.88895800000000003</v>
      </c>
      <c r="AK106" s="100">
        <v>0.52366029999999997</v>
      </c>
      <c r="AL106" s="100">
        <v>0.58132099999999998</v>
      </c>
      <c r="AM106" s="100">
        <v>0.60359320000000005</v>
      </c>
      <c r="AN106" s="100">
        <v>2.5071723000000001</v>
      </c>
      <c r="AO106" s="100">
        <v>0.54945659999999996</v>
      </c>
      <c r="AP106" s="100">
        <v>1.2109103000000001</v>
      </c>
      <c r="AQ106" s="100">
        <v>0.79179449999999996</v>
      </c>
      <c r="AR106" s="100">
        <v>0.78569560000000005</v>
      </c>
      <c r="AS106" s="128"/>
      <c r="AT106" s="124">
        <v>1999</v>
      </c>
      <c r="AU106" s="100">
        <v>4.6886612000000003</v>
      </c>
      <c r="AV106" s="100">
        <v>0.67446600000000001</v>
      </c>
      <c r="AW106" s="100">
        <v>0.227967</v>
      </c>
      <c r="AX106" s="100">
        <v>1.082822</v>
      </c>
      <c r="AY106" s="100">
        <v>1.7045701</v>
      </c>
      <c r="AZ106" s="100">
        <v>1.7901971999999999</v>
      </c>
      <c r="BA106" s="100">
        <v>1.1390640999999999</v>
      </c>
      <c r="BB106" s="100">
        <v>1.1992645</v>
      </c>
      <c r="BC106" s="100">
        <v>0.92016900000000001</v>
      </c>
      <c r="BD106" s="100">
        <v>1.287552</v>
      </c>
      <c r="BE106" s="100">
        <v>1.6595445</v>
      </c>
      <c r="BF106" s="100">
        <v>1.7462329999999999</v>
      </c>
      <c r="BG106" s="100">
        <v>0.78476820000000003</v>
      </c>
      <c r="BH106" s="100">
        <v>1.1836911000000001</v>
      </c>
      <c r="BI106" s="100">
        <v>1.4419310000000001</v>
      </c>
      <c r="BJ106" s="100">
        <v>2.8563909000000001</v>
      </c>
      <c r="BK106" s="100">
        <v>1.0206025999999999</v>
      </c>
      <c r="BL106" s="100">
        <v>1.6839411</v>
      </c>
      <c r="BM106" s="100">
        <v>1.4777594000000001</v>
      </c>
      <c r="BN106" s="100">
        <v>1.4715601</v>
      </c>
      <c r="BO106" s="128"/>
      <c r="BP106" s="124">
        <v>1999</v>
      </c>
    </row>
    <row r="107" spans="1:68" s="92" customFormat="1">
      <c r="A107" s="126"/>
      <c r="B107" s="125">
        <v>2000</v>
      </c>
      <c r="C107" s="100">
        <v>6.5827644999999997</v>
      </c>
      <c r="D107" s="100">
        <v>0.58123060000000004</v>
      </c>
      <c r="E107" s="100">
        <v>1.0292135</v>
      </c>
      <c r="F107" s="100">
        <v>0.89291830000000005</v>
      </c>
      <c r="G107" s="100">
        <v>1.2316503000000001</v>
      </c>
      <c r="H107" s="100">
        <v>2.0939806000000001</v>
      </c>
      <c r="I107" s="100">
        <v>2.8400579000000001</v>
      </c>
      <c r="J107" s="100">
        <v>2.1503671</v>
      </c>
      <c r="K107" s="100">
        <v>1.3971515000000001</v>
      </c>
      <c r="L107" s="100">
        <v>0.45232630000000001</v>
      </c>
      <c r="M107" s="100">
        <v>1.5860479000000001</v>
      </c>
      <c r="N107" s="100">
        <v>2.8743007</v>
      </c>
      <c r="O107" s="100">
        <v>1.7577560999999999</v>
      </c>
      <c r="P107" s="100">
        <v>1.2124629</v>
      </c>
      <c r="Q107" s="100">
        <v>1.3437022000000001</v>
      </c>
      <c r="R107" s="100">
        <v>1.3749420999999999</v>
      </c>
      <c r="S107" s="100">
        <v>0.84594499999999995</v>
      </c>
      <c r="T107" s="100">
        <v>5.1922427999999998</v>
      </c>
      <c r="U107" s="100">
        <v>1.8954907000000001</v>
      </c>
      <c r="V107" s="100">
        <v>1.9006050000000001</v>
      </c>
      <c r="W107" s="126"/>
      <c r="X107" s="125">
        <v>2000</v>
      </c>
      <c r="Y107" s="100">
        <v>1.9339024</v>
      </c>
      <c r="Z107" s="100">
        <v>0.15309500000000001</v>
      </c>
      <c r="AA107" s="100">
        <v>0.1542974</v>
      </c>
      <c r="AB107" s="100">
        <v>0.31063960000000002</v>
      </c>
      <c r="AC107" s="100">
        <v>0.47595019999999999</v>
      </c>
      <c r="AD107" s="100">
        <v>0.27736169999999999</v>
      </c>
      <c r="AE107" s="100">
        <v>0.42016569999999998</v>
      </c>
      <c r="AF107" s="100">
        <v>0.39888259999999998</v>
      </c>
      <c r="AG107" s="100">
        <v>0.27596140000000002</v>
      </c>
      <c r="AH107" s="100">
        <v>0.74603819999999998</v>
      </c>
      <c r="AI107" s="100">
        <v>0.4844601</v>
      </c>
      <c r="AJ107" s="100">
        <v>0.2125543</v>
      </c>
      <c r="AK107" s="100">
        <v>1.5216145000000001</v>
      </c>
      <c r="AL107" s="100">
        <v>0.29164129999999999</v>
      </c>
      <c r="AM107" s="100">
        <v>0.30163459999999997</v>
      </c>
      <c r="AN107" s="100">
        <v>1.0492189000000001</v>
      </c>
      <c r="AO107" s="100">
        <v>0.52965260000000003</v>
      </c>
      <c r="AP107" s="100">
        <v>0</v>
      </c>
      <c r="AQ107" s="100">
        <v>0.52163009999999999</v>
      </c>
      <c r="AR107" s="100">
        <v>0.5236634</v>
      </c>
      <c r="AS107" s="126"/>
      <c r="AT107" s="125">
        <v>2000</v>
      </c>
      <c r="AU107" s="100">
        <v>4.3180334</v>
      </c>
      <c r="AV107" s="100">
        <v>0.37274930000000001</v>
      </c>
      <c r="AW107" s="100">
        <v>0.60230530000000004</v>
      </c>
      <c r="AX107" s="100">
        <v>0.60800109999999996</v>
      </c>
      <c r="AY107" s="100">
        <v>0.85947370000000001</v>
      </c>
      <c r="AZ107" s="100">
        <v>1.1826753000000001</v>
      </c>
      <c r="BA107" s="100">
        <v>1.6217569000000001</v>
      </c>
      <c r="BB107" s="100">
        <v>1.2699176999999999</v>
      </c>
      <c r="BC107" s="100">
        <v>0.83305510000000005</v>
      </c>
      <c r="BD107" s="100">
        <v>0.59994979999999998</v>
      </c>
      <c r="BE107" s="100">
        <v>1.0402130000000001</v>
      </c>
      <c r="BF107" s="100">
        <v>1.5665093000000001</v>
      </c>
      <c r="BG107" s="100">
        <v>1.6402688999999999</v>
      </c>
      <c r="BH107" s="100">
        <v>0.74316950000000004</v>
      </c>
      <c r="BI107" s="100">
        <v>0.79464469999999998</v>
      </c>
      <c r="BJ107" s="100">
        <v>1.1901975</v>
      </c>
      <c r="BK107" s="100">
        <v>0.65143609999999996</v>
      </c>
      <c r="BL107" s="100">
        <v>1.5928513</v>
      </c>
      <c r="BM107" s="100">
        <v>1.2034389000000001</v>
      </c>
      <c r="BN107" s="100">
        <v>1.2020047</v>
      </c>
      <c r="BO107" s="126"/>
      <c r="BP107" s="125">
        <v>2000</v>
      </c>
    </row>
    <row r="108" spans="1:68">
      <c r="A108" s="128"/>
      <c r="B108" s="124">
        <v>2001</v>
      </c>
      <c r="C108" s="100">
        <v>3.2156655000000001</v>
      </c>
      <c r="D108" s="100">
        <v>0.72558619999999996</v>
      </c>
      <c r="E108" s="100">
        <v>0.43579570000000001</v>
      </c>
      <c r="F108" s="100">
        <v>2.0463228999999998</v>
      </c>
      <c r="G108" s="100">
        <v>2.9027842000000001</v>
      </c>
      <c r="H108" s="100">
        <v>2.8806075</v>
      </c>
      <c r="I108" s="100">
        <v>2.6299361000000001</v>
      </c>
      <c r="J108" s="100">
        <v>2.1713257000000001</v>
      </c>
      <c r="K108" s="100">
        <v>3.1510216</v>
      </c>
      <c r="L108" s="100">
        <v>1.9376754</v>
      </c>
      <c r="M108" s="100">
        <v>3.0858007000000001</v>
      </c>
      <c r="N108" s="100">
        <v>2.3556200999999999</v>
      </c>
      <c r="O108" s="100">
        <v>1.2160036000000001</v>
      </c>
      <c r="P108" s="100">
        <v>0.90003330000000004</v>
      </c>
      <c r="Q108" s="100">
        <v>1.6583692999999999</v>
      </c>
      <c r="R108" s="100">
        <v>3.0998003000000001</v>
      </c>
      <c r="S108" s="100">
        <v>3.1401363999999998</v>
      </c>
      <c r="T108" s="100">
        <v>1.2289995</v>
      </c>
      <c r="U108" s="100">
        <v>2.1962332</v>
      </c>
      <c r="V108" s="100">
        <v>2.2006662000000001</v>
      </c>
      <c r="W108" s="128"/>
      <c r="X108" s="124">
        <v>2001</v>
      </c>
      <c r="Y108" s="100">
        <v>2.5780172000000001</v>
      </c>
      <c r="Z108" s="100">
        <v>0.1530398</v>
      </c>
      <c r="AA108" s="100">
        <v>0.1525253</v>
      </c>
      <c r="AB108" s="100">
        <v>0.30495610000000001</v>
      </c>
      <c r="AC108" s="100">
        <v>0.15733539999999999</v>
      </c>
      <c r="AD108" s="100">
        <v>0.42887160000000002</v>
      </c>
      <c r="AE108" s="100">
        <v>0.1360267</v>
      </c>
      <c r="AF108" s="100">
        <v>0.13402040000000001</v>
      </c>
      <c r="AG108" s="100">
        <v>0.54036309999999999</v>
      </c>
      <c r="AH108" s="100">
        <v>0.44160640000000001</v>
      </c>
      <c r="AI108" s="100">
        <v>0.31062889999999999</v>
      </c>
      <c r="AJ108" s="100">
        <v>0</v>
      </c>
      <c r="AK108" s="100">
        <v>0.98695980000000005</v>
      </c>
      <c r="AL108" s="100">
        <v>0</v>
      </c>
      <c r="AM108" s="100">
        <v>1.2027832000000001</v>
      </c>
      <c r="AN108" s="100">
        <v>2.4135683999999999</v>
      </c>
      <c r="AO108" s="100">
        <v>0</v>
      </c>
      <c r="AP108" s="100">
        <v>0.54922420000000005</v>
      </c>
      <c r="AQ108" s="100">
        <v>0.52507630000000005</v>
      </c>
      <c r="AR108" s="100">
        <v>0.52135790000000004</v>
      </c>
      <c r="AS108" s="128"/>
      <c r="AT108" s="124">
        <v>2001</v>
      </c>
      <c r="AU108" s="100">
        <v>2.9049569000000002</v>
      </c>
      <c r="AV108" s="100">
        <v>0.44691969999999998</v>
      </c>
      <c r="AW108" s="100">
        <v>0.29761349999999998</v>
      </c>
      <c r="AX108" s="100">
        <v>1.1940423</v>
      </c>
      <c r="AY108" s="100">
        <v>1.5502326</v>
      </c>
      <c r="AZ108" s="100">
        <v>1.6501555000000001</v>
      </c>
      <c r="BA108" s="100">
        <v>1.3721175999999999</v>
      </c>
      <c r="BB108" s="100">
        <v>1.1463003</v>
      </c>
      <c r="BC108" s="100">
        <v>1.8365286000000001</v>
      </c>
      <c r="BD108" s="100">
        <v>1.1849700999999999</v>
      </c>
      <c r="BE108" s="100">
        <v>1.7028061000000001</v>
      </c>
      <c r="BF108" s="100">
        <v>1.1976298999999999</v>
      </c>
      <c r="BG108" s="100">
        <v>1.102309</v>
      </c>
      <c r="BH108" s="100">
        <v>0.44254450000000001</v>
      </c>
      <c r="BI108" s="100">
        <v>1.4194173000000001</v>
      </c>
      <c r="BJ108" s="100">
        <v>2.7139777999999999</v>
      </c>
      <c r="BK108" s="100">
        <v>1.2201854999999999</v>
      </c>
      <c r="BL108" s="100">
        <v>0.75918039999999998</v>
      </c>
      <c r="BM108" s="100">
        <v>1.3541065999999999</v>
      </c>
      <c r="BN108" s="100">
        <v>1.3541628999999999</v>
      </c>
      <c r="BO108" s="128"/>
      <c r="BP108" s="124">
        <v>2001</v>
      </c>
    </row>
    <row r="109" spans="1:68">
      <c r="A109" s="128"/>
      <c r="B109" s="125">
        <v>2002</v>
      </c>
      <c r="C109" s="100">
        <v>4.4576773999999997</v>
      </c>
      <c r="D109" s="100">
        <v>1.1648426999999999</v>
      </c>
      <c r="E109" s="100">
        <v>0.43115160000000002</v>
      </c>
      <c r="F109" s="100">
        <v>1.3043743000000001</v>
      </c>
      <c r="G109" s="100">
        <v>1.6447590000000001</v>
      </c>
      <c r="H109" s="100">
        <v>2.7855601999999999</v>
      </c>
      <c r="I109" s="100">
        <v>2.0300061999999999</v>
      </c>
      <c r="J109" s="100">
        <v>1.2356765000000001</v>
      </c>
      <c r="K109" s="100">
        <v>2.0131364</v>
      </c>
      <c r="L109" s="100">
        <v>1.1746068000000001</v>
      </c>
      <c r="M109" s="100">
        <v>2.1719434999999998</v>
      </c>
      <c r="N109" s="100">
        <v>0.54956729999999998</v>
      </c>
      <c r="O109" s="100">
        <v>0.70912260000000005</v>
      </c>
      <c r="P109" s="100">
        <v>1.4645490999999999</v>
      </c>
      <c r="Q109" s="100">
        <v>1.6588039000000001</v>
      </c>
      <c r="R109" s="100">
        <v>5.1879777000000002</v>
      </c>
      <c r="S109" s="100">
        <v>2.2102377999999998</v>
      </c>
      <c r="T109" s="100">
        <v>3.5450936</v>
      </c>
      <c r="U109" s="100">
        <v>1.8190306000000001</v>
      </c>
      <c r="V109" s="100">
        <v>1.8276441999999999</v>
      </c>
      <c r="W109" s="128"/>
      <c r="X109" s="125">
        <v>2002</v>
      </c>
      <c r="Y109" s="100">
        <v>2.1019307</v>
      </c>
      <c r="Z109" s="100">
        <v>0.1536941</v>
      </c>
      <c r="AA109" s="100">
        <v>0.30196790000000001</v>
      </c>
      <c r="AB109" s="100">
        <v>0.1510745</v>
      </c>
      <c r="AC109" s="100">
        <v>0.15458530000000001</v>
      </c>
      <c r="AD109" s="100">
        <v>0.44006659999999997</v>
      </c>
      <c r="AE109" s="100">
        <v>0.66509169999999995</v>
      </c>
      <c r="AF109" s="100">
        <v>0.27109529999999998</v>
      </c>
      <c r="AG109" s="100">
        <v>0.39710960000000001</v>
      </c>
      <c r="AH109" s="100">
        <v>0.72503169999999995</v>
      </c>
      <c r="AI109" s="100">
        <v>0.93209390000000003</v>
      </c>
      <c r="AJ109" s="100">
        <v>0.75185139999999995</v>
      </c>
      <c r="AK109" s="100">
        <v>0.4805082</v>
      </c>
      <c r="AL109" s="100">
        <v>0.85213720000000004</v>
      </c>
      <c r="AM109" s="100">
        <v>0.30328300000000002</v>
      </c>
      <c r="AN109" s="100">
        <v>1.0272178000000001</v>
      </c>
      <c r="AO109" s="100">
        <v>0</v>
      </c>
      <c r="AP109" s="100">
        <v>0.53211869999999994</v>
      </c>
      <c r="AQ109" s="100">
        <v>0.57028060000000003</v>
      </c>
      <c r="AR109" s="100">
        <v>0.57202410000000004</v>
      </c>
      <c r="AS109" s="128"/>
      <c r="AT109" s="125">
        <v>2002</v>
      </c>
      <c r="AU109" s="100">
        <v>3.3095831000000002</v>
      </c>
      <c r="AV109" s="100">
        <v>0.67293190000000003</v>
      </c>
      <c r="AW109" s="100">
        <v>0.36815249999999999</v>
      </c>
      <c r="AX109" s="100">
        <v>0.73969370000000001</v>
      </c>
      <c r="AY109" s="100">
        <v>0.91207380000000005</v>
      </c>
      <c r="AZ109" s="100">
        <v>1.613135</v>
      </c>
      <c r="BA109" s="100">
        <v>1.3416606</v>
      </c>
      <c r="BB109" s="100">
        <v>0.75029299999999999</v>
      </c>
      <c r="BC109" s="100">
        <v>1.1995482</v>
      </c>
      <c r="BD109" s="100">
        <v>0.94841770000000003</v>
      </c>
      <c r="BE109" s="100">
        <v>1.5524382999999999</v>
      </c>
      <c r="BF109" s="100">
        <v>0.64940850000000006</v>
      </c>
      <c r="BG109" s="100">
        <v>0.59574590000000005</v>
      </c>
      <c r="BH109" s="100">
        <v>1.1536386999999999</v>
      </c>
      <c r="BI109" s="100">
        <v>0.9506502</v>
      </c>
      <c r="BJ109" s="100">
        <v>2.8661234000000002</v>
      </c>
      <c r="BK109" s="100">
        <v>0.86916970000000005</v>
      </c>
      <c r="BL109" s="100">
        <v>1.4676099</v>
      </c>
      <c r="BM109" s="100">
        <v>1.1900359</v>
      </c>
      <c r="BN109" s="100">
        <v>1.1839097000000001</v>
      </c>
      <c r="BO109" s="128"/>
      <c r="BP109" s="125">
        <v>2002</v>
      </c>
    </row>
    <row r="110" spans="1:68">
      <c r="A110" s="128"/>
      <c r="B110" s="124">
        <v>2003</v>
      </c>
      <c r="C110" s="100">
        <v>2.6129083999999998</v>
      </c>
      <c r="D110" s="100">
        <v>0.58599389999999996</v>
      </c>
      <c r="E110" s="100">
        <v>0</v>
      </c>
      <c r="F110" s="100">
        <v>1.7299841</v>
      </c>
      <c r="G110" s="100">
        <v>1.6017474</v>
      </c>
      <c r="H110" s="100">
        <v>2.0701239999999999</v>
      </c>
      <c r="I110" s="100">
        <v>0.93617430000000001</v>
      </c>
      <c r="J110" s="100">
        <v>2.3582386</v>
      </c>
      <c r="K110" s="100">
        <v>1.1916521</v>
      </c>
      <c r="L110" s="100">
        <v>1.5878538</v>
      </c>
      <c r="M110" s="100">
        <v>0.6179983</v>
      </c>
      <c r="N110" s="100">
        <v>1.3838387999999999</v>
      </c>
      <c r="O110" s="100">
        <v>1.8438915</v>
      </c>
      <c r="P110" s="100">
        <v>1.9960363999999999</v>
      </c>
      <c r="Q110" s="100">
        <v>0.66844029999999999</v>
      </c>
      <c r="R110" s="100">
        <v>1.68353</v>
      </c>
      <c r="S110" s="100">
        <v>3.4732352</v>
      </c>
      <c r="T110" s="100">
        <v>3.4424592999999999</v>
      </c>
      <c r="U110" s="100">
        <v>1.4610327999999999</v>
      </c>
      <c r="V110" s="100">
        <v>1.4800384</v>
      </c>
      <c r="W110" s="128"/>
      <c r="X110" s="124">
        <v>2003</v>
      </c>
      <c r="Y110" s="100">
        <v>2.9101726999999999</v>
      </c>
      <c r="Z110" s="100">
        <v>0.30908029999999997</v>
      </c>
      <c r="AA110" s="100">
        <v>0.2995855</v>
      </c>
      <c r="AB110" s="100">
        <v>0.14998800000000001</v>
      </c>
      <c r="AC110" s="100">
        <v>0.30153999999999997</v>
      </c>
      <c r="AD110" s="100">
        <v>0.4457507</v>
      </c>
      <c r="AE110" s="100">
        <v>0</v>
      </c>
      <c r="AF110" s="100">
        <v>0.27362209999999998</v>
      </c>
      <c r="AG110" s="100">
        <v>0.26119140000000002</v>
      </c>
      <c r="AH110" s="100">
        <v>0.85358579999999995</v>
      </c>
      <c r="AI110" s="100">
        <v>0.61526440000000004</v>
      </c>
      <c r="AJ110" s="100">
        <v>0.5299604</v>
      </c>
      <c r="AK110" s="100">
        <v>0.7022275</v>
      </c>
      <c r="AL110" s="100">
        <v>1.1081837000000001</v>
      </c>
      <c r="AM110" s="100">
        <v>0.61354399999999998</v>
      </c>
      <c r="AN110" s="100">
        <v>0.33924409999999999</v>
      </c>
      <c r="AO110" s="100">
        <v>0.45722230000000003</v>
      </c>
      <c r="AP110" s="100">
        <v>1.0399551</v>
      </c>
      <c r="AQ110" s="100">
        <v>0.58390399999999998</v>
      </c>
      <c r="AR110" s="100">
        <v>0.58698950000000005</v>
      </c>
      <c r="AS110" s="128"/>
      <c r="AT110" s="124">
        <v>2003</v>
      </c>
      <c r="AU110" s="100">
        <v>2.7577816999999998</v>
      </c>
      <c r="AV110" s="100">
        <v>0.45123570000000002</v>
      </c>
      <c r="AW110" s="100">
        <v>0.14589479999999999</v>
      </c>
      <c r="AX110" s="100">
        <v>0.95562380000000002</v>
      </c>
      <c r="AY110" s="100">
        <v>0.96295439999999999</v>
      </c>
      <c r="AZ110" s="100">
        <v>1.2599031999999999</v>
      </c>
      <c r="BA110" s="100">
        <v>0.4638987</v>
      </c>
      <c r="BB110" s="100">
        <v>1.3087093999999999</v>
      </c>
      <c r="BC110" s="100">
        <v>0.72321979999999997</v>
      </c>
      <c r="BD110" s="100">
        <v>1.2180477000000001</v>
      </c>
      <c r="BE110" s="100">
        <v>0.61662830000000002</v>
      </c>
      <c r="BF110" s="100">
        <v>0.9613855</v>
      </c>
      <c r="BG110" s="100">
        <v>1.2774700000000001</v>
      </c>
      <c r="BH110" s="100">
        <v>1.5457122999999999</v>
      </c>
      <c r="BI110" s="100">
        <v>0.63981679999999996</v>
      </c>
      <c r="BJ110" s="100">
        <v>0.93919819999999998</v>
      </c>
      <c r="BK110" s="100">
        <v>1.6543966000000001</v>
      </c>
      <c r="BL110" s="100">
        <v>1.7891455999999999</v>
      </c>
      <c r="BM110" s="100">
        <v>1.0192317</v>
      </c>
      <c r="BN110" s="100">
        <v>1.0207039</v>
      </c>
      <c r="BO110" s="128"/>
      <c r="BP110" s="124">
        <v>2003</v>
      </c>
    </row>
    <row r="111" spans="1:68">
      <c r="A111" s="128"/>
      <c r="B111" s="125">
        <v>2004</v>
      </c>
      <c r="C111" s="100">
        <v>3.2233209</v>
      </c>
      <c r="D111" s="100">
        <v>0.14717069999999999</v>
      </c>
      <c r="E111" s="100">
        <v>0.56466309999999997</v>
      </c>
      <c r="F111" s="100">
        <v>1.0030680000000001</v>
      </c>
      <c r="G111" s="100">
        <v>2.2743717000000001</v>
      </c>
      <c r="H111" s="100">
        <v>1.0369003000000001</v>
      </c>
      <c r="I111" s="100">
        <v>2.2703536999999998</v>
      </c>
      <c r="J111" s="100">
        <v>1.2490787999999999</v>
      </c>
      <c r="K111" s="100">
        <v>1.3167025000000001</v>
      </c>
      <c r="L111" s="100">
        <v>1.2730115</v>
      </c>
      <c r="M111" s="100">
        <v>1.9931558</v>
      </c>
      <c r="N111" s="100">
        <v>0.66911229999999999</v>
      </c>
      <c r="O111" s="100">
        <v>1.9978246</v>
      </c>
      <c r="P111" s="100">
        <v>1.9383923999999999</v>
      </c>
      <c r="Q111" s="100">
        <v>1.6793175</v>
      </c>
      <c r="R111" s="100">
        <v>1.6459754</v>
      </c>
      <c r="S111" s="100">
        <v>1.9715311</v>
      </c>
      <c r="T111" s="100">
        <v>0</v>
      </c>
      <c r="U111" s="100">
        <v>1.4753509</v>
      </c>
      <c r="V111" s="100">
        <v>1.4709483999999999</v>
      </c>
      <c r="W111" s="128"/>
      <c r="X111" s="125">
        <v>2004</v>
      </c>
      <c r="Y111" s="100">
        <v>1.9396321999999999</v>
      </c>
      <c r="Z111" s="100">
        <v>0.46509460000000002</v>
      </c>
      <c r="AA111" s="100">
        <v>0.29799690000000001</v>
      </c>
      <c r="AB111" s="100">
        <v>0</v>
      </c>
      <c r="AC111" s="100">
        <v>0.59063690000000002</v>
      </c>
      <c r="AD111" s="100">
        <v>0.14955979999999999</v>
      </c>
      <c r="AE111" s="100">
        <v>0.65761959999999997</v>
      </c>
      <c r="AF111" s="100">
        <v>0.13682549999999999</v>
      </c>
      <c r="AG111" s="100">
        <v>0.38922669999999998</v>
      </c>
      <c r="AH111" s="100">
        <v>0.5576219</v>
      </c>
      <c r="AI111" s="100">
        <v>0.4560768</v>
      </c>
      <c r="AJ111" s="100">
        <v>0.33948539999999999</v>
      </c>
      <c r="AK111" s="100">
        <v>0.224805</v>
      </c>
      <c r="AL111" s="100">
        <v>0.26914280000000002</v>
      </c>
      <c r="AM111" s="100">
        <v>0.92882129999999996</v>
      </c>
      <c r="AN111" s="100">
        <v>0.67453399999999997</v>
      </c>
      <c r="AO111" s="100">
        <v>0.43957780000000002</v>
      </c>
      <c r="AP111" s="100">
        <v>1.5268341000000001</v>
      </c>
      <c r="AQ111" s="100">
        <v>0.50813149999999996</v>
      </c>
      <c r="AR111" s="100">
        <v>0.50472859999999997</v>
      </c>
      <c r="AS111" s="128"/>
      <c r="AT111" s="125">
        <v>2004</v>
      </c>
      <c r="AU111" s="100">
        <v>2.5980652000000002</v>
      </c>
      <c r="AV111" s="100">
        <v>0.30199779999999998</v>
      </c>
      <c r="AW111" s="100">
        <v>0.43492920000000002</v>
      </c>
      <c r="AX111" s="100">
        <v>0.51173740000000001</v>
      </c>
      <c r="AY111" s="100">
        <v>1.4485132999999999</v>
      </c>
      <c r="AZ111" s="100">
        <v>0.59536299999999998</v>
      </c>
      <c r="BA111" s="100">
        <v>1.4578225</v>
      </c>
      <c r="BB111" s="100">
        <v>0.68899520000000003</v>
      </c>
      <c r="BC111" s="100">
        <v>0.84954439999999998</v>
      </c>
      <c r="BD111" s="100">
        <v>0.91271820000000004</v>
      </c>
      <c r="BE111" s="100">
        <v>1.2213590999999999</v>
      </c>
      <c r="BF111" s="100">
        <v>0.50550410000000001</v>
      </c>
      <c r="BG111" s="100">
        <v>1.1169191000000001</v>
      </c>
      <c r="BH111" s="100">
        <v>1.0918908000000001</v>
      </c>
      <c r="BI111" s="100">
        <v>1.2888051</v>
      </c>
      <c r="BJ111" s="100">
        <v>1.1121038000000001</v>
      </c>
      <c r="BK111" s="100">
        <v>1.0535825999999999</v>
      </c>
      <c r="BL111" s="100">
        <v>1.0479324000000001</v>
      </c>
      <c r="BM111" s="100">
        <v>0.9883246</v>
      </c>
      <c r="BN111" s="100">
        <v>0.98880210000000002</v>
      </c>
      <c r="BO111" s="128"/>
      <c r="BP111" s="125">
        <v>2004</v>
      </c>
    </row>
    <row r="112" spans="1:68">
      <c r="A112" s="128"/>
      <c r="B112" s="124">
        <v>2005</v>
      </c>
      <c r="C112" s="100">
        <v>2.4388645000000002</v>
      </c>
      <c r="D112" s="100">
        <v>0.7380717</v>
      </c>
      <c r="E112" s="100">
        <v>0.14065130000000001</v>
      </c>
      <c r="F112" s="100">
        <v>0.70828349999999995</v>
      </c>
      <c r="G112" s="100">
        <v>1.3891705999999999</v>
      </c>
      <c r="H112" s="100">
        <v>2.2036560000000001</v>
      </c>
      <c r="I112" s="100">
        <v>2.2817780999999999</v>
      </c>
      <c r="J112" s="100">
        <v>1.6440834</v>
      </c>
      <c r="K112" s="100">
        <v>1.7144786000000001</v>
      </c>
      <c r="L112" s="100">
        <v>1.3898811</v>
      </c>
      <c r="M112" s="100">
        <v>1.0623315</v>
      </c>
      <c r="N112" s="100">
        <v>1.1371020000000001</v>
      </c>
      <c r="O112" s="100">
        <v>2.3428781000000001</v>
      </c>
      <c r="P112" s="100">
        <v>2.1451113999999998</v>
      </c>
      <c r="Q112" s="100">
        <v>1.6832806</v>
      </c>
      <c r="R112" s="100">
        <v>0.80902220000000002</v>
      </c>
      <c r="S112" s="100">
        <v>1.2634079</v>
      </c>
      <c r="T112" s="100">
        <v>1.0361513</v>
      </c>
      <c r="U112" s="100">
        <v>1.4671196</v>
      </c>
      <c r="V112" s="100">
        <v>1.4687549</v>
      </c>
      <c r="W112" s="128"/>
      <c r="X112" s="124">
        <v>2005</v>
      </c>
      <c r="Y112" s="100">
        <v>2.2526291000000001</v>
      </c>
      <c r="Z112" s="100">
        <v>0.15537599999999999</v>
      </c>
      <c r="AA112" s="100">
        <v>0.2968094</v>
      </c>
      <c r="AB112" s="100">
        <v>0</v>
      </c>
      <c r="AC112" s="100">
        <v>0</v>
      </c>
      <c r="AD112" s="100">
        <v>0.29767840000000001</v>
      </c>
      <c r="AE112" s="100">
        <v>0.66182649999999998</v>
      </c>
      <c r="AF112" s="100">
        <v>0</v>
      </c>
      <c r="AG112" s="100">
        <v>0</v>
      </c>
      <c r="AH112" s="100">
        <v>0.13668559999999999</v>
      </c>
      <c r="AI112" s="100">
        <v>0.45009359999999998</v>
      </c>
      <c r="AJ112" s="100">
        <v>0.32741530000000002</v>
      </c>
      <c r="AK112" s="100">
        <v>0.85877820000000005</v>
      </c>
      <c r="AL112" s="100">
        <v>0.78549659999999999</v>
      </c>
      <c r="AM112" s="100">
        <v>0.3104944</v>
      </c>
      <c r="AN112" s="100">
        <v>0.67427020000000004</v>
      </c>
      <c r="AO112" s="100">
        <v>0.85621570000000002</v>
      </c>
      <c r="AP112" s="100">
        <v>1.4585764000000001</v>
      </c>
      <c r="AQ112" s="100">
        <v>0.44303500000000001</v>
      </c>
      <c r="AR112" s="100">
        <v>0.435332</v>
      </c>
      <c r="AS112" s="128"/>
      <c r="AT112" s="124">
        <v>2005</v>
      </c>
      <c r="AU112" s="100">
        <v>2.3482649000000002</v>
      </c>
      <c r="AV112" s="100">
        <v>0.45418730000000002</v>
      </c>
      <c r="AW112" s="100">
        <v>0.2166361</v>
      </c>
      <c r="AX112" s="100">
        <v>0.36244179999999998</v>
      </c>
      <c r="AY112" s="100">
        <v>0.70688960000000001</v>
      </c>
      <c r="AZ112" s="100">
        <v>1.2568824000000001</v>
      </c>
      <c r="BA112" s="100">
        <v>1.4661603999999999</v>
      </c>
      <c r="BB112" s="100">
        <v>0.81721710000000003</v>
      </c>
      <c r="BC112" s="100">
        <v>0.85098249999999998</v>
      </c>
      <c r="BD112" s="100">
        <v>0.7580498</v>
      </c>
      <c r="BE112" s="100">
        <v>0.7544573</v>
      </c>
      <c r="BF112" s="100">
        <v>0.73382829999999999</v>
      </c>
      <c r="BG112" s="100">
        <v>1.6037874999999999</v>
      </c>
      <c r="BH112" s="100">
        <v>1.4572141999999999</v>
      </c>
      <c r="BI112" s="100">
        <v>0.96913939999999998</v>
      </c>
      <c r="BJ112" s="100">
        <v>0.73552530000000005</v>
      </c>
      <c r="BK112" s="100">
        <v>1.0206998</v>
      </c>
      <c r="BL112" s="100">
        <v>1.3236661999999999</v>
      </c>
      <c r="BM112" s="100">
        <v>0.95158589999999998</v>
      </c>
      <c r="BN112" s="100">
        <v>0.95190379999999997</v>
      </c>
      <c r="BO112" s="128"/>
      <c r="BP112" s="124">
        <v>2005</v>
      </c>
    </row>
    <row r="113" spans="2:68">
      <c r="B113" s="124">
        <v>2006</v>
      </c>
      <c r="C113" s="100">
        <v>3.6119772999999999</v>
      </c>
      <c r="D113" s="100">
        <v>0.44189060000000002</v>
      </c>
      <c r="E113" s="100">
        <v>0</v>
      </c>
      <c r="F113" s="100">
        <v>1.2594175999999999</v>
      </c>
      <c r="G113" s="100">
        <v>1.4937168999999999</v>
      </c>
      <c r="H113" s="100">
        <v>1.4363462</v>
      </c>
      <c r="I113" s="100">
        <v>2.4525901000000001</v>
      </c>
      <c r="J113" s="100">
        <v>1.2000767999999999</v>
      </c>
      <c r="K113" s="100">
        <v>1.7265079000000001</v>
      </c>
      <c r="L113" s="100">
        <v>2.0503231</v>
      </c>
      <c r="M113" s="100">
        <v>1.7906118</v>
      </c>
      <c r="N113" s="100">
        <v>1.4310837999999999</v>
      </c>
      <c r="O113" s="100">
        <v>1.425932</v>
      </c>
      <c r="P113" s="100">
        <v>1.8322928999999999</v>
      </c>
      <c r="Q113" s="100">
        <v>1.6647632999999999</v>
      </c>
      <c r="R113" s="100">
        <v>1.200024</v>
      </c>
      <c r="S113" s="100">
        <v>2.4329716000000001</v>
      </c>
      <c r="T113" s="100">
        <v>1.9367459</v>
      </c>
      <c r="U113" s="100">
        <v>1.5847355000000001</v>
      </c>
      <c r="V113" s="100">
        <v>1.5878249</v>
      </c>
      <c r="X113" s="124">
        <v>2006</v>
      </c>
      <c r="Y113" s="100">
        <v>2.0632234999999999</v>
      </c>
      <c r="Z113" s="100">
        <v>0.46482299999999999</v>
      </c>
      <c r="AA113" s="100">
        <v>0.14855399999999999</v>
      </c>
      <c r="AB113" s="100">
        <v>0.29495650000000001</v>
      </c>
      <c r="AC113" s="100">
        <v>0</v>
      </c>
      <c r="AD113" s="100">
        <v>0.29181020000000002</v>
      </c>
      <c r="AE113" s="100">
        <v>0.40528160000000002</v>
      </c>
      <c r="AF113" s="100">
        <v>0.1317738</v>
      </c>
      <c r="AG113" s="100">
        <v>0.39293810000000001</v>
      </c>
      <c r="AH113" s="100">
        <v>0.26804620000000001</v>
      </c>
      <c r="AI113" s="100">
        <v>0.29512759999999999</v>
      </c>
      <c r="AJ113" s="100">
        <v>0.15895770000000001</v>
      </c>
      <c r="AK113" s="100">
        <v>0.4098965</v>
      </c>
      <c r="AL113" s="100">
        <v>0.25569819999999999</v>
      </c>
      <c r="AM113" s="100">
        <v>0.9265293</v>
      </c>
      <c r="AN113" s="100">
        <v>0.67411339999999997</v>
      </c>
      <c r="AO113" s="100">
        <v>2.1094376000000001</v>
      </c>
      <c r="AP113" s="100">
        <v>0.92839300000000002</v>
      </c>
      <c r="AQ113" s="100">
        <v>0.46640239999999999</v>
      </c>
      <c r="AR113" s="100">
        <v>0.46158709999999997</v>
      </c>
      <c r="AT113" s="124">
        <v>2006</v>
      </c>
      <c r="AU113" s="100">
        <v>2.8581625000000002</v>
      </c>
      <c r="AV113" s="100">
        <v>0.45306679999999999</v>
      </c>
      <c r="AW113" s="100">
        <v>7.2278300000000004E-2</v>
      </c>
      <c r="AX113" s="100">
        <v>0.78984290000000001</v>
      </c>
      <c r="AY113" s="100">
        <v>0.75944040000000002</v>
      </c>
      <c r="AZ113" s="100">
        <v>0.8685657</v>
      </c>
      <c r="BA113" s="100">
        <v>1.4245555000000001</v>
      </c>
      <c r="BB113" s="100">
        <v>0.66276610000000002</v>
      </c>
      <c r="BC113" s="100">
        <v>1.0550999999999999</v>
      </c>
      <c r="BD113" s="100">
        <v>1.1504116</v>
      </c>
      <c r="BE113" s="100">
        <v>1.0387028</v>
      </c>
      <c r="BF113" s="100">
        <v>0.7949176</v>
      </c>
      <c r="BG113" s="100">
        <v>0.91946039999999996</v>
      </c>
      <c r="BH113" s="100">
        <v>1.0347668999999999</v>
      </c>
      <c r="BI113" s="100">
        <v>1.2817801</v>
      </c>
      <c r="BJ113" s="100">
        <v>0.91461020000000004</v>
      </c>
      <c r="BK113" s="100">
        <v>2.2419402000000002</v>
      </c>
      <c r="BL113" s="100">
        <v>1.2551303</v>
      </c>
      <c r="BM113" s="100">
        <v>1.0219566</v>
      </c>
      <c r="BN113" s="100">
        <v>1.0218939</v>
      </c>
      <c r="BP113" s="124">
        <v>2006</v>
      </c>
    </row>
    <row r="114" spans="2:68">
      <c r="B114" s="124">
        <v>2007</v>
      </c>
      <c r="C114" s="100">
        <v>2.4772276999999998</v>
      </c>
      <c r="D114" s="100">
        <v>1.1760002000000001</v>
      </c>
      <c r="E114" s="100">
        <v>0.28172510000000001</v>
      </c>
      <c r="F114" s="100">
        <v>1.2335678000000001</v>
      </c>
      <c r="G114" s="100">
        <v>0.9239387</v>
      </c>
      <c r="H114" s="100">
        <v>1.9376465</v>
      </c>
      <c r="I114" s="100">
        <v>0.96383949999999996</v>
      </c>
      <c r="J114" s="100">
        <v>1.6829307</v>
      </c>
      <c r="K114" s="100">
        <v>1.2050871000000001</v>
      </c>
      <c r="L114" s="100">
        <v>2.0061575999999999</v>
      </c>
      <c r="M114" s="100">
        <v>0.87989700000000004</v>
      </c>
      <c r="N114" s="100">
        <v>1.5982917000000001</v>
      </c>
      <c r="O114" s="100">
        <v>1.5130539000000001</v>
      </c>
      <c r="P114" s="100">
        <v>2.0145146</v>
      </c>
      <c r="Q114" s="100">
        <v>1.6217391000000001</v>
      </c>
      <c r="R114" s="100">
        <v>1.1936070000000001</v>
      </c>
      <c r="S114" s="100">
        <v>2.3499968</v>
      </c>
      <c r="T114" s="100">
        <v>0</v>
      </c>
      <c r="U114" s="100">
        <v>1.4004741999999999</v>
      </c>
      <c r="V114" s="100">
        <v>1.3900516000000001</v>
      </c>
      <c r="X114" s="124">
        <v>2007</v>
      </c>
      <c r="Y114" s="100">
        <v>1.9992987</v>
      </c>
      <c r="Z114" s="100">
        <v>0.46346929999999997</v>
      </c>
      <c r="AA114" s="100">
        <v>0.44582749999999999</v>
      </c>
      <c r="AB114" s="100">
        <v>0</v>
      </c>
      <c r="AC114" s="100">
        <v>0.13783309999999999</v>
      </c>
      <c r="AD114" s="100">
        <v>0.14114489999999999</v>
      </c>
      <c r="AE114" s="100">
        <v>0.13683219999999999</v>
      </c>
      <c r="AF114" s="100">
        <v>0.1276776</v>
      </c>
      <c r="AG114" s="100">
        <v>0.13203100000000001</v>
      </c>
      <c r="AH114" s="100">
        <v>0.39362229999999998</v>
      </c>
      <c r="AI114" s="100">
        <v>0.72342150000000005</v>
      </c>
      <c r="AJ114" s="100">
        <v>0.63641060000000005</v>
      </c>
      <c r="AK114" s="100">
        <v>0.75982499999999997</v>
      </c>
      <c r="AL114" s="100">
        <v>0.24781919999999999</v>
      </c>
      <c r="AM114" s="100">
        <v>0.9037887</v>
      </c>
      <c r="AN114" s="100">
        <v>0.67482989999999998</v>
      </c>
      <c r="AO114" s="100">
        <v>0</v>
      </c>
      <c r="AP114" s="100">
        <v>0</v>
      </c>
      <c r="AQ114" s="100">
        <v>0.4391833</v>
      </c>
      <c r="AR114" s="100">
        <v>0.44284960000000001</v>
      </c>
      <c r="AT114" s="124">
        <v>2007</v>
      </c>
      <c r="AU114" s="100">
        <v>2.2447042000000001</v>
      </c>
      <c r="AV114" s="100">
        <v>0.82858529999999997</v>
      </c>
      <c r="AW114" s="100">
        <v>0.36158050000000003</v>
      </c>
      <c r="AX114" s="100">
        <v>0.63348119999999997</v>
      </c>
      <c r="AY114" s="100">
        <v>0.53939579999999998</v>
      </c>
      <c r="AZ114" s="100">
        <v>1.0482047999999999</v>
      </c>
      <c r="BA114" s="100">
        <v>0.54904180000000002</v>
      </c>
      <c r="BB114" s="100">
        <v>0.89992510000000003</v>
      </c>
      <c r="BC114" s="100">
        <v>0.66479109999999997</v>
      </c>
      <c r="BD114" s="100">
        <v>1.1921714000000001</v>
      </c>
      <c r="BE114" s="100">
        <v>0.8011315</v>
      </c>
      <c r="BF114" s="100">
        <v>1.1162555999999999</v>
      </c>
      <c r="BG114" s="100">
        <v>1.1372586</v>
      </c>
      <c r="BH114" s="100">
        <v>1.1241034999999999</v>
      </c>
      <c r="BI114" s="100">
        <v>1.2495178</v>
      </c>
      <c r="BJ114" s="100">
        <v>0.91289189999999998</v>
      </c>
      <c r="BK114" s="100">
        <v>0.97352260000000002</v>
      </c>
      <c r="BL114" s="100">
        <v>0</v>
      </c>
      <c r="BM114" s="100">
        <v>0.91705139999999996</v>
      </c>
      <c r="BN114" s="100">
        <v>0.91363620000000001</v>
      </c>
      <c r="BP114" s="124">
        <v>2007</v>
      </c>
    </row>
    <row r="115" spans="2:68">
      <c r="B115" s="124">
        <v>2008</v>
      </c>
      <c r="C115" s="100">
        <v>2.8159019999999999</v>
      </c>
      <c r="D115" s="100">
        <v>0.43880760000000002</v>
      </c>
      <c r="E115" s="100">
        <v>0.42235319999999998</v>
      </c>
      <c r="F115" s="100">
        <v>1.2100725999999999</v>
      </c>
      <c r="G115" s="100">
        <v>1.4049662000000001</v>
      </c>
      <c r="H115" s="100">
        <v>1.5796810999999999</v>
      </c>
      <c r="I115" s="100">
        <v>1.5109766</v>
      </c>
      <c r="J115" s="100">
        <v>0.88748579999999999</v>
      </c>
      <c r="K115" s="100">
        <v>0.9400541</v>
      </c>
      <c r="L115" s="100">
        <v>0.91863030000000001</v>
      </c>
      <c r="M115" s="100">
        <v>1.7307151000000001</v>
      </c>
      <c r="N115" s="100">
        <v>1.4256432000000001</v>
      </c>
      <c r="O115" s="100">
        <v>1.6073523999999999</v>
      </c>
      <c r="P115" s="100">
        <v>1.9469126000000001</v>
      </c>
      <c r="Q115" s="100">
        <v>2.2035931</v>
      </c>
      <c r="R115" s="100">
        <v>2.385316</v>
      </c>
      <c r="S115" s="100">
        <v>1.704013</v>
      </c>
      <c r="T115" s="100">
        <v>0.85220980000000002</v>
      </c>
      <c r="U115" s="100">
        <v>1.3715416</v>
      </c>
      <c r="V115" s="100">
        <v>1.3608049</v>
      </c>
      <c r="X115" s="124">
        <v>2008</v>
      </c>
      <c r="Y115" s="100">
        <v>2.0807292999999998</v>
      </c>
      <c r="Z115" s="100">
        <v>0.15360699999999999</v>
      </c>
      <c r="AA115" s="100">
        <v>0.1486295</v>
      </c>
      <c r="AB115" s="100">
        <v>0.1420747</v>
      </c>
      <c r="AC115" s="100">
        <v>0.13451260000000001</v>
      </c>
      <c r="AD115" s="100">
        <v>0.54027700000000001</v>
      </c>
      <c r="AE115" s="100">
        <v>0</v>
      </c>
      <c r="AF115" s="100">
        <v>0.3746216</v>
      </c>
      <c r="AG115" s="100">
        <v>0.26498100000000002</v>
      </c>
      <c r="AH115" s="100">
        <v>0.12889600000000001</v>
      </c>
      <c r="AI115" s="100">
        <v>0.28390539999999997</v>
      </c>
      <c r="AJ115" s="100">
        <v>0.31382349999999998</v>
      </c>
      <c r="AK115" s="100">
        <v>0.35862349999999998</v>
      </c>
      <c r="AL115" s="100">
        <v>0</v>
      </c>
      <c r="AM115" s="100">
        <v>0.29393259999999999</v>
      </c>
      <c r="AN115" s="100">
        <v>1.0155962000000001</v>
      </c>
      <c r="AO115" s="100">
        <v>0.40885250000000001</v>
      </c>
      <c r="AP115" s="100">
        <v>0</v>
      </c>
      <c r="AQ115" s="100">
        <v>0.36526589999999998</v>
      </c>
      <c r="AR115" s="100">
        <v>0.36889270000000002</v>
      </c>
      <c r="AT115" s="124">
        <v>2008</v>
      </c>
      <c r="AU115" s="100">
        <v>2.4582584000000001</v>
      </c>
      <c r="AV115" s="100">
        <v>0.29969659999999998</v>
      </c>
      <c r="AW115" s="100">
        <v>0.28920119999999999</v>
      </c>
      <c r="AX115" s="100">
        <v>0.69079279999999998</v>
      </c>
      <c r="AY115" s="100">
        <v>0.78618310000000002</v>
      </c>
      <c r="AZ115" s="100">
        <v>1.0666610000000001</v>
      </c>
      <c r="BA115" s="100">
        <v>0.75428019999999996</v>
      </c>
      <c r="BB115" s="100">
        <v>0.62910770000000005</v>
      </c>
      <c r="BC115" s="100">
        <v>0.60023649999999995</v>
      </c>
      <c r="BD115" s="100">
        <v>0.52021589999999995</v>
      </c>
      <c r="BE115" s="100">
        <v>1.0015632000000001</v>
      </c>
      <c r="BF115" s="100">
        <v>0.86710100000000001</v>
      </c>
      <c r="BG115" s="100">
        <v>0.98423879999999997</v>
      </c>
      <c r="BH115" s="100">
        <v>0.96716480000000005</v>
      </c>
      <c r="BI115" s="100">
        <v>1.2160328</v>
      </c>
      <c r="BJ115" s="100">
        <v>1.6455428000000001</v>
      </c>
      <c r="BK115" s="100">
        <v>0.95092739999999998</v>
      </c>
      <c r="BL115" s="100">
        <v>0.28364289999999998</v>
      </c>
      <c r="BM115" s="100">
        <v>0.86591499999999999</v>
      </c>
      <c r="BN115" s="100">
        <v>0.86098180000000002</v>
      </c>
      <c r="BP115" s="124">
        <v>2008</v>
      </c>
    </row>
    <row r="116" spans="2:68">
      <c r="B116" s="124">
        <v>2009</v>
      </c>
      <c r="C116" s="100">
        <v>2.0492670999999998</v>
      </c>
      <c r="D116" s="100">
        <v>0.57972190000000001</v>
      </c>
      <c r="E116" s="100">
        <v>0.28105479999999999</v>
      </c>
      <c r="F116" s="100">
        <v>1.1976971999999999</v>
      </c>
      <c r="G116" s="100">
        <v>1.9665151999999999</v>
      </c>
      <c r="H116" s="100">
        <v>1.6223353</v>
      </c>
      <c r="I116" s="100">
        <v>1.7607804</v>
      </c>
      <c r="J116" s="100">
        <v>1.1302684999999999</v>
      </c>
      <c r="K116" s="100">
        <v>1.8655473</v>
      </c>
      <c r="L116" s="100">
        <v>0.77878080000000005</v>
      </c>
      <c r="M116" s="100">
        <v>0.9871432</v>
      </c>
      <c r="N116" s="100">
        <v>0.93860580000000005</v>
      </c>
      <c r="O116" s="100">
        <v>1.2079420000000001</v>
      </c>
      <c r="P116" s="100">
        <v>1.6264734000000001</v>
      </c>
      <c r="Q116" s="100">
        <v>2.7302346000000002</v>
      </c>
      <c r="R116" s="100">
        <v>1.9798922000000001</v>
      </c>
      <c r="S116" s="100">
        <v>2.2103600000000001</v>
      </c>
      <c r="T116" s="100">
        <v>2.4192182999999998</v>
      </c>
      <c r="U116" s="100">
        <v>1.3795278</v>
      </c>
      <c r="V116" s="100">
        <v>1.3814770999999999</v>
      </c>
      <c r="X116" s="124">
        <v>2009</v>
      </c>
      <c r="Y116" s="100">
        <v>1.8739684000000001</v>
      </c>
      <c r="Z116" s="100">
        <v>0.30482510000000002</v>
      </c>
      <c r="AA116" s="100">
        <v>0.29644959999999998</v>
      </c>
      <c r="AB116" s="100">
        <v>0</v>
      </c>
      <c r="AC116" s="100">
        <v>0.13025010000000001</v>
      </c>
      <c r="AD116" s="100">
        <v>0.38660040000000001</v>
      </c>
      <c r="AE116" s="100">
        <v>0</v>
      </c>
      <c r="AF116" s="100">
        <v>0.24752199999999999</v>
      </c>
      <c r="AG116" s="100">
        <v>0.26260060000000002</v>
      </c>
      <c r="AH116" s="100">
        <v>0.38265549999999998</v>
      </c>
      <c r="AI116" s="100">
        <v>0.41610900000000001</v>
      </c>
      <c r="AJ116" s="100">
        <v>0.46301579999999998</v>
      </c>
      <c r="AK116" s="100">
        <v>0.34600760000000003</v>
      </c>
      <c r="AL116" s="100">
        <v>0.22962959999999999</v>
      </c>
      <c r="AM116" s="100">
        <v>0.8555393</v>
      </c>
      <c r="AN116" s="100">
        <v>1.6947658999999999</v>
      </c>
      <c r="AO116" s="100">
        <v>0.40380379999999999</v>
      </c>
      <c r="AP116" s="100">
        <v>2.0473176</v>
      </c>
      <c r="AQ116" s="100">
        <v>0.4682828</v>
      </c>
      <c r="AR116" s="100">
        <v>0.4512236</v>
      </c>
      <c r="AT116" s="124">
        <v>2009</v>
      </c>
      <c r="AU116" s="100">
        <v>1.9639696</v>
      </c>
      <c r="AV116" s="100">
        <v>0.44573210000000002</v>
      </c>
      <c r="AW116" s="100">
        <v>0.288547</v>
      </c>
      <c r="AX116" s="100">
        <v>0.61541069999999998</v>
      </c>
      <c r="AY116" s="100">
        <v>1.0750131999999999</v>
      </c>
      <c r="AZ116" s="100">
        <v>1.0143859</v>
      </c>
      <c r="BA116" s="100">
        <v>0.88053389999999998</v>
      </c>
      <c r="BB116" s="100">
        <v>0.68566579999999999</v>
      </c>
      <c r="BC116" s="100">
        <v>1.058157</v>
      </c>
      <c r="BD116" s="100">
        <v>0.57899040000000002</v>
      </c>
      <c r="BE116" s="100">
        <v>0.69926060000000001</v>
      </c>
      <c r="BF116" s="100">
        <v>0.69920729999999998</v>
      </c>
      <c r="BG116" s="100">
        <v>0.7775244</v>
      </c>
      <c r="BH116" s="100">
        <v>0.92393369999999997</v>
      </c>
      <c r="BI116" s="100">
        <v>1.7639328999999999</v>
      </c>
      <c r="BJ116" s="100">
        <v>1.8262672</v>
      </c>
      <c r="BK116" s="100">
        <v>1.1665589999999999</v>
      </c>
      <c r="BL116" s="100">
        <v>2.1725610999999998</v>
      </c>
      <c r="BM116" s="100">
        <v>0.92201359999999999</v>
      </c>
      <c r="BN116" s="100">
        <v>0.91475280000000003</v>
      </c>
      <c r="BP116" s="124">
        <v>2009</v>
      </c>
    </row>
    <row r="117" spans="2:68">
      <c r="B117" s="124">
        <v>2010</v>
      </c>
      <c r="C117" s="100">
        <v>2.8137989000000001</v>
      </c>
      <c r="D117" s="100">
        <v>0.85970970000000002</v>
      </c>
      <c r="E117" s="100">
        <v>0.70420649999999996</v>
      </c>
      <c r="F117" s="100">
        <v>0.80072489999999996</v>
      </c>
      <c r="G117" s="100">
        <v>1.9415872999999999</v>
      </c>
      <c r="H117" s="100">
        <v>2.0571923999999999</v>
      </c>
      <c r="I117" s="100">
        <v>2.0011312999999999</v>
      </c>
      <c r="J117" s="100">
        <v>0.75537540000000003</v>
      </c>
      <c r="K117" s="100">
        <v>1.4419535000000001</v>
      </c>
      <c r="L117" s="100">
        <v>0.90842199999999995</v>
      </c>
      <c r="M117" s="100">
        <v>0.96717949999999997</v>
      </c>
      <c r="N117" s="100">
        <v>1.6954978000000001</v>
      </c>
      <c r="O117" s="100">
        <v>1.6749353</v>
      </c>
      <c r="P117" s="100">
        <v>1.9944995999999999</v>
      </c>
      <c r="Q117" s="100">
        <v>1.4533616</v>
      </c>
      <c r="R117" s="100">
        <v>5.1228902999999999</v>
      </c>
      <c r="S117" s="100">
        <v>2.1467174</v>
      </c>
      <c r="T117" s="100">
        <v>2.2799125</v>
      </c>
      <c r="U117" s="100">
        <v>1.5682225999999999</v>
      </c>
      <c r="V117" s="100">
        <v>1.5591069</v>
      </c>
      <c r="X117" s="124">
        <v>2010</v>
      </c>
      <c r="Y117" s="100">
        <v>1.6956576999999999</v>
      </c>
      <c r="Z117" s="100">
        <v>0</v>
      </c>
      <c r="AA117" s="100">
        <v>0.14826130000000001</v>
      </c>
      <c r="AB117" s="100">
        <v>0</v>
      </c>
      <c r="AC117" s="100">
        <v>0.1280433</v>
      </c>
      <c r="AD117" s="100">
        <v>0</v>
      </c>
      <c r="AE117" s="100">
        <v>0.2671579</v>
      </c>
      <c r="AF117" s="100">
        <v>0.24806539999999999</v>
      </c>
      <c r="AG117" s="100">
        <v>0.3874727</v>
      </c>
      <c r="AH117" s="100">
        <v>0.63756239999999997</v>
      </c>
      <c r="AI117" s="100">
        <v>0.27143339999999999</v>
      </c>
      <c r="AJ117" s="100">
        <v>0.60640419999999995</v>
      </c>
      <c r="AK117" s="100">
        <v>0.33481430000000001</v>
      </c>
      <c r="AL117" s="100">
        <v>0.8749787</v>
      </c>
      <c r="AM117" s="100">
        <v>0.55422539999999998</v>
      </c>
      <c r="AN117" s="100">
        <v>1.0133595</v>
      </c>
      <c r="AO117" s="100">
        <v>1.1968738000000001</v>
      </c>
      <c r="AP117" s="100">
        <v>1.5685659000000001</v>
      </c>
      <c r="AQ117" s="100">
        <v>0.45191940000000003</v>
      </c>
      <c r="AR117" s="100">
        <v>0.42607830000000002</v>
      </c>
      <c r="AT117" s="124">
        <v>2010</v>
      </c>
      <c r="AU117" s="100">
        <v>2.2695824</v>
      </c>
      <c r="AV117" s="100">
        <v>0.44111739999999999</v>
      </c>
      <c r="AW117" s="100">
        <v>0.43336819999999998</v>
      </c>
      <c r="AX117" s="100">
        <v>0.41094540000000002</v>
      </c>
      <c r="AY117" s="100">
        <v>1.0591543999999999</v>
      </c>
      <c r="AZ117" s="100">
        <v>1.0447035</v>
      </c>
      <c r="BA117" s="100">
        <v>1.1346972</v>
      </c>
      <c r="BB117" s="100">
        <v>0.49982939999999998</v>
      </c>
      <c r="BC117" s="100">
        <v>0.91080490000000003</v>
      </c>
      <c r="BD117" s="100">
        <v>0.77180150000000003</v>
      </c>
      <c r="BE117" s="100">
        <v>0.61619230000000003</v>
      </c>
      <c r="BF117" s="100">
        <v>1.1464357999999999</v>
      </c>
      <c r="BG117" s="100">
        <v>1.004702</v>
      </c>
      <c r="BH117" s="100">
        <v>1.4310955000000001</v>
      </c>
      <c r="BI117" s="100">
        <v>0.99305710000000003</v>
      </c>
      <c r="BJ117" s="100">
        <v>2.9101067999999999</v>
      </c>
      <c r="BK117" s="100">
        <v>1.6018893000000001</v>
      </c>
      <c r="BL117" s="100">
        <v>1.8106850999999999</v>
      </c>
      <c r="BM117" s="100">
        <v>1.0076366999999999</v>
      </c>
      <c r="BN117" s="100">
        <v>0.99000920000000003</v>
      </c>
      <c r="BP117" s="124">
        <v>2010</v>
      </c>
    </row>
    <row r="118" spans="2:68">
      <c r="B118" s="124">
        <v>2011</v>
      </c>
      <c r="C118" s="100">
        <v>2.1375313999999999</v>
      </c>
      <c r="D118" s="100">
        <v>0.84245409999999998</v>
      </c>
      <c r="E118" s="100">
        <v>0.42161890000000002</v>
      </c>
      <c r="F118" s="100">
        <v>1.2054663999999999</v>
      </c>
      <c r="G118" s="100">
        <v>1.4572480000000001</v>
      </c>
      <c r="H118" s="100">
        <v>1.5456245</v>
      </c>
      <c r="I118" s="100">
        <v>0.91002340000000004</v>
      </c>
      <c r="J118" s="100">
        <v>0.89490720000000001</v>
      </c>
      <c r="K118" s="100">
        <v>0.3813165</v>
      </c>
      <c r="L118" s="100">
        <v>0.52345949999999997</v>
      </c>
      <c r="M118" s="100">
        <v>0.94642300000000001</v>
      </c>
      <c r="N118" s="100">
        <v>0.75520830000000005</v>
      </c>
      <c r="O118" s="100">
        <v>1.636131</v>
      </c>
      <c r="P118" s="100">
        <v>1.4760054</v>
      </c>
      <c r="Q118" s="100">
        <v>2.7987999000000001</v>
      </c>
      <c r="R118" s="100">
        <v>2.3218825999999999</v>
      </c>
      <c r="S118" s="100">
        <v>1.5742081999999999</v>
      </c>
      <c r="T118" s="100">
        <v>2.157187</v>
      </c>
      <c r="U118" s="100">
        <v>1.1782447</v>
      </c>
      <c r="V118" s="100">
        <v>1.1604768999999999</v>
      </c>
      <c r="X118" s="124">
        <v>2011</v>
      </c>
      <c r="Y118" s="100">
        <v>0.84556229999999999</v>
      </c>
      <c r="Z118" s="100">
        <v>0</v>
      </c>
      <c r="AA118" s="100">
        <v>0</v>
      </c>
      <c r="AB118" s="100">
        <v>0.1414707</v>
      </c>
      <c r="AC118" s="100">
        <v>0.253745</v>
      </c>
      <c r="AD118" s="100">
        <v>0.85670299999999999</v>
      </c>
      <c r="AE118" s="100">
        <v>0.26077319999999998</v>
      </c>
      <c r="AF118" s="100">
        <v>0.12630949999999999</v>
      </c>
      <c r="AG118" s="100">
        <v>0</v>
      </c>
      <c r="AH118" s="100">
        <v>0</v>
      </c>
      <c r="AI118" s="100">
        <v>0.13254930000000001</v>
      </c>
      <c r="AJ118" s="100">
        <v>0.59353869999999997</v>
      </c>
      <c r="AK118" s="100">
        <v>0.81327000000000005</v>
      </c>
      <c r="AL118" s="100">
        <v>0.2083303</v>
      </c>
      <c r="AM118" s="100">
        <v>0.26999659999999998</v>
      </c>
      <c r="AN118" s="100">
        <v>0.33341110000000002</v>
      </c>
      <c r="AO118" s="100">
        <v>0.78907910000000003</v>
      </c>
      <c r="AP118" s="100">
        <v>0.75603790000000004</v>
      </c>
      <c r="AQ118" s="100">
        <v>0.32080439999999999</v>
      </c>
      <c r="AR118" s="100">
        <v>0.29726760000000002</v>
      </c>
      <c r="AT118" s="124">
        <v>2011</v>
      </c>
      <c r="AU118" s="100">
        <v>1.5087984000000001</v>
      </c>
      <c r="AV118" s="100">
        <v>0.43239070000000002</v>
      </c>
      <c r="AW118" s="100">
        <v>0.2161594</v>
      </c>
      <c r="AX118" s="100">
        <v>0.68801389999999996</v>
      </c>
      <c r="AY118" s="100">
        <v>0.868668</v>
      </c>
      <c r="AZ118" s="100">
        <v>1.2061489000000001</v>
      </c>
      <c r="BA118" s="100">
        <v>0.58587610000000001</v>
      </c>
      <c r="BB118" s="100">
        <v>0.50828830000000003</v>
      </c>
      <c r="BC118" s="100">
        <v>0.18900690000000001</v>
      </c>
      <c r="BD118" s="100">
        <v>0.25943080000000002</v>
      </c>
      <c r="BE118" s="100">
        <v>0.5354527</v>
      </c>
      <c r="BF118" s="100">
        <v>0.67365620000000004</v>
      </c>
      <c r="BG118" s="100">
        <v>1.2234910000000001</v>
      </c>
      <c r="BH118" s="100">
        <v>0.83834589999999998</v>
      </c>
      <c r="BI118" s="100">
        <v>1.5116722</v>
      </c>
      <c r="BJ118" s="100">
        <v>1.2537141000000001</v>
      </c>
      <c r="BK118" s="100">
        <v>1.126045</v>
      </c>
      <c r="BL118" s="100">
        <v>1.2388288999999999</v>
      </c>
      <c r="BM118" s="100">
        <v>0.74753720000000001</v>
      </c>
      <c r="BN118" s="100">
        <v>0.72585250000000001</v>
      </c>
      <c r="BP118" s="124">
        <v>2011</v>
      </c>
    </row>
    <row r="119" spans="2:68">
      <c r="B119" s="124">
        <v>2012</v>
      </c>
      <c r="C119" s="100">
        <v>1.9619256</v>
      </c>
      <c r="D119" s="100">
        <v>0.95987710000000004</v>
      </c>
      <c r="E119" s="100">
        <v>0.42055559999999997</v>
      </c>
      <c r="F119" s="100">
        <v>0.79932219999999998</v>
      </c>
      <c r="G119" s="100">
        <v>1.6887083000000001</v>
      </c>
      <c r="H119" s="100">
        <v>2.2115087</v>
      </c>
      <c r="I119" s="100">
        <v>1.5028253</v>
      </c>
      <c r="J119" s="100">
        <v>1.1615061</v>
      </c>
      <c r="K119" s="100">
        <v>0.98731910000000001</v>
      </c>
      <c r="L119" s="100">
        <v>1.3168464</v>
      </c>
      <c r="M119" s="100">
        <v>1.0609896999999999</v>
      </c>
      <c r="N119" s="100">
        <v>2.2198937999999999</v>
      </c>
      <c r="O119" s="100">
        <v>1.3153957000000001</v>
      </c>
      <c r="P119" s="100">
        <v>1.377866</v>
      </c>
      <c r="Q119" s="100">
        <v>2.1559971999999998</v>
      </c>
      <c r="R119" s="100">
        <v>1.8709984</v>
      </c>
      <c r="S119" s="100">
        <v>0.51889830000000003</v>
      </c>
      <c r="T119" s="100">
        <v>2.7231447000000002</v>
      </c>
      <c r="U119" s="100">
        <v>1.4054846999999999</v>
      </c>
      <c r="V119" s="100">
        <v>1.3827940000000001</v>
      </c>
      <c r="X119" s="124">
        <v>2012</v>
      </c>
      <c r="Y119" s="100">
        <v>0.82782599999999995</v>
      </c>
      <c r="Z119" s="100">
        <v>0</v>
      </c>
      <c r="AA119" s="100">
        <v>0</v>
      </c>
      <c r="AB119" s="100">
        <v>0.42310789999999998</v>
      </c>
      <c r="AC119" s="100">
        <v>0</v>
      </c>
      <c r="AD119" s="100">
        <v>0</v>
      </c>
      <c r="AE119" s="100">
        <v>0.12615779999999999</v>
      </c>
      <c r="AF119" s="100">
        <v>0.25592009999999998</v>
      </c>
      <c r="AG119" s="100">
        <v>0.24234990000000001</v>
      </c>
      <c r="AH119" s="100">
        <v>0.12931509999999999</v>
      </c>
      <c r="AI119" s="100">
        <v>0.38976379999999999</v>
      </c>
      <c r="AJ119" s="100">
        <v>0.57937930000000004</v>
      </c>
      <c r="AK119" s="100">
        <v>0.649532</v>
      </c>
      <c r="AL119" s="100">
        <v>0.1939526</v>
      </c>
      <c r="AM119" s="100">
        <v>0.78050399999999998</v>
      </c>
      <c r="AN119" s="100">
        <v>0.65430250000000001</v>
      </c>
      <c r="AO119" s="100">
        <v>0</v>
      </c>
      <c r="AP119" s="100">
        <v>1.0973816000000001</v>
      </c>
      <c r="AQ119" s="100">
        <v>0.3066025</v>
      </c>
      <c r="AR119" s="100">
        <v>0.28959289999999999</v>
      </c>
      <c r="AT119" s="124">
        <v>2012</v>
      </c>
      <c r="AU119" s="100">
        <v>1.4100158</v>
      </c>
      <c r="AV119" s="100">
        <v>0.49310359999999998</v>
      </c>
      <c r="AW119" s="100">
        <v>0.21557889999999999</v>
      </c>
      <c r="AX119" s="100">
        <v>0.6165756</v>
      </c>
      <c r="AY119" s="100">
        <v>0.86210560000000003</v>
      </c>
      <c r="AZ119" s="100">
        <v>1.1199125999999999</v>
      </c>
      <c r="BA119" s="100">
        <v>0.81701710000000005</v>
      </c>
      <c r="BB119" s="100">
        <v>0.70678189999999996</v>
      </c>
      <c r="BC119" s="100">
        <v>0.6114233</v>
      </c>
      <c r="BD119" s="100">
        <v>0.7176901</v>
      </c>
      <c r="BE119" s="100">
        <v>0.72192219999999996</v>
      </c>
      <c r="BF119" s="100">
        <v>1.3908185</v>
      </c>
      <c r="BG119" s="100">
        <v>0.98038409999999998</v>
      </c>
      <c r="BH119" s="100">
        <v>0.78153850000000002</v>
      </c>
      <c r="BI119" s="100">
        <v>1.456134</v>
      </c>
      <c r="BJ119" s="100">
        <v>1.2218408999999999</v>
      </c>
      <c r="BK119" s="100">
        <v>0.2243204</v>
      </c>
      <c r="BL119" s="100">
        <v>1.6656078000000001</v>
      </c>
      <c r="BM119" s="100">
        <v>0.85356310000000002</v>
      </c>
      <c r="BN119" s="100">
        <v>0.83411400000000002</v>
      </c>
      <c r="BP119" s="124">
        <v>2012</v>
      </c>
    </row>
    <row r="120" spans="2:68">
      <c r="B120" s="124">
        <v>2013</v>
      </c>
      <c r="C120" s="100">
        <v>1.7963111</v>
      </c>
      <c r="D120" s="100">
        <v>0.40123799999999998</v>
      </c>
      <c r="E120" s="100">
        <v>0.41863420000000001</v>
      </c>
      <c r="F120" s="100">
        <v>1.4572662999999999</v>
      </c>
      <c r="G120" s="100">
        <v>1.4342041000000001</v>
      </c>
      <c r="H120" s="100">
        <v>1.0331680999999999</v>
      </c>
      <c r="I120" s="100">
        <v>2.0450045000000001</v>
      </c>
      <c r="J120" s="100">
        <v>1.9395682000000001</v>
      </c>
      <c r="K120" s="100">
        <v>1.3372462000000001</v>
      </c>
      <c r="L120" s="100">
        <v>1.4507261</v>
      </c>
      <c r="M120" s="100">
        <v>1.1770337</v>
      </c>
      <c r="N120" s="100">
        <v>1.0175927</v>
      </c>
      <c r="O120" s="100">
        <v>1.7908514</v>
      </c>
      <c r="P120" s="100">
        <v>1.491555</v>
      </c>
      <c r="Q120" s="100">
        <v>2.3475280999999999</v>
      </c>
      <c r="R120" s="100">
        <v>1.8015162</v>
      </c>
      <c r="S120" s="100">
        <v>2.0566081000000001</v>
      </c>
      <c r="T120" s="100">
        <v>0.64418050000000004</v>
      </c>
      <c r="U120" s="100">
        <v>1.3906286999999999</v>
      </c>
      <c r="V120" s="100">
        <v>1.3845955999999999</v>
      </c>
      <c r="X120" s="124">
        <v>2013</v>
      </c>
      <c r="Y120" s="100">
        <v>1.7619999</v>
      </c>
      <c r="Z120" s="100">
        <v>0.14137849999999999</v>
      </c>
      <c r="AA120" s="100">
        <v>0.1466142</v>
      </c>
      <c r="AB120" s="100">
        <v>0</v>
      </c>
      <c r="AC120" s="100">
        <v>0.1248513</v>
      </c>
      <c r="AD120" s="100">
        <v>0.35148679999999999</v>
      </c>
      <c r="AE120" s="100">
        <v>0</v>
      </c>
      <c r="AF120" s="100">
        <v>0.25681850000000001</v>
      </c>
      <c r="AG120" s="100">
        <v>0.59598309999999999</v>
      </c>
      <c r="AH120" s="100">
        <v>0.77742160000000005</v>
      </c>
      <c r="AI120" s="100">
        <v>0</v>
      </c>
      <c r="AJ120" s="100">
        <v>0.56667179999999995</v>
      </c>
      <c r="AK120" s="100">
        <v>1.1168104000000001</v>
      </c>
      <c r="AL120" s="100">
        <v>0.18354380000000001</v>
      </c>
      <c r="AM120" s="100">
        <v>0</v>
      </c>
      <c r="AN120" s="100">
        <v>0.3198455</v>
      </c>
      <c r="AO120" s="100">
        <v>1.1866478</v>
      </c>
      <c r="AP120" s="100">
        <v>1.0634037000000001</v>
      </c>
      <c r="AQ120" s="100">
        <v>0.44782159999999999</v>
      </c>
      <c r="AR120" s="100">
        <v>0.41631449999999998</v>
      </c>
      <c r="AT120" s="124">
        <v>2013</v>
      </c>
      <c r="AU120" s="100">
        <v>1.7796257</v>
      </c>
      <c r="AV120" s="100">
        <v>0.27491280000000001</v>
      </c>
      <c r="AW120" s="100">
        <v>0.28598430000000002</v>
      </c>
      <c r="AX120" s="100">
        <v>0.75000140000000004</v>
      </c>
      <c r="AY120" s="100">
        <v>0.79381849999999998</v>
      </c>
      <c r="AZ120" s="100">
        <v>0.69580379999999997</v>
      </c>
      <c r="BA120" s="100">
        <v>1.0275472999999999</v>
      </c>
      <c r="BB120" s="100">
        <v>1.0952705</v>
      </c>
      <c r="BC120" s="100">
        <v>0.96296440000000005</v>
      </c>
      <c r="BD120" s="100">
        <v>1.1110944</v>
      </c>
      <c r="BE120" s="100">
        <v>0.5819145</v>
      </c>
      <c r="BF120" s="100">
        <v>0.78922409999999998</v>
      </c>
      <c r="BG120" s="100">
        <v>1.4504222</v>
      </c>
      <c r="BH120" s="100">
        <v>0.83242229999999995</v>
      </c>
      <c r="BI120" s="100">
        <v>1.150901</v>
      </c>
      <c r="BJ120" s="100">
        <v>1.0166132000000001</v>
      </c>
      <c r="BK120" s="100">
        <v>1.5649172</v>
      </c>
      <c r="BL120" s="100">
        <v>0.91460140000000001</v>
      </c>
      <c r="BM120" s="100">
        <v>0.91705999999999999</v>
      </c>
      <c r="BN120" s="100">
        <v>0.90035860000000001</v>
      </c>
      <c r="BP120" s="124">
        <v>2013</v>
      </c>
    </row>
    <row r="121" spans="2:68">
      <c r="B121" s="124">
        <v>2014</v>
      </c>
      <c r="C121" s="100">
        <v>1.7779560999999999</v>
      </c>
      <c r="D121" s="100">
        <v>0.65439890000000001</v>
      </c>
      <c r="E121" s="100">
        <v>0.13856289999999999</v>
      </c>
      <c r="F121" s="100">
        <v>0.52706620000000004</v>
      </c>
      <c r="G121" s="100">
        <v>1.7730140000000001</v>
      </c>
      <c r="H121" s="100">
        <v>1.4836982000000001</v>
      </c>
      <c r="I121" s="100">
        <v>1.6378503</v>
      </c>
      <c r="J121" s="100">
        <v>1.0316323999999999</v>
      </c>
      <c r="K121" s="100">
        <v>1.701139</v>
      </c>
      <c r="L121" s="100">
        <v>1.3110489999999999</v>
      </c>
      <c r="M121" s="100">
        <v>1.3001450000000001</v>
      </c>
      <c r="N121" s="100">
        <v>0.85468259999999996</v>
      </c>
      <c r="O121" s="100">
        <v>1.2852459000000001</v>
      </c>
      <c r="P121" s="100">
        <v>1.6253233</v>
      </c>
      <c r="Q121" s="100">
        <v>0.74829020000000002</v>
      </c>
      <c r="R121" s="100">
        <v>1.7269665999999999</v>
      </c>
      <c r="S121" s="100">
        <v>2.5403018999999998</v>
      </c>
      <c r="T121" s="100">
        <v>2.4453914000000001</v>
      </c>
      <c r="U121" s="100">
        <v>1.2683766999999999</v>
      </c>
      <c r="V121" s="100">
        <v>1.2507864</v>
      </c>
      <c r="X121" s="124">
        <v>2014</v>
      </c>
      <c r="Y121" s="100">
        <v>0.93873289999999998</v>
      </c>
      <c r="Z121" s="100">
        <v>0</v>
      </c>
      <c r="AA121" s="100">
        <v>0.29168850000000002</v>
      </c>
      <c r="AB121" s="100">
        <v>0.13969970000000001</v>
      </c>
      <c r="AC121" s="100">
        <v>0.24840590000000001</v>
      </c>
      <c r="AD121" s="100">
        <v>0.2306629</v>
      </c>
      <c r="AE121" s="100">
        <v>0</v>
      </c>
      <c r="AF121" s="100">
        <v>0</v>
      </c>
      <c r="AG121" s="100">
        <v>0</v>
      </c>
      <c r="AH121" s="100">
        <v>0.51373210000000002</v>
      </c>
      <c r="AI121" s="100">
        <v>0.12683849999999999</v>
      </c>
      <c r="AJ121" s="100">
        <v>0.27690819999999999</v>
      </c>
      <c r="AK121" s="100">
        <v>0.31237409999999999</v>
      </c>
      <c r="AL121" s="100">
        <v>0.70880509999999997</v>
      </c>
      <c r="AM121" s="100">
        <v>0.47870370000000001</v>
      </c>
      <c r="AN121" s="100">
        <v>1.861175</v>
      </c>
      <c r="AO121" s="100">
        <v>1.1859113999999999</v>
      </c>
      <c r="AP121" s="100">
        <v>0</v>
      </c>
      <c r="AQ121" s="100">
        <v>0.32224589999999997</v>
      </c>
      <c r="AR121" s="100">
        <v>0.308141</v>
      </c>
      <c r="AT121" s="124">
        <v>2014</v>
      </c>
      <c r="AU121" s="100">
        <v>1.3697674</v>
      </c>
      <c r="AV121" s="100">
        <v>0.33621240000000002</v>
      </c>
      <c r="AW121" s="100">
        <v>0.21316550000000001</v>
      </c>
      <c r="AX121" s="100">
        <v>0.33904299999999998</v>
      </c>
      <c r="AY121" s="100">
        <v>1.0295848000000001</v>
      </c>
      <c r="AZ121" s="100">
        <v>0.86045930000000004</v>
      </c>
      <c r="BA121" s="100">
        <v>0.82134750000000001</v>
      </c>
      <c r="BB121" s="100">
        <v>0.51366710000000004</v>
      </c>
      <c r="BC121" s="100">
        <v>0.84161220000000003</v>
      </c>
      <c r="BD121" s="100">
        <v>0.90828640000000005</v>
      </c>
      <c r="BE121" s="100">
        <v>0.70623780000000003</v>
      </c>
      <c r="BF121" s="100">
        <v>0.56168890000000005</v>
      </c>
      <c r="BG121" s="100">
        <v>0.79194940000000003</v>
      </c>
      <c r="BH121" s="100">
        <v>1.1627221000000001</v>
      </c>
      <c r="BI121" s="100">
        <v>0.61071759999999997</v>
      </c>
      <c r="BJ121" s="100">
        <v>1.7976734999999999</v>
      </c>
      <c r="BK121" s="100">
        <v>1.7785801000000001</v>
      </c>
      <c r="BL121" s="100">
        <v>0.88078369999999995</v>
      </c>
      <c r="BM121" s="100">
        <v>0.79281539999999995</v>
      </c>
      <c r="BN121" s="100">
        <v>0.77440949999999997</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205</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205</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205</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205</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205</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205</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205</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205</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205</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205</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205</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205</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205</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205</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205</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205</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205</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205</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205</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205</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205</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205</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205</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205</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205</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205</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205</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205</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205</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205</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205</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205</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205</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205</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205</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205</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205</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205</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205</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205</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205</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205</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205</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205</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205</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205</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205</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205</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205</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205</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205</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205</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205</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205</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205</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205</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205</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205</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205</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205</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205</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205</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205</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205</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205</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205</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205</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205</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205</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205</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205</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206</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206</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206</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206</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206</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206</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206</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206</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206</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206</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206</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206</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206</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206</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206</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205</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205</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205</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205</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205</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207</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207</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207</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208</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208</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Accidental drowning (ICD-10 W65–W74), 1979–2014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201</v>
      </c>
      <c r="F3" s="197" t="s">
        <v>160</v>
      </c>
      <c r="G3" s="204">
        <f>$D$8-2</f>
        <v>2012</v>
      </c>
      <c r="H3" s="136"/>
      <c r="I3" s="136"/>
      <c r="J3" s="136"/>
    </row>
    <row r="4" spans="1:11" ht="28.9" customHeight="1">
      <c r="B4" s="137" t="s">
        <v>155</v>
      </c>
      <c r="E4" s="280" t="s">
        <v>202</v>
      </c>
      <c r="F4" s="139" t="s">
        <v>161</v>
      </c>
      <c r="G4" s="204">
        <f>$D$8-1</f>
        <v>2013</v>
      </c>
      <c r="H4" s="136"/>
      <c r="I4" s="136"/>
      <c r="J4" s="136"/>
    </row>
    <row r="5" spans="1:11" ht="28.9" customHeight="1">
      <c r="B5" s="138" t="s">
        <v>52</v>
      </c>
      <c r="C5" s="138" t="s">
        <v>159</v>
      </c>
      <c r="D5" s="138" t="s">
        <v>59</v>
      </c>
      <c r="E5" s="140" t="str">
        <f>CONCATENATE("[",E4,"]",E3)</f>
        <v>[GRIM_output_2.xls]GRIM2003</v>
      </c>
      <c r="F5" s="139" t="s">
        <v>162</v>
      </c>
      <c r="G5" s="204">
        <f>$D$8</f>
        <v>2014</v>
      </c>
      <c r="J5" s="136"/>
    </row>
    <row r="6" spans="1:11" ht="28.9" customHeight="1">
      <c r="B6" s="278" t="s">
        <v>211</v>
      </c>
      <c r="C6" s="278" t="s">
        <v>212</v>
      </c>
      <c r="D6" s="278">
        <v>1979</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Accidental drowning. Canberra: AIHW.</v>
      </c>
      <c r="H7" s="141"/>
      <c r="I7" s="141"/>
      <c r="J7" s="141"/>
      <c r="K7" s="141"/>
    </row>
    <row r="8" spans="1:11" ht="28.9" customHeight="1">
      <c r="B8" s="278" t="s">
        <v>213</v>
      </c>
      <c r="C8" s="278" t="s">
        <v>214</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24</v>
      </c>
      <c r="D11" s="150"/>
      <c r="F11" s="152" t="s">
        <v>6</v>
      </c>
      <c r="G11" s="151">
        <v>1</v>
      </c>
    </row>
    <row r="12" spans="1:11">
      <c r="B12" s="144" t="s">
        <v>105</v>
      </c>
      <c r="C12" s="279" t="s">
        <v>24</v>
      </c>
      <c r="D12" s="113"/>
      <c r="F12" s="152" t="s">
        <v>7</v>
      </c>
      <c r="G12" s="151">
        <v>2</v>
      </c>
      <c r="I12" s="143"/>
    </row>
    <row r="13" spans="1:11">
      <c r="B13" s="144" t="s">
        <v>106</v>
      </c>
      <c r="C13" s="279" t="s">
        <v>24</v>
      </c>
      <c r="D13" s="113"/>
      <c r="F13" s="152" t="s">
        <v>8</v>
      </c>
      <c r="G13" s="151">
        <v>3</v>
      </c>
      <c r="I13" s="143"/>
    </row>
    <row r="14" spans="1:11">
      <c r="B14" s="144" t="s">
        <v>107</v>
      </c>
      <c r="C14" s="279" t="s">
        <v>24</v>
      </c>
      <c r="F14" s="152" t="s">
        <v>9</v>
      </c>
      <c r="G14" s="151">
        <v>4</v>
      </c>
    </row>
    <row r="15" spans="1:11">
      <c r="B15" s="144" t="s">
        <v>108</v>
      </c>
      <c r="C15" s="279" t="s">
        <v>24</v>
      </c>
      <c r="F15" s="152" t="s">
        <v>10</v>
      </c>
      <c r="G15" s="151">
        <v>5</v>
      </c>
    </row>
    <row r="16" spans="1:11">
      <c r="B16" s="144" t="s">
        <v>109</v>
      </c>
      <c r="C16" s="279" t="s">
        <v>24</v>
      </c>
      <c r="F16" s="152" t="s">
        <v>11</v>
      </c>
      <c r="G16" s="151">
        <v>6</v>
      </c>
    </row>
    <row r="17" spans="1:20">
      <c r="B17" s="144" t="s">
        <v>110</v>
      </c>
      <c r="C17" s="279" t="s">
        <v>24</v>
      </c>
      <c r="F17" s="152" t="s">
        <v>12</v>
      </c>
      <c r="G17" s="151">
        <v>7</v>
      </c>
    </row>
    <row r="18" spans="1:20">
      <c r="B18" s="144" t="s">
        <v>111</v>
      </c>
      <c r="C18" s="279" t="s">
        <v>24</v>
      </c>
      <c r="F18" s="152" t="s">
        <v>13</v>
      </c>
      <c r="G18" s="151">
        <v>8</v>
      </c>
    </row>
    <row r="19" spans="1:20">
      <c r="B19" s="144" t="s">
        <v>112</v>
      </c>
      <c r="C19" s="279">
        <v>910</v>
      </c>
      <c r="F19" s="152" t="s">
        <v>14</v>
      </c>
      <c r="G19" s="151">
        <v>9</v>
      </c>
    </row>
    <row r="20" spans="1:20">
      <c r="B20" s="144" t="s">
        <v>196</v>
      </c>
      <c r="C20" s="279" t="s">
        <v>212</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Admin!$B$129</v>
      </c>
      <c r="F22" s="152" t="s">
        <v>17</v>
      </c>
      <c r="G22" s="151">
        <v>12</v>
      </c>
    </row>
    <row r="23" spans="1:20">
      <c r="B23" s="278" t="s">
        <v>215</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Admin!$B$129:$B$164</v>
      </c>
      <c r="F24" s="152" t="s">
        <v>19</v>
      </c>
      <c r="G24" s="151">
        <v>14</v>
      </c>
    </row>
    <row r="25" spans="1:20" ht="45">
      <c r="B25" s="279" t="s">
        <v>216</v>
      </c>
      <c r="C25" s="279" t="s">
        <v>204</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Accidental drowning (ICD-10 W65–W74),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1.7779560999999999</v>
      </c>
      <c r="D32" s="157">
        <f ca="1">INDIRECT("Rates!D"&amp;$E$8)</f>
        <v>0.65439890000000001</v>
      </c>
      <c r="E32" s="157">
        <f ca="1">INDIRECT("Rates!E"&amp;$E$8)</f>
        <v>0.13856289999999999</v>
      </c>
      <c r="F32" s="157">
        <f ca="1">INDIRECT("Rates!F"&amp;$E$8)</f>
        <v>0.52706620000000004</v>
      </c>
      <c r="G32" s="157">
        <f ca="1">INDIRECT("Rates!G"&amp;$E$8)</f>
        <v>1.7730140000000001</v>
      </c>
      <c r="H32" s="157">
        <f ca="1">INDIRECT("Rates!H"&amp;$E$8)</f>
        <v>1.4836982000000001</v>
      </c>
      <c r="I32" s="157">
        <f ca="1">INDIRECT("Rates!I"&amp;$E$8)</f>
        <v>1.6378503</v>
      </c>
      <c r="J32" s="157">
        <f ca="1">INDIRECT("Rates!J"&amp;$E$8)</f>
        <v>1.0316323999999999</v>
      </c>
      <c r="K32" s="157">
        <f ca="1">INDIRECT("Rates!K"&amp;$E$8)</f>
        <v>1.701139</v>
      </c>
      <c r="L32" s="157">
        <f ca="1">INDIRECT("Rates!L"&amp;$E$8)</f>
        <v>1.3110489999999999</v>
      </c>
      <c r="M32" s="157">
        <f ca="1">INDIRECT("Rates!M"&amp;$E$8)</f>
        <v>1.3001450000000001</v>
      </c>
      <c r="N32" s="157">
        <f ca="1">INDIRECT("Rates!N"&amp;$E$8)</f>
        <v>0.85468259999999996</v>
      </c>
      <c r="O32" s="157">
        <f ca="1">INDIRECT("Rates!O"&amp;$E$8)</f>
        <v>1.2852459000000001</v>
      </c>
      <c r="P32" s="157">
        <f ca="1">INDIRECT("Rates!P"&amp;$E$8)</f>
        <v>1.6253233</v>
      </c>
      <c r="Q32" s="157">
        <f ca="1">INDIRECT("Rates!Q"&amp;$E$8)</f>
        <v>0.74829020000000002</v>
      </c>
      <c r="R32" s="157">
        <f ca="1">INDIRECT("Rates!R"&amp;$E$8)</f>
        <v>1.7269665999999999</v>
      </c>
      <c r="S32" s="157">
        <f ca="1">INDIRECT("Rates!S"&amp;$E$8)</f>
        <v>2.5403018999999998</v>
      </c>
      <c r="T32" s="157">
        <f ca="1">INDIRECT("Rates!T"&amp;$E$8)</f>
        <v>2.4453914000000001</v>
      </c>
    </row>
    <row r="33" spans="1:21">
      <c r="B33" s="145" t="s">
        <v>198</v>
      </c>
      <c r="C33" s="157">
        <f ca="1">INDIRECT("Rates!Y"&amp;$E$8)</f>
        <v>0.93873289999999998</v>
      </c>
      <c r="D33" s="157">
        <f ca="1">INDIRECT("Rates!Z"&amp;$E$8)</f>
        <v>0</v>
      </c>
      <c r="E33" s="157">
        <f ca="1">INDIRECT("Rates!AA"&amp;$E$8)</f>
        <v>0.29168850000000002</v>
      </c>
      <c r="F33" s="157">
        <f ca="1">INDIRECT("Rates!AB"&amp;$E$8)</f>
        <v>0.13969970000000001</v>
      </c>
      <c r="G33" s="157">
        <f ca="1">INDIRECT("Rates!AC"&amp;$E$8)</f>
        <v>0.24840590000000001</v>
      </c>
      <c r="H33" s="157">
        <f ca="1">INDIRECT("Rates!AD"&amp;$E$8)</f>
        <v>0.2306629</v>
      </c>
      <c r="I33" s="157">
        <f ca="1">INDIRECT("Rates!AE"&amp;$E$8)</f>
        <v>0</v>
      </c>
      <c r="J33" s="157">
        <f ca="1">INDIRECT("Rates!AF"&amp;$E$8)</f>
        <v>0</v>
      </c>
      <c r="K33" s="157">
        <f ca="1">INDIRECT("Rates!AG"&amp;$E$8)</f>
        <v>0</v>
      </c>
      <c r="L33" s="157">
        <f ca="1">INDIRECT("Rates!AH"&amp;$E$8)</f>
        <v>0.51373210000000002</v>
      </c>
      <c r="M33" s="157">
        <f ca="1">INDIRECT("Rates!AI"&amp;$E$8)</f>
        <v>0.12683849999999999</v>
      </c>
      <c r="N33" s="157">
        <f ca="1">INDIRECT("Rates!AJ"&amp;$E$8)</f>
        <v>0.27690819999999999</v>
      </c>
      <c r="O33" s="157">
        <f ca="1">INDIRECT("Rates!AK"&amp;$E$8)</f>
        <v>0.31237409999999999</v>
      </c>
      <c r="P33" s="157">
        <f ca="1">INDIRECT("Rates!AL"&amp;$E$8)</f>
        <v>0.70880509999999997</v>
      </c>
      <c r="Q33" s="157">
        <f ca="1">INDIRECT("Rates!AM"&amp;$E$8)</f>
        <v>0.47870370000000001</v>
      </c>
      <c r="R33" s="157">
        <f ca="1">INDIRECT("Rates!AN"&amp;$E$8)</f>
        <v>1.861175</v>
      </c>
      <c r="S33" s="157">
        <f ca="1">INDIRECT("Rates!AO"&amp;$E$8)</f>
        <v>1.1859113999999999</v>
      </c>
      <c r="T33" s="157">
        <f ca="1">INDIRECT("Rates!AP"&amp;$E$8)</f>
        <v>0</v>
      </c>
    </row>
    <row r="35" spans="1:21">
      <c r="A35" s="87">
        <v>2</v>
      </c>
      <c r="B35" s="137" t="str">
        <f>"Number of deaths due to " &amp;Admin!B6&amp;" (ICD-10 "&amp;UPPER(Admin!C6)&amp;"), by sex and age group, " &amp;Admin!D8</f>
        <v>Number of deaths due to Accidental drowning (ICD-10 W65–W74),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14</v>
      </c>
      <c r="D38" s="157">
        <f ca="1">INDIRECT("Deaths!D"&amp;$E$8)</f>
        <v>5</v>
      </c>
      <c r="E38" s="157">
        <f ca="1">INDIRECT("Deaths!E"&amp;$E$8)</f>
        <v>1</v>
      </c>
      <c r="F38" s="157">
        <f ca="1">INDIRECT("Deaths!F"&amp;$E$8)</f>
        <v>4</v>
      </c>
      <c r="G38" s="157">
        <f ca="1">INDIRECT("Deaths!G"&amp;$E$8)</f>
        <v>15</v>
      </c>
      <c r="H38" s="157">
        <f ca="1">INDIRECT("Deaths!H"&amp;$E$8)</f>
        <v>13</v>
      </c>
      <c r="I38" s="157">
        <f ca="1">INDIRECT("Deaths!I"&amp;$E$8)</f>
        <v>14</v>
      </c>
      <c r="J38" s="157">
        <f ca="1">INDIRECT("Deaths!J"&amp;$E$8)</f>
        <v>8</v>
      </c>
      <c r="K38" s="157">
        <f ca="1">INDIRECT("Deaths!K"&amp;$E$8)</f>
        <v>14</v>
      </c>
      <c r="L38" s="157">
        <f ca="1">INDIRECT("Deaths!L"&amp;$E$8)</f>
        <v>10</v>
      </c>
      <c r="M38" s="157">
        <f ca="1">INDIRECT("Deaths!M"&amp;$E$8)</f>
        <v>10</v>
      </c>
      <c r="N38" s="157">
        <f ca="1">INDIRECT("Deaths!N"&amp;$E$8)</f>
        <v>6</v>
      </c>
      <c r="O38" s="157">
        <f ca="1">INDIRECT("Deaths!O"&amp;$E$8)</f>
        <v>8</v>
      </c>
      <c r="P38" s="157">
        <f ca="1">INDIRECT("Deaths!P"&amp;$E$8)</f>
        <v>9</v>
      </c>
      <c r="Q38" s="157">
        <f ca="1">INDIRECT("Deaths!Q"&amp;$E$8)</f>
        <v>3</v>
      </c>
      <c r="R38" s="157">
        <f ca="1">INDIRECT("Deaths!R"&amp;$E$8)</f>
        <v>5</v>
      </c>
      <c r="S38" s="157">
        <f ca="1">INDIRECT("Deaths!S"&amp;$E$8)</f>
        <v>5</v>
      </c>
      <c r="T38" s="157">
        <f ca="1">INDIRECT("Deaths!T"&amp;$E$8)</f>
        <v>4</v>
      </c>
      <c r="U38" s="159">
        <f ca="1">SUM(C38:T38)</f>
        <v>148</v>
      </c>
    </row>
    <row r="39" spans="1:21">
      <c r="B39" s="87" t="s">
        <v>63</v>
      </c>
      <c r="C39" s="157">
        <f ca="1">INDIRECT("Deaths!Y"&amp;$E$8)</f>
        <v>7</v>
      </c>
      <c r="D39" s="157">
        <f ca="1">INDIRECT("Deaths!Z"&amp;$E$8)</f>
        <v>0</v>
      </c>
      <c r="E39" s="157">
        <f ca="1">INDIRECT("Deaths!AA"&amp;$E$8)</f>
        <v>2</v>
      </c>
      <c r="F39" s="157">
        <f ca="1">INDIRECT("Deaths!AB"&amp;$E$8)</f>
        <v>1</v>
      </c>
      <c r="G39" s="157">
        <f ca="1">INDIRECT("Deaths!AC"&amp;$E$8)</f>
        <v>2</v>
      </c>
      <c r="H39" s="157">
        <f ca="1">INDIRECT("Deaths!AD"&amp;$E$8)</f>
        <v>2</v>
      </c>
      <c r="I39" s="157">
        <f ca="1">INDIRECT("Deaths!AE"&amp;$E$8)</f>
        <v>0</v>
      </c>
      <c r="J39" s="157">
        <f ca="1">INDIRECT("Deaths!AF"&amp;$E$8)</f>
        <v>0</v>
      </c>
      <c r="K39" s="157">
        <f ca="1">INDIRECT("Deaths!AG"&amp;$E$8)</f>
        <v>0</v>
      </c>
      <c r="L39" s="157">
        <f ca="1">INDIRECT("Deaths!AH"&amp;$E$8)</f>
        <v>4</v>
      </c>
      <c r="M39" s="157">
        <f ca="1">INDIRECT("Deaths!AI"&amp;$E$8)</f>
        <v>1</v>
      </c>
      <c r="N39" s="157">
        <f ca="1">INDIRECT("Deaths!AJ"&amp;$E$8)</f>
        <v>2</v>
      </c>
      <c r="O39" s="157">
        <f ca="1">INDIRECT("Deaths!AK"&amp;$E$8)</f>
        <v>2</v>
      </c>
      <c r="P39" s="157">
        <f ca="1">INDIRECT("Deaths!AL"&amp;$E$8)</f>
        <v>4</v>
      </c>
      <c r="Q39" s="157">
        <f ca="1">INDIRECT("Deaths!AM"&amp;$E$8)</f>
        <v>2</v>
      </c>
      <c r="R39" s="157">
        <f ca="1">INDIRECT("Deaths!AN"&amp;$E$8)</f>
        <v>6</v>
      </c>
      <c r="S39" s="157">
        <f ca="1">INDIRECT("Deaths!AO"&amp;$E$8)</f>
        <v>3</v>
      </c>
      <c r="T39" s="157">
        <f ca="1">INDIRECT("Deaths!AP"&amp;$E$8)</f>
        <v>0</v>
      </c>
      <c r="U39" s="159">
        <f ca="1">SUM(C39:T39)</f>
        <v>38</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-14</v>
      </c>
      <c r="D42" s="162">
        <f t="shared" ref="D42:T42" ca="1" si="0">-1*D38</f>
        <v>-5</v>
      </c>
      <c r="E42" s="162">
        <f t="shared" ca="1" si="0"/>
        <v>-1</v>
      </c>
      <c r="F42" s="162">
        <f t="shared" ca="1" si="0"/>
        <v>-4</v>
      </c>
      <c r="G42" s="162">
        <f t="shared" ca="1" si="0"/>
        <v>-15</v>
      </c>
      <c r="H42" s="162">
        <f t="shared" ca="1" si="0"/>
        <v>-13</v>
      </c>
      <c r="I42" s="162">
        <f t="shared" ca="1" si="0"/>
        <v>-14</v>
      </c>
      <c r="J42" s="162">
        <f t="shared" ca="1" si="0"/>
        <v>-8</v>
      </c>
      <c r="K42" s="162">
        <f t="shared" ca="1" si="0"/>
        <v>-14</v>
      </c>
      <c r="L42" s="162">
        <f t="shared" ca="1" si="0"/>
        <v>-10</v>
      </c>
      <c r="M42" s="162">
        <f t="shared" ca="1" si="0"/>
        <v>-10</v>
      </c>
      <c r="N42" s="162">
        <f t="shared" ca="1" si="0"/>
        <v>-6</v>
      </c>
      <c r="O42" s="162">
        <f t="shared" ca="1" si="0"/>
        <v>-8</v>
      </c>
      <c r="P42" s="162">
        <f t="shared" ca="1" si="0"/>
        <v>-9</v>
      </c>
      <c r="Q42" s="162">
        <f t="shared" ca="1" si="0"/>
        <v>-3</v>
      </c>
      <c r="R42" s="162">
        <f t="shared" ca="1" si="0"/>
        <v>-5</v>
      </c>
      <c r="S42" s="162">
        <f t="shared" ca="1" si="0"/>
        <v>-5</v>
      </c>
      <c r="T42" s="162">
        <f t="shared" ca="1" si="0"/>
        <v>-4</v>
      </c>
      <c r="U42" s="161"/>
    </row>
    <row r="43" spans="1:21">
      <c r="B43" s="87" t="s">
        <v>63</v>
      </c>
      <c r="C43" s="162">
        <f ca="1">C39</f>
        <v>7</v>
      </c>
      <c r="D43" s="162">
        <f t="shared" ref="D43:T43" ca="1" si="1">D39</f>
        <v>0</v>
      </c>
      <c r="E43" s="162">
        <f t="shared" ca="1" si="1"/>
        <v>2</v>
      </c>
      <c r="F43" s="162">
        <f t="shared" ca="1" si="1"/>
        <v>1</v>
      </c>
      <c r="G43" s="162">
        <f t="shared" ca="1" si="1"/>
        <v>2</v>
      </c>
      <c r="H43" s="162">
        <f t="shared" ca="1" si="1"/>
        <v>2</v>
      </c>
      <c r="I43" s="162">
        <f t="shared" ca="1" si="1"/>
        <v>0</v>
      </c>
      <c r="J43" s="162">
        <f t="shared" ca="1" si="1"/>
        <v>0</v>
      </c>
      <c r="K43" s="162">
        <f t="shared" ca="1" si="1"/>
        <v>0</v>
      </c>
      <c r="L43" s="162">
        <f t="shared" ca="1" si="1"/>
        <v>4</v>
      </c>
      <c r="M43" s="162">
        <f t="shared" ca="1" si="1"/>
        <v>1</v>
      </c>
      <c r="N43" s="162">
        <f t="shared" ca="1" si="1"/>
        <v>2</v>
      </c>
      <c r="O43" s="162">
        <f t="shared" ca="1" si="1"/>
        <v>2</v>
      </c>
      <c r="P43" s="162">
        <f t="shared" ca="1" si="1"/>
        <v>4</v>
      </c>
      <c r="Q43" s="162">
        <f t="shared" ca="1" si="1"/>
        <v>2</v>
      </c>
      <c r="R43" s="162">
        <f t="shared" ca="1" si="1"/>
        <v>6</v>
      </c>
      <c r="S43" s="162">
        <f t="shared" ca="1" si="1"/>
        <v>3</v>
      </c>
      <c r="T43" s="162">
        <f t="shared" ca="1" si="1"/>
        <v>0</v>
      </c>
      <c r="U43" s="161"/>
    </row>
    <row r="45" spans="1:21">
      <c r="A45" s="87">
        <v>3</v>
      </c>
      <c r="B45" s="137" t="str">
        <f>"Number of deaths due to " &amp;Admin!B6&amp;" (ICD-10 "&amp;UPPER(Admin!C6)&amp;"), by sex and year, " &amp;Admin!D6&amp;"–" &amp;Admin!D8</f>
        <v>Number of deaths due to Accidental drowning (ICD-10 W65–W74), by sex and year, 1979–2014</v>
      </c>
      <c r="C45" s="141"/>
      <c r="D45" s="141"/>
      <c r="E45" s="141"/>
    </row>
    <row r="46" spans="1:21">
      <c r="A46" s="87">
        <v>4</v>
      </c>
      <c r="B46" s="137" t="str">
        <f>"Age-standardised death rates for " &amp;Admin!B6&amp;" (ICD-10 "&amp;UPPER(Admin!C6)&amp;"), by sex and year, " &amp;Admin!D6&amp;"–" &amp;Admin!D8</f>
        <v>Age-standardised death rates for Accidental drowning (ICD-10 W65–W74), by sex and year, 1979–2014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
      </c>
      <c r="D57" s="165" t="str">
        <f>Deaths!AR14</f>
        <v/>
      </c>
      <c r="E57" s="165" t="str">
        <f>Deaths!BN14</f>
        <v/>
      </c>
      <c r="F57" s="166" t="str">
        <f>Rates!V14</f>
        <v/>
      </c>
      <c r="G57" s="166" t="str">
        <f>Rates!AR14</f>
        <v/>
      </c>
      <c r="H57" s="166" t="str">
        <f>Rates!BN14</f>
        <v/>
      </c>
    </row>
    <row r="58" spans="2:8">
      <c r="B58" s="145">
        <v>1908</v>
      </c>
      <c r="C58" s="165" t="str">
        <f>Deaths!V15</f>
        <v/>
      </c>
      <c r="D58" s="165" t="str">
        <f>Deaths!AR15</f>
        <v/>
      </c>
      <c r="E58" s="165" t="str">
        <f>Deaths!BN15</f>
        <v/>
      </c>
      <c r="F58" s="166" t="str">
        <f>Rates!V15</f>
        <v/>
      </c>
      <c r="G58" s="166" t="str">
        <f>Rates!AR15</f>
        <v/>
      </c>
      <c r="H58" s="166" t="str">
        <f>Rates!BN15</f>
        <v/>
      </c>
    </row>
    <row r="59" spans="2:8">
      <c r="B59" s="145">
        <v>1909</v>
      </c>
      <c r="C59" s="165" t="str">
        <f>Deaths!V16</f>
        <v/>
      </c>
      <c r="D59" s="165" t="str">
        <f>Deaths!AR16</f>
        <v/>
      </c>
      <c r="E59" s="165" t="str">
        <f>Deaths!BN16</f>
        <v/>
      </c>
      <c r="F59" s="166" t="str">
        <f>Rates!V16</f>
        <v/>
      </c>
      <c r="G59" s="166" t="str">
        <f>Rates!AR16</f>
        <v/>
      </c>
      <c r="H59" s="166" t="str">
        <f>Rates!BN16</f>
        <v/>
      </c>
    </row>
    <row r="60" spans="2:8">
      <c r="B60" s="145">
        <v>1910</v>
      </c>
      <c r="C60" s="165" t="str">
        <f>Deaths!V17</f>
        <v/>
      </c>
      <c r="D60" s="165" t="str">
        <f>Deaths!AR17</f>
        <v/>
      </c>
      <c r="E60" s="165" t="str">
        <f>Deaths!BN17</f>
        <v/>
      </c>
      <c r="F60" s="166" t="str">
        <f>Rates!V17</f>
        <v/>
      </c>
      <c r="G60" s="166" t="str">
        <f>Rates!AR17</f>
        <v/>
      </c>
      <c r="H60" s="166" t="str">
        <f>Rates!BN17</f>
        <v/>
      </c>
    </row>
    <row r="61" spans="2:8">
      <c r="B61" s="145">
        <v>1911</v>
      </c>
      <c r="C61" s="165" t="str">
        <f>Deaths!V18</f>
        <v/>
      </c>
      <c r="D61" s="165" t="str">
        <f>Deaths!AR18</f>
        <v/>
      </c>
      <c r="E61" s="165" t="str">
        <f>Deaths!BN18</f>
        <v/>
      </c>
      <c r="F61" s="166" t="str">
        <f>Rates!V18</f>
        <v/>
      </c>
      <c r="G61" s="166" t="str">
        <f>Rates!AR18</f>
        <v/>
      </c>
      <c r="H61" s="166" t="str">
        <f>Rates!BN18</f>
        <v/>
      </c>
    </row>
    <row r="62" spans="2:8">
      <c r="B62" s="145">
        <v>1912</v>
      </c>
      <c r="C62" s="165" t="str">
        <f>Deaths!V19</f>
        <v/>
      </c>
      <c r="D62" s="165" t="str">
        <f>Deaths!AR19</f>
        <v/>
      </c>
      <c r="E62" s="165" t="str">
        <f>Deaths!BN19</f>
        <v/>
      </c>
      <c r="F62" s="166" t="str">
        <f>Rates!V19</f>
        <v/>
      </c>
      <c r="G62" s="166" t="str">
        <f>Rates!AR19</f>
        <v/>
      </c>
      <c r="H62" s="166" t="str">
        <f>Rates!BN19</f>
        <v/>
      </c>
    </row>
    <row r="63" spans="2:8">
      <c r="B63" s="145">
        <v>1913</v>
      </c>
      <c r="C63" s="165" t="str">
        <f>Deaths!V20</f>
        <v/>
      </c>
      <c r="D63" s="165" t="str">
        <f>Deaths!AR20</f>
        <v/>
      </c>
      <c r="E63" s="165" t="str">
        <f>Deaths!BN20</f>
        <v/>
      </c>
      <c r="F63" s="166" t="str">
        <f>Rates!V20</f>
        <v/>
      </c>
      <c r="G63" s="166" t="str">
        <f>Rates!AR20</f>
        <v/>
      </c>
      <c r="H63" s="166" t="str">
        <f>Rates!BN20</f>
        <v/>
      </c>
    </row>
    <row r="64" spans="2:8">
      <c r="B64" s="145">
        <v>1914</v>
      </c>
      <c r="C64" s="165" t="str">
        <f>Deaths!V21</f>
        <v/>
      </c>
      <c r="D64" s="165" t="str">
        <f>Deaths!AR21</f>
        <v/>
      </c>
      <c r="E64" s="165" t="str">
        <f>Deaths!BN21</f>
        <v/>
      </c>
      <c r="F64" s="166" t="str">
        <f>Rates!V21</f>
        <v/>
      </c>
      <c r="G64" s="166" t="str">
        <f>Rates!AR21</f>
        <v/>
      </c>
      <c r="H64" s="166" t="str">
        <f>Rates!BN21</f>
        <v/>
      </c>
    </row>
    <row r="65" spans="2:8">
      <c r="B65" s="145">
        <v>1915</v>
      </c>
      <c r="C65" s="165" t="str">
        <f>Deaths!V22</f>
        <v/>
      </c>
      <c r="D65" s="165" t="str">
        <f>Deaths!AR22</f>
        <v/>
      </c>
      <c r="E65" s="165" t="str">
        <f>Deaths!BN22</f>
        <v/>
      </c>
      <c r="F65" s="166" t="str">
        <f>Rates!V22</f>
        <v/>
      </c>
      <c r="G65" s="166" t="str">
        <f>Rates!AR22</f>
        <v/>
      </c>
      <c r="H65" s="166" t="str">
        <f>Rates!BN22</f>
        <v/>
      </c>
    </row>
    <row r="66" spans="2:8">
      <c r="B66" s="145">
        <v>1916</v>
      </c>
      <c r="C66" s="165" t="str">
        <f>Deaths!V23</f>
        <v/>
      </c>
      <c r="D66" s="165" t="str">
        <f>Deaths!AR23</f>
        <v/>
      </c>
      <c r="E66" s="165" t="str">
        <f>Deaths!BN23</f>
        <v/>
      </c>
      <c r="F66" s="166" t="str">
        <f>Rates!V23</f>
        <v/>
      </c>
      <c r="G66" s="166" t="str">
        <f>Rates!AR23</f>
        <v/>
      </c>
      <c r="H66" s="166" t="str">
        <f>Rates!BN23</f>
        <v/>
      </c>
    </row>
    <row r="67" spans="2:8">
      <c r="B67" s="145">
        <v>1917</v>
      </c>
      <c r="C67" s="165" t="str">
        <f>Deaths!V24</f>
        <v/>
      </c>
      <c r="D67" s="165" t="str">
        <f>Deaths!AR24</f>
        <v/>
      </c>
      <c r="E67" s="165" t="str">
        <f>Deaths!BN24</f>
        <v/>
      </c>
      <c r="F67" s="166" t="str">
        <f>Rates!V24</f>
        <v/>
      </c>
      <c r="G67" s="166" t="str">
        <f>Rates!AR24</f>
        <v/>
      </c>
      <c r="H67" s="166" t="str">
        <f>Rates!BN24</f>
        <v/>
      </c>
    </row>
    <row r="68" spans="2:8">
      <c r="B68" s="145">
        <v>1918</v>
      </c>
      <c r="C68" s="165" t="str">
        <f>Deaths!V25</f>
        <v/>
      </c>
      <c r="D68" s="165" t="str">
        <f>Deaths!AR25</f>
        <v/>
      </c>
      <c r="E68" s="165" t="str">
        <f>Deaths!BN25</f>
        <v/>
      </c>
      <c r="F68" s="166" t="str">
        <f>Rates!V25</f>
        <v/>
      </c>
      <c r="G68" s="166" t="str">
        <f>Rates!AR25</f>
        <v/>
      </c>
      <c r="H68" s="166" t="str">
        <f>Rates!BN25</f>
        <v/>
      </c>
    </row>
    <row r="69" spans="2:8">
      <c r="B69" s="145">
        <v>1919</v>
      </c>
      <c r="C69" s="165" t="str">
        <f>Deaths!V26</f>
        <v/>
      </c>
      <c r="D69" s="165" t="str">
        <f>Deaths!AR26</f>
        <v/>
      </c>
      <c r="E69" s="165" t="str">
        <f>Deaths!BN26</f>
        <v/>
      </c>
      <c r="F69" s="166" t="str">
        <f>Rates!V26</f>
        <v/>
      </c>
      <c r="G69" s="166" t="str">
        <f>Rates!AR26</f>
        <v/>
      </c>
      <c r="H69" s="166" t="str">
        <f>Rates!BN26</f>
        <v/>
      </c>
    </row>
    <row r="70" spans="2:8">
      <c r="B70" s="145">
        <v>1920</v>
      </c>
      <c r="C70" s="165" t="str">
        <f>Deaths!V27</f>
        <v/>
      </c>
      <c r="D70" s="165" t="str">
        <f>Deaths!AR27</f>
        <v/>
      </c>
      <c r="E70" s="165" t="str">
        <f>Deaths!BN27</f>
        <v/>
      </c>
      <c r="F70" s="166" t="str">
        <f>Rates!V27</f>
        <v/>
      </c>
      <c r="G70" s="166" t="str">
        <f>Rates!AR27</f>
        <v/>
      </c>
      <c r="H70" s="166" t="str">
        <f>Rates!BN27</f>
        <v/>
      </c>
    </row>
    <row r="71" spans="2:8">
      <c r="B71" s="145">
        <v>1921</v>
      </c>
      <c r="C71" s="165" t="str">
        <f>Deaths!V28</f>
        <v/>
      </c>
      <c r="D71" s="165" t="str">
        <f>Deaths!AR28</f>
        <v/>
      </c>
      <c r="E71" s="165" t="str">
        <f>Deaths!BN28</f>
        <v/>
      </c>
      <c r="F71" s="166" t="str">
        <f>Rates!V28</f>
        <v/>
      </c>
      <c r="G71" s="166" t="str">
        <f>Rates!AR28</f>
        <v/>
      </c>
      <c r="H71" s="166" t="str">
        <f>Rates!BN28</f>
        <v/>
      </c>
    </row>
    <row r="72" spans="2:8">
      <c r="B72" s="145">
        <v>1922</v>
      </c>
      <c r="C72" s="165" t="str">
        <f>Deaths!V29</f>
        <v/>
      </c>
      <c r="D72" s="165" t="str">
        <f>Deaths!AR29</f>
        <v/>
      </c>
      <c r="E72" s="165" t="str">
        <f>Deaths!BN29</f>
        <v/>
      </c>
      <c r="F72" s="166" t="str">
        <f>Rates!V29</f>
        <v/>
      </c>
      <c r="G72" s="166" t="str">
        <f>Rates!AR29</f>
        <v/>
      </c>
      <c r="H72" s="166" t="str">
        <f>Rates!BN29</f>
        <v/>
      </c>
    </row>
    <row r="73" spans="2:8">
      <c r="B73" s="145">
        <v>1923</v>
      </c>
      <c r="C73" s="165" t="str">
        <f>Deaths!V30</f>
        <v/>
      </c>
      <c r="D73" s="165" t="str">
        <f>Deaths!AR30</f>
        <v/>
      </c>
      <c r="E73" s="165" t="str">
        <f>Deaths!BN30</f>
        <v/>
      </c>
      <c r="F73" s="166" t="str">
        <f>Rates!V30</f>
        <v/>
      </c>
      <c r="G73" s="166" t="str">
        <f>Rates!AR30</f>
        <v/>
      </c>
      <c r="H73" s="166" t="str">
        <f>Rates!BN30</f>
        <v/>
      </c>
    </row>
    <row r="74" spans="2:8">
      <c r="B74" s="145">
        <v>1924</v>
      </c>
      <c r="C74" s="165" t="str">
        <f>Deaths!V31</f>
        <v/>
      </c>
      <c r="D74" s="165" t="str">
        <f>Deaths!AR31</f>
        <v/>
      </c>
      <c r="E74" s="165" t="str">
        <f>Deaths!BN31</f>
        <v/>
      </c>
      <c r="F74" s="166" t="str">
        <f>Rates!V31</f>
        <v/>
      </c>
      <c r="G74" s="166" t="str">
        <f>Rates!AR31</f>
        <v/>
      </c>
      <c r="H74" s="166" t="str">
        <f>Rates!BN31</f>
        <v/>
      </c>
    </row>
    <row r="75" spans="2:8">
      <c r="B75" s="145">
        <v>1925</v>
      </c>
      <c r="C75" s="165" t="str">
        <f>Deaths!V32</f>
        <v/>
      </c>
      <c r="D75" s="165" t="str">
        <f>Deaths!AR32</f>
        <v/>
      </c>
      <c r="E75" s="165" t="str">
        <f>Deaths!BN32</f>
        <v/>
      </c>
      <c r="F75" s="166" t="str">
        <f>Rates!V32</f>
        <v/>
      </c>
      <c r="G75" s="166" t="str">
        <f>Rates!AR32</f>
        <v/>
      </c>
      <c r="H75" s="166" t="str">
        <f>Rates!BN32</f>
        <v/>
      </c>
    </row>
    <row r="76" spans="2:8">
      <c r="B76" s="145">
        <v>1926</v>
      </c>
      <c r="C76" s="165" t="str">
        <f>Deaths!V33</f>
        <v/>
      </c>
      <c r="D76" s="165" t="str">
        <f>Deaths!AR33</f>
        <v/>
      </c>
      <c r="E76" s="165" t="str">
        <f>Deaths!BN33</f>
        <v/>
      </c>
      <c r="F76" s="166" t="str">
        <f>Rates!V33</f>
        <v/>
      </c>
      <c r="G76" s="166" t="str">
        <f>Rates!AR33</f>
        <v/>
      </c>
      <c r="H76" s="166" t="str">
        <f>Rates!BN33</f>
        <v/>
      </c>
    </row>
    <row r="77" spans="2:8">
      <c r="B77" s="145">
        <v>1927</v>
      </c>
      <c r="C77" s="165" t="str">
        <f>Deaths!V34</f>
        <v/>
      </c>
      <c r="D77" s="165" t="str">
        <f>Deaths!AR34</f>
        <v/>
      </c>
      <c r="E77" s="165" t="str">
        <f>Deaths!BN34</f>
        <v/>
      </c>
      <c r="F77" s="166" t="str">
        <f>Rates!V34</f>
        <v/>
      </c>
      <c r="G77" s="166" t="str">
        <f>Rates!AR34</f>
        <v/>
      </c>
      <c r="H77" s="166" t="str">
        <f>Rates!BN34</f>
        <v/>
      </c>
    </row>
    <row r="78" spans="2:8">
      <c r="B78" s="145">
        <v>1928</v>
      </c>
      <c r="C78" s="165" t="str">
        <f>Deaths!V35</f>
        <v/>
      </c>
      <c r="D78" s="165" t="str">
        <f>Deaths!AR35</f>
        <v/>
      </c>
      <c r="E78" s="165" t="str">
        <f>Deaths!BN35</f>
        <v/>
      </c>
      <c r="F78" s="166" t="str">
        <f>Rates!V35</f>
        <v/>
      </c>
      <c r="G78" s="166" t="str">
        <f>Rates!AR35</f>
        <v/>
      </c>
      <c r="H78" s="166" t="str">
        <f>Rates!BN35</f>
        <v/>
      </c>
    </row>
    <row r="79" spans="2:8">
      <c r="B79" s="145">
        <v>1929</v>
      </c>
      <c r="C79" s="165" t="str">
        <f>Deaths!V36</f>
        <v/>
      </c>
      <c r="D79" s="165" t="str">
        <f>Deaths!AR36</f>
        <v/>
      </c>
      <c r="E79" s="165" t="str">
        <f>Deaths!BN36</f>
        <v/>
      </c>
      <c r="F79" s="166" t="str">
        <f>Rates!V36</f>
        <v/>
      </c>
      <c r="G79" s="166" t="str">
        <f>Rates!AR36</f>
        <v/>
      </c>
      <c r="H79" s="166" t="str">
        <f>Rates!BN36</f>
        <v/>
      </c>
    </row>
    <row r="80" spans="2:8">
      <c r="B80" s="145">
        <v>1930</v>
      </c>
      <c r="C80" s="165" t="str">
        <f>Deaths!V37</f>
        <v/>
      </c>
      <c r="D80" s="165" t="str">
        <f>Deaths!AR37</f>
        <v/>
      </c>
      <c r="E80" s="165" t="str">
        <f>Deaths!BN37</f>
        <v/>
      </c>
      <c r="F80" s="166" t="str">
        <f>Rates!V37</f>
        <v/>
      </c>
      <c r="G80" s="166" t="str">
        <f>Rates!AR37</f>
        <v/>
      </c>
      <c r="H80" s="166" t="str">
        <f>Rates!BN37</f>
        <v/>
      </c>
    </row>
    <row r="81" spans="2:8">
      <c r="B81" s="145">
        <v>1931</v>
      </c>
      <c r="C81" s="165" t="str">
        <f>Deaths!V38</f>
        <v/>
      </c>
      <c r="D81" s="165" t="str">
        <f>Deaths!AR38</f>
        <v/>
      </c>
      <c r="E81" s="165" t="str">
        <f>Deaths!BN38</f>
        <v/>
      </c>
      <c r="F81" s="166" t="str">
        <f>Rates!V38</f>
        <v/>
      </c>
      <c r="G81" s="166" t="str">
        <f>Rates!AR38</f>
        <v/>
      </c>
      <c r="H81" s="166" t="str">
        <f>Rates!BN38</f>
        <v/>
      </c>
    </row>
    <row r="82" spans="2:8">
      <c r="B82" s="145">
        <v>1932</v>
      </c>
      <c r="C82" s="165" t="str">
        <f>Deaths!V39</f>
        <v/>
      </c>
      <c r="D82" s="165" t="str">
        <f>Deaths!AR39</f>
        <v/>
      </c>
      <c r="E82" s="165" t="str">
        <f>Deaths!BN39</f>
        <v/>
      </c>
      <c r="F82" s="166" t="str">
        <f>Rates!V39</f>
        <v/>
      </c>
      <c r="G82" s="166" t="str">
        <f>Rates!AR39</f>
        <v/>
      </c>
      <c r="H82" s="166" t="str">
        <f>Rates!BN39</f>
        <v/>
      </c>
    </row>
    <row r="83" spans="2:8">
      <c r="B83" s="145">
        <v>1933</v>
      </c>
      <c r="C83" s="165" t="str">
        <f>Deaths!V40</f>
        <v/>
      </c>
      <c r="D83" s="165" t="str">
        <f>Deaths!AR40</f>
        <v/>
      </c>
      <c r="E83" s="165" t="str">
        <f>Deaths!BN40</f>
        <v/>
      </c>
      <c r="F83" s="166" t="str">
        <f>Rates!V40</f>
        <v/>
      </c>
      <c r="G83" s="166" t="str">
        <f>Rates!AR40</f>
        <v/>
      </c>
      <c r="H83" s="166" t="str">
        <f>Rates!BN40</f>
        <v/>
      </c>
    </row>
    <row r="84" spans="2:8">
      <c r="B84" s="145">
        <v>1934</v>
      </c>
      <c r="C84" s="165" t="str">
        <f>Deaths!V41</f>
        <v/>
      </c>
      <c r="D84" s="165" t="str">
        <f>Deaths!AR41</f>
        <v/>
      </c>
      <c r="E84" s="165" t="str">
        <f>Deaths!BN41</f>
        <v/>
      </c>
      <c r="F84" s="166" t="str">
        <f>Rates!V41</f>
        <v/>
      </c>
      <c r="G84" s="166" t="str">
        <f>Rates!AR41</f>
        <v/>
      </c>
      <c r="H84" s="166" t="str">
        <f>Rates!BN41</f>
        <v/>
      </c>
    </row>
    <row r="85" spans="2:8">
      <c r="B85" s="145">
        <v>1935</v>
      </c>
      <c r="C85" s="165" t="str">
        <f>Deaths!V42</f>
        <v/>
      </c>
      <c r="D85" s="165" t="str">
        <f>Deaths!AR42</f>
        <v/>
      </c>
      <c r="E85" s="165" t="str">
        <f>Deaths!BN42</f>
        <v/>
      </c>
      <c r="F85" s="166" t="str">
        <f>Rates!V42</f>
        <v/>
      </c>
      <c r="G85" s="166" t="str">
        <f>Rates!AR42</f>
        <v/>
      </c>
      <c r="H85" s="166" t="str">
        <f>Rates!BN42</f>
        <v/>
      </c>
    </row>
    <row r="86" spans="2:8">
      <c r="B86" s="145">
        <v>1936</v>
      </c>
      <c r="C86" s="165" t="str">
        <f>Deaths!V43</f>
        <v/>
      </c>
      <c r="D86" s="165" t="str">
        <f>Deaths!AR43</f>
        <v/>
      </c>
      <c r="E86" s="165" t="str">
        <f>Deaths!BN43</f>
        <v/>
      </c>
      <c r="F86" s="166" t="str">
        <f>Rates!V43</f>
        <v/>
      </c>
      <c r="G86" s="166" t="str">
        <f>Rates!AR43</f>
        <v/>
      </c>
      <c r="H86" s="166" t="str">
        <f>Rates!BN43</f>
        <v/>
      </c>
    </row>
    <row r="87" spans="2:8">
      <c r="B87" s="145">
        <v>1937</v>
      </c>
      <c r="C87" s="165" t="str">
        <f>Deaths!V44</f>
        <v/>
      </c>
      <c r="D87" s="165" t="str">
        <f>Deaths!AR44</f>
        <v/>
      </c>
      <c r="E87" s="165" t="str">
        <f>Deaths!BN44</f>
        <v/>
      </c>
      <c r="F87" s="166" t="str">
        <f>Rates!V44</f>
        <v/>
      </c>
      <c r="G87" s="166" t="str">
        <f>Rates!AR44</f>
        <v/>
      </c>
      <c r="H87" s="166" t="str">
        <f>Rates!BN44</f>
        <v/>
      </c>
    </row>
    <row r="88" spans="2:8">
      <c r="B88" s="145">
        <v>1938</v>
      </c>
      <c r="C88" s="165" t="str">
        <f>Deaths!V45</f>
        <v/>
      </c>
      <c r="D88" s="165" t="str">
        <f>Deaths!AR45</f>
        <v/>
      </c>
      <c r="E88" s="165" t="str">
        <f>Deaths!BN45</f>
        <v/>
      </c>
      <c r="F88" s="166" t="str">
        <f>Rates!V45</f>
        <v/>
      </c>
      <c r="G88" s="166" t="str">
        <f>Rates!AR45</f>
        <v/>
      </c>
      <c r="H88" s="166" t="str">
        <f>Rates!BN45</f>
        <v/>
      </c>
    </row>
    <row r="89" spans="2:8">
      <c r="B89" s="145">
        <v>1939</v>
      </c>
      <c r="C89" s="165" t="str">
        <f>Deaths!V46</f>
        <v/>
      </c>
      <c r="D89" s="165" t="str">
        <f>Deaths!AR46</f>
        <v/>
      </c>
      <c r="E89" s="165" t="str">
        <f>Deaths!BN46</f>
        <v/>
      </c>
      <c r="F89" s="166" t="str">
        <f>Rates!V46</f>
        <v/>
      </c>
      <c r="G89" s="166" t="str">
        <f>Rates!AR46</f>
        <v/>
      </c>
      <c r="H89" s="166" t="str">
        <f>Rates!BN46</f>
        <v/>
      </c>
    </row>
    <row r="90" spans="2:8">
      <c r="B90" s="145">
        <v>1940</v>
      </c>
      <c r="C90" s="165" t="str">
        <f>Deaths!V47</f>
        <v/>
      </c>
      <c r="D90" s="165" t="str">
        <f>Deaths!AR47</f>
        <v/>
      </c>
      <c r="E90" s="165" t="str">
        <f>Deaths!BN47</f>
        <v/>
      </c>
      <c r="F90" s="166" t="str">
        <f>Rates!V47</f>
        <v/>
      </c>
      <c r="G90" s="166" t="str">
        <f>Rates!AR47</f>
        <v/>
      </c>
      <c r="H90" s="166" t="str">
        <f>Rates!BN47</f>
        <v/>
      </c>
    </row>
    <row r="91" spans="2:8">
      <c r="B91" s="145">
        <v>1941</v>
      </c>
      <c r="C91" s="165" t="str">
        <f>Deaths!V48</f>
        <v/>
      </c>
      <c r="D91" s="165" t="str">
        <f>Deaths!AR48</f>
        <v/>
      </c>
      <c r="E91" s="165" t="str">
        <f>Deaths!BN48</f>
        <v/>
      </c>
      <c r="F91" s="166" t="str">
        <f>Rates!V48</f>
        <v/>
      </c>
      <c r="G91" s="166" t="str">
        <f>Rates!AR48</f>
        <v/>
      </c>
      <c r="H91" s="166" t="str">
        <f>Rates!BN48</f>
        <v/>
      </c>
    </row>
    <row r="92" spans="2:8">
      <c r="B92" s="145">
        <v>1942</v>
      </c>
      <c r="C92" s="165" t="str">
        <f>Deaths!V49</f>
        <v/>
      </c>
      <c r="D92" s="165" t="str">
        <f>Deaths!AR49</f>
        <v/>
      </c>
      <c r="E92" s="165" t="str">
        <f>Deaths!BN49</f>
        <v/>
      </c>
      <c r="F92" s="166" t="str">
        <f>Rates!V49</f>
        <v/>
      </c>
      <c r="G92" s="166" t="str">
        <f>Rates!AR49</f>
        <v/>
      </c>
      <c r="H92" s="166" t="str">
        <f>Rates!BN49</f>
        <v/>
      </c>
    </row>
    <row r="93" spans="2:8">
      <c r="B93" s="145">
        <v>1943</v>
      </c>
      <c r="C93" s="165" t="str">
        <f>Deaths!V50</f>
        <v/>
      </c>
      <c r="D93" s="165" t="str">
        <f>Deaths!AR50</f>
        <v/>
      </c>
      <c r="E93" s="165" t="str">
        <f>Deaths!BN50</f>
        <v/>
      </c>
      <c r="F93" s="166" t="str">
        <f>Rates!V50</f>
        <v/>
      </c>
      <c r="G93" s="166" t="str">
        <f>Rates!AR50</f>
        <v/>
      </c>
      <c r="H93" s="166" t="str">
        <f>Rates!BN50</f>
        <v/>
      </c>
    </row>
    <row r="94" spans="2:8">
      <c r="B94" s="145">
        <v>1944</v>
      </c>
      <c r="C94" s="165" t="str">
        <f>Deaths!V51</f>
        <v/>
      </c>
      <c r="D94" s="165" t="str">
        <f>Deaths!AR51</f>
        <v/>
      </c>
      <c r="E94" s="165" t="str">
        <f>Deaths!BN51</f>
        <v/>
      </c>
      <c r="F94" s="166" t="str">
        <f>Rates!V51</f>
        <v/>
      </c>
      <c r="G94" s="166" t="str">
        <f>Rates!AR51</f>
        <v/>
      </c>
      <c r="H94" s="166" t="str">
        <f>Rates!BN51</f>
        <v/>
      </c>
    </row>
    <row r="95" spans="2:8">
      <c r="B95" s="145">
        <v>1945</v>
      </c>
      <c r="C95" s="165" t="str">
        <f>Deaths!V52</f>
        <v/>
      </c>
      <c r="D95" s="165" t="str">
        <f>Deaths!AR52</f>
        <v/>
      </c>
      <c r="E95" s="165" t="str">
        <f>Deaths!BN52</f>
        <v/>
      </c>
      <c r="F95" s="166" t="str">
        <f>Rates!V52</f>
        <v/>
      </c>
      <c r="G95" s="166" t="str">
        <f>Rates!AR52</f>
        <v/>
      </c>
      <c r="H95" s="166" t="str">
        <f>Rates!BN52</f>
        <v/>
      </c>
    </row>
    <row r="96" spans="2:8">
      <c r="B96" s="145">
        <v>1946</v>
      </c>
      <c r="C96" s="165" t="str">
        <f>Deaths!V53</f>
        <v/>
      </c>
      <c r="D96" s="165" t="str">
        <f>Deaths!AR53</f>
        <v/>
      </c>
      <c r="E96" s="165" t="str">
        <f>Deaths!BN53</f>
        <v/>
      </c>
      <c r="F96" s="166" t="str">
        <f>Rates!V53</f>
        <v/>
      </c>
      <c r="G96" s="166" t="str">
        <f>Rates!AR53</f>
        <v/>
      </c>
      <c r="H96" s="166" t="str">
        <f>Rates!BN53</f>
        <v/>
      </c>
    </row>
    <row r="97" spans="2:8">
      <c r="B97" s="145">
        <v>1947</v>
      </c>
      <c r="C97" s="165" t="str">
        <f>Deaths!V54</f>
        <v/>
      </c>
      <c r="D97" s="165" t="str">
        <f>Deaths!AR54</f>
        <v/>
      </c>
      <c r="E97" s="165" t="str">
        <f>Deaths!BN54</f>
        <v/>
      </c>
      <c r="F97" s="166" t="str">
        <f>Rates!V54</f>
        <v/>
      </c>
      <c r="G97" s="166" t="str">
        <f>Rates!AR54</f>
        <v/>
      </c>
      <c r="H97" s="166" t="str">
        <f>Rates!BN54</f>
        <v/>
      </c>
    </row>
    <row r="98" spans="2:8">
      <c r="B98" s="145">
        <v>1948</v>
      </c>
      <c r="C98" s="165" t="str">
        <f>Deaths!V55</f>
        <v/>
      </c>
      <c r="D98" s="165" t="str">
        <f>Deaths!AR55</f>
        <v/>
      </c>
      <c r="E98" s="165" t="str">
        <f>Deaths!BN55</f>
        <v/>
      </c>
      <c r="F98" s="166" t="str">
        <f>Rates!V55</f>
        <v/>
      </c>
      <c r="G98" s="166" t="str">
        <f>Rates!AR55</f>
        <v/>
      </c>
      <c r="H98" s="166" t="str">
        <f>Rates!BN55</f>
        <v/>
      </c>
    </row>
    <row r="99" spans="2:8">
      <c r="B99" s="145">
        <v>1949</v>
      </c>
      <c r="C99" s="165" t="str">
        <f>Deaths!V56</f>
        <v/>
      </c>
      <c r="D99" s="165" t="str">
        <f>Deaths!AR56</f>
        <v/>
      </c>
      <c r="E99" s="165" t="str">
        <f>Deaths!BN56</f>
        <v/>
      </c>
      <c r="F99" s="166" t="str">
        <f>Rates!V56</f>
        <v/>
      </c>
      <c r="G99" s="166" t="str">
        <f>Rates!AR56</f>
        <v/>
      </c>
      <c r="H99" s="166" t="str">
        <f>Rates!BN56</f>
        <v/>
      </c>
    </row>
    <row r="100" spans="2:8">
      <c r="B100" s="145">
        <v>1950</v>
      </c>
      <c r="C100" s="165" t="str">
        <f>Deaths!V57</f>
        <v/>
      </c>
      <c r="D100" s="165" t="str">
        <f>Deaths!AR57</f>
        <v/>
      </c>
      <c r="E100" s="165" t="str">
        <f>Deaths!BN57</f>
        <v/>
      </c>
      <c r="F100" s="166" t="str">
        <f>Rates!V57</f>
        <v/>
      </c>
      <c r="G100" s="166" t="str">
        <f>Rates!AR57</f>
        <v/>
      </c>
      <c r="H100" s="166" t="str">
        <f>Rates!BN57</f>
        <v/>
      </c>
    </row>
    <row r="101" spans="2:8">
      <c r="B101" s="145">
        <v>1951</v>
      </c>
      <c r="C101" s="165" t="str">
        <f>Deaths!V58</f>
        <v/>
      </c>
      <c r="D101" s="165" t="str">
        <f>Deaths!AR58</f>
        <v/>
      </c>
      <c r="E101" s="165" t="str">
        <f>Deaths!BN58</f>
        <v/>
      </c>
      <c r="F101" s="166" t="str">
        <f>Rates!V58</f>
        <v/>
      </c>
      <c r="G101" s="166" t="str">
        <f>Rates!AR58</f>
        <v/>
      </c>
      <c r="H101" s="166" t="str">
        <f>Rates!BN58</f>
        <v/>
      </c>
    </row>
    <row r="102" spans="2:8">
      <c r="B102" s="145">
        <v>1952</v>
      </c>
      <c r="C102" s="165" t="str">
        <f>Deaths!V59</f>
        <v/>
      </c>
      <c r="D102" s="165" t="str">
        <f>Deaths!AR59</f>
        <v/>
      </c>
      <c r="E102" s="165" t="str">
        <f>Deaths!BN59</f>
        <v/>
      </c>
      <c r="F102" s="166" t="str">
        <f>Rates!V59</f>
        <v/>
      </c>
      <c r="G102" s="166" t="str">
        <f>Rates!AR59</f>
        <v/>
      </c>
      <c r="H102" s="166" t="str">
        <f>Rates!BN59</f>
        <v/>
      </c>
    </row>
    <row r="103" spans="2:8">
      <c r="B103" s="145">
        <v>1953</v>
      </c>
      <c r="C103" s="165" t="str">
        <f>Deaths!V60</f>
        <v/>
      </c>
      <c r="D103" s="165" t="str">
        <f>Deaths!AR60</f>
        <v/>
      </c>
      <c r="E103" s="165" t="str">
        <f>Deaths!BN60</f>
        <v/>
      </c>
      <c r="F103" s="166" t="str">
        <f>Rates!V60</f>
        <v/>
      </c>
      <c r="G103" s="166" t="str">
        <f>Rates!AR60</f>
        <v/>
      </c>
      <c r="H103" s="166" t="str">
        <f>Rates!BN60</f>
        <v/>
      </c>
    </row>
    <row r="104" spans="2:8">
      <c r="B104" s="145">
        <v>1954</v>
      </c>
      <c r="C104" s="165" t="str">
        <f>Deaths!V61</f>
        <v/>
      </c>
      <c r="D104" s="165" t="str">
        <f>Deaths!AR61</f>
        <v/>
      </c>
      <c r="E104" s="165" t="str">
        <f>Deaths!BN61</f>
        <v/>
      </c>
      <c r="F104" s="166" t="str">
        <f>Rates!V61</f>
        <v/>
      </c>
      <c r="G104" s="166" t="str">
        <f>Rates!AR61</f>
        <v/>
      </c>
      <c r="H104" s="166" t="str">
        <f>Rates!BN61</f>
        <v/>
      </c>
    </row>
    <row r="105" spans="2:8">
      <c r="B105" s="145">
        <v>1955</v>
      </c>
      <c r="C105" s="165" t="str">
        <f>Deaths!V62</f>
        <v/>
      </c>
      <c r="D105" s="165" t="str">
        <f>Deaths!AR62</f>
        <v/>
      </c>
      <c r="E105" s="165" t="str">
        <f>Deaths!BN62</f>
        <v/>
      </c>
      <c r="F105" s="166" t="str">
        <f>Rates!V62</f>
        <v/>
      </c>
      <c r="G105" s="166" t="str">
        <f>Rates!AR62</f>
        <v/>
      </c>
      <c r="H105" s="166" t="str">
        <f>Rates!BN62</f>
        <v/>
      </c>
    </row>
    <row r="106" spans="2:8">
      <c r="B106" s="145">
        <v>1956</v>
      </c>
      <c r="C106" s="165" t="str">
        <f>Deaths!V63</f>
        <v/>
      </c>
      <c r="D106" s="165" t="str">
        <f>Deaths!AR63</f>
        <v/>
      </c>
      <c r="E106" s="165" t="str">
        <f>Deaths!BN63</f>
        <v/>
      </c>
      <c r="F106" s="166" t="str">
        <f>Rates!V63</f>
        <v/>
      </c>
      <c r="G106" s="166" t="str">
        <f>Rates!AR63</f>
        <v/>
      </c>
      <c r="H106" s="166" t="str">
        <f>Rates!BN63</f>
        <v/>
      </c>
    </row>
    <row r="107" spans="2:8">
      <c r="B107" s="145">
        <v>1957</v>
      </c>
      <c r="C107" s="165" t="str">
        <f>Deaths!V64</f>
        <v/>
      </c>
      <c r="D107" s="165" t="str">
        <f>Deaths!AR64</f>
        <v/>
      </c>
      <c r="E107" s="165" t="str">
        <f>Deaths!BN64</f>
        <v/>
      </c>
      <c r="F107" s="166" t="str">
        <f>Rates!V64</f>
        <v/>
      </c>
      <c r="G107" s="166" t="str">
        <f>Rates!AR64</f>
        <v/>
      </c>
      <c r="H107" s="166" t="str">
        <f>Rates!BN64</f>
        <v/>
      </c>
    </row>
    <row r="108" spans="2:8">
      <c r="B108" s="145">
        <v>1958</v>
      </c>
      <c r="C108" s="165" t="str">
        <f>Deaths!V65</f>
        <v/>
      </c>
      <c r="D108" s="165" t="str">
        <f>Deaths!AR65</f>
        <v/>
      </c>
      <c r="E108" s="165" t="str">
        <f>Deaths!BN65</f>
        <v/>
      </c>
      <c r="F108" s="166" t="str">
        <f>Rates!V65</f>
        <v/>
      </c>
      <c r="G108" s="166" t="str">
        <f>Rates!AR65</f>
        <v/>
      </c>
      <c r="H108" s="166" t="str">
        <f>Rates!BN65</f>
        <v/>
      </c>
    </row>
    <row r="109" spans="2:8">
      <c r="B109" s="145">
        <v>1959</v>
      </c>
      <c r="C109" s="165" t="str">
        <f>Deaths!V66</f>
        <v/>
      </c>
      <c r="D109" s="165" t="str">
        <f>Deaths!AR66</f>
        <v/>
      </c>
      <c r="E109" s="165" t="str">
        <f>Deaths!BN66</f>
        <v/>
      </c>
      <c r="F109" s="166" t="str">
        <f>Rates!V66</f>
        <v/>
      </c>
      <c r="G109" s="166" t="str">
        <f>Rates!AR66</f>
        <v/>
      </c>
      <c r="H109" s="166" t="str">
        <f>Rates!BN66</f>
        <v/>
      </c>
    </row>
    <row r="110" spans="2:8">
      <c r="B110" s="145">
        <v>1960</v>
      </c>
      <c r="C110" s="165" t="str">
        <f>Deaths!V67</f>
        <v/>
      </c>
      <c r="D110" s="165" t="str">
        <f>Deaths!AR67</f>
        <v/>
      </c>
      <c r="E110" s="165" t="str">
        <f>Deaths!BN67</f>
        <v/>
      </c>
      <c r="F110" s="166" t="str">
        <f>Rates!V67</f>
        <v/>
      </c>
      <c r="G110" s="166" t="str">
        <f>Rates!AR67</f>
        <v/>
      </c>
      <c r="H110" s="166" t="str">
        <f>Rates!BN67</f>
        <v/>
      </c>
    </row>
    <row r="111" spans="2:8">
      <c r="B111" s="145">
        <v>1961</v>
      </c>
      <c r="C111" s="165" t="str">
        <f>Deaths!V68</f>
        <v/>
      </c>
      <c r="D111" s="165" t="str">
        <f>Deaths!AR68</f>
        <v/>
      </c>
      <c r="E111" s="165" t="str">
        <f>Deaths!BN68</f>
        <v/>
      </c>
      <c r="F111" s="166" t="str">
        <f>Rates!V68</f>
        <v/>
      </c>
      <c r="G111" s="166" t="str">
        <f>Rates!AR68</f>
        <v/>
      </c>
      <c r="H111" s="166" t="str">
        <f>Rates!BN68</f>
        <v/>
      </c>
    </row>
    <row r="112" spans="2:8">
      <c r="B112" s="145">
        <v>1962</v>
      </c>
      <c r="C112" s="165" t="str">
        <f>Deaths!V69</f>
        <v/>
      </c>
      <c r="D112" s="165" t="str">
        <f>Deaths!AR69</f>
        <v/>
      </c>
      <c r="E112" s="165" t="str">
        <f>Deaths!BN69</f>
        <v/>
      </c>
      <c r="F112" s="166" t="str">
        <f>Rates!V69</f>
        <v/>
      </c>
      <c r="G112" s="166" t="str">
        <f>Rates!AR69</f>
        <v/>
      </c>
      <c r="H112" s="166" t="str">
        <f>Rates!BN69</f>
        <v/>
      </c>
    </row>
    <row r="113" spans="2:8">
      <c r="B113" s="145">
        <v>1963</v>
      </c>
      <c r="C113" s="165" t="str">
        <f>Deaths!V70</f>
        <v/>
      </c>
      <c r="D113" s="165" t="str">
        <f>Deaths!AR70</f>
        <v/>
      </c>
      <c r="E113" s="165" t="str">
        <f>Deaths!BN70</f>
        <v/>
      </c>
      <c r="F113" s="166" t="str">
        <f>Rates!V70</f>
        <v/>
      </c>
      <c r="G113" s="166" t="str">
        <f>Rates!AR70</f>
        <v/>
      </c>
      <c r="H113" s="166" t="str">
        <f>Rates!BN70</f>
        <v/>
      </c>
    </row>
    <row r="114" spans="2:8">
      <c r="B114" s="145">
        <v>1964</v>
      </c>
      <c r="C114" s="165" t="str">
        <f>Deaths!V71</f>
        <v/>
      </c>
      <c r="D114" s="165" t="str">
        <f>Deaths!AR71</f>
        <v/>
      </c>
      <c r="E114" s="165" t="str">
        <f>Deaths!BN71</f>
        <v/>
      </c>
      <c r="F114" s="166" t="str">
        <f>Rates!V71</f>
        <v/>
      </c>
      <c r="G114" s="166" t="str">
        <f>Rates!AR71</f>
        <v/>
      </c>
      <c r="H114" s="166" t="str">
        <f>Rates!BN71</f>
        <v/>
      </c>
    </row>
    <row r="115" spans="2:8">
      <c r="B115" s="145">
        <v>1965</v>
      </c>
      <c r="C115" s="165" t="str">
        <f>Deaths!V72</f>
        <v/>
      </c>
      <c r="D115" s="165" t="str">
        <f>Deaths!AR72</f>
        <v/>
      </c>
      <c r="E115" s="165" t="str">
        <f>Deaths!BN72</f>
        <v/>
      </c>
      <c r="F115" s="166" t="str">
        <f>Rates!V72</f>
        <v/>
      </c>
      <c r="G115" s="166" t="str">
        <f>Rates!AR72</f>
        <v/>
      </c>
      <c r="H115" s="166" t="str">
        <f>Rates!BN72</f>
        <v/>
      </c>
    </row>
    <row r="116" spans="2:8">
      <c r="B116" s="145">
        <v>1966</v>
      </c>
      <c r="C116" s="165" t="str">
        <f>Deaths!V73</f>
        <v/>
      </c>
      <c r="D116" s="165" t="str">
        <f>Deaths!AR73</f>
        <v/>
      </c>
      <c r="E116" s="165" t="str">
        <f>Deaths!BN73</f>
        <v/>
      </c>
      <c r="F116" s="166" t="str">
        <f>Rates!V73</f>
        <v/>
      </c>
      <c r="G116" s="166" t="str">
        <f>Rates!AR73</f>
        <v/>
      </c>
      <c r="H116" s="166" t="str">
        <f>Rates!BN73</f>
        <v/>
      </c>
    </row>
    <row r="117" spans="2:8">
      <c r="B117" s="145">
        <v>1967</v>
      </c>
      <c r="C117" s="165" t="str">
        <f>Deaths!V74</f>
        <v/>
      </c>
      <c r="D117" s="165" t="str">
        <f>Deaths!AR74</f>
        <v/>
      </c>
      <c r="E117" s="165" t="str">
        <f>Deaths!BN74</f>
        <v/>
      </c>
      <c r="F117" s="166" t="str">
        <f>Rates!V74</f>
        <v/>
      </c>
      <c r="G117" s="166" t="str">
        <f>Rates!AR74</f>
        <v/>
      </c>
      <c r="H117" s="166" t="str">
        <f>Rates!BN74</f>
        <v/>
      </c>
    </row>
    <row r="118" spans="2:8">
      <c r="B118" s="145">
        <v>1968</v>
      </c>
      <c r="C118" s="165" t="str">
        <f>Deaths!V75</f>
        <v/>
      </c>
      <c r="D118" s="165" t="str">
        <f>Deaths!AR75</f>
        <v/>
      </c>
      <c r="E118" s="165" t="str">
        <f>Deaths!BN75</f>
        <v/>
      </c>
      <c r="F118" s="166" t="str">
        <f>Rates!V75</f>
        <v/>
      </c>
      <c r="G118" s="166" t="str">
        <f>Rates!AR75</f>
        <v/>
      </c>
      <c r="H118" s="166" t="str">
        <f>Rates!BN75</f>
        <v/>
      </c>
    </row>
    <row r="119" spans="2:8">
      <c r="B119" s="145">
        <v>1969</v>
      </c>
      <c r="C119" s="165" t="str">
        <f>Deaths!V76</f>
        <v/>
      </c>
      <c r="D119" s="165" t="str">
        <f>Deaths!AR76</f>
        <v/>
      </c>
      <c r="E119" s="165" t="str">
        <f>Deaths!BN76</f>
        <v/>
      </c>
      <c r="F119" s="166" t="str">
        <f>Rates!V76</f>
        <v/>
      </c>
      <c r="G119" s="166" t="str">
        <f>Rates!AR76</f>
        <v/>
      </c>
      <c r="H119" s="166" t="str">
        <f>Rates!BN76</f>
        <v/>
      </c>
    </row>
    <row r="120" spans="2:8">
      <c r="B120" s="145">
        <v>1970</v>
      </c>
      <c r="C120" s="165" t="str">
        <f>Deaths!V77</f>
        <v/>
      </c>
      <c r="D120" s="165" t="str">
        <f>Deaths!AR77</f>
        <v/>
      </c>
      <c r="E120" s="165" t="str">
        <f>Deaths!BN77</f>
        <v/>
      </c>
      <c r="F120" s="166" t="str">
        <f>Rates!V77</f>
        <v/>
      </c>
      <c r="G120" s="166" t="str">
        <f>Rates!AR77</f>
        <v/>
      </c>
      <c r="H120" s="166" t="str">
        <f>Rates!BN77</f>
        <v/>
      </c>
    </row>
    <row r="121" spans="2:8">
      <c r="B121" s="145">
        <v>1971</v>
      </c>
      <c r="C121" s="165" t="str">
        <f>Deaths!V78</f>
        <v/>
      </c>
      <c r="D121" s="165" t="str">
        <f>Deaths!AR78</f>
        <v/>
      </c>
      <c r="E121" s="165" t="str">
        <f>Deaths!BN78</f>
        <v/>
      </c>
      <c r="F121" s="166" t="str">
        <f>Rates!V78</f>
        <v/>
      </c>
      <c r="G121" s="166" t="str">
        <f>Rates!AR78</f>
        <v/>
      </c>
      <c r="H121" s="166" t="str">
        <f>Rates!BN78</f>
        <v/>
      </c>
    </row>
    <row r="122" spans="2:8">
      <c r="B122" s="145">
        <v>1972</v>
      </c>
      <c r="C122" s="165" t="str">
        <f>Deaths!V79</f>
        <v/>
      </c>
      <c r="D122" s="165" t="str">
        <f>Deaths!AR79</f>
        <v/>
      </c>
      <c r="E122" s="165" t="str">
        <f>Deaths!BN79</f>
        <v/>
      </c>
      <c r="F122" s="166" t="str">
        <f>Rates!V79</f>
        <v/>
      </c>
      <c r="G122" s="166" t="str">
        <f>Rates!AR79</f>
        <v/>
      </c>
      <c r="H122" s="166" t="str">
        <f>Rates!BN79</f>
        <v/>
      </c>
    </row>
    <row r="123" spans="2:8">
      <c r="B123" s="145">
        <v>1973</v>
      </c>
      <c r="C123" s="165" t="str">
        <f>Deaths!V80</f>
        <v/>
      </c>
      <c r="D123" s="165" t="str">
        <f>Deaths!AR80</f>
        <v/>
      </c>
      <c r="E123" s="165" t="str">
        <f>Deaths!BN80</f>
        <v/>
      </c>
      <c r="F123" s="166" t="str">
        <f>Rates!V80</f>
        <v/>
      </c>
      <c r="G123" s="166" t="str">
        <f>Rates!AR80</f>
        <v/>
      </c>
      <c r="H123" s="166" t="str">
        <f>Rates!BN80</f>
        <v/>
      </c>
    </row>
    <row r="124" spans="2:8">
      <c r="B124" s="145">
        <v>1974</v>
      </c>
      <c r="C124" s="165" t="str">
        <f>Deaths!V81</f>
        <v/>
      </c>
      <c r="D124" s="165" t="str">
        <f>Deaths!AR81</f>
        <v/>
      </c>
      <c r="E124" s="165" t="str">
        <f>Deaths!BN81</f>
        <v/>
      </c>
      <c r="F124" s="166" t="str">
        <f>Rates!V81</f>
        <v/>
      </c>
      <c r="G124" s="166" t="str">
        <f>Rates!AR81</f>
        <v/>
      </c>
      <c r="H124" s="166" t="str">
        <f>Rates!BN81</f>
        <v/>
      </c>
    </row>
    <row r="125" spans="2:8">
      <c r="B125" s="145">
        <v>1975</v>
      </c>
      <c r="C125" s="165" t="str">
        <f>Deaths!V82</f>
        <v/>
      </c>
      <c r="D125" s="165" t="str">
        <f>Deaths!AR82</f>
        <v/>
      </c>
      <c r="E125" s="165" t="str">
        <f>Deaths!BN82</f>
        <v/>
      </c>
      <c r="F125" s="166" t="str">
        <f>Rates!V82</f>
        <v/>
      </c>
      <c r="G125" s="166" t="str">
        <f>Rates!AR82</f>
        <v/>
      </c>
      <c r="H125" s="166" t="str">
        <f>Rates!BN82</f>
        <v/>
      </c>
    </row>
    <row r="126" spans="2:8">
      <c r="B126" s="145">
        <v>1976</v>
      </c>
      <c r="C126" s="165" t="str">
        <f>Deaths!V83</f>
        <v/>
      </c>
      <c r="D126" s="165" t="str">
        <f>Deaths!AR83</f>
        <v/>
      </c>
      <c r="E126" s="165" t="str">
        <f>Deaths!BN83</f>
        <v/>
      </c>
      <c r="F126" s="166" t="str">
        <f>Rates!V83</f>
        <v/>
      </c>
      <c r="G126" s="166" t="str">
        <f>Rates!AR83</f>
        <v/>
      </c>
      <c r="H126" s="166" t="str">
        <f>Rates!BN83</f>
        <v/>
      </c>
    </row>
    <row r="127" spans="2:8">
      <c r="B127" s="145">
        <v>1977</v>
      </c>
      <c r="C127" s="165" t="str">
        <f>Deaths!V84</f>
        <v/>
      </c>
      <c r="D127" s="165" t="str">
        <f>Deaths!AR84</f>
        <v/>
      </c>
      <c r="E127" s="165" t="str">
        <f>Deaths!BN84</f>
        <v/>
      </c>
      <c r="F127" s="166" t="str">
        <f>Rates!V84</f>
        <v/>
      </c>
      <c r="G127" s="166" t="str">
        <f>Rates!AR84</f>
        <v/>
      </c>
      <c r="H127" s="166" t="str">
        <f>Rates!BN84</f>
        <v/>
      </c>
    </row>
    <row r="128" spans="2:8">
      <c r="B128" s="145">
        <v>1978</v>
      </c>
      <c r="C128" s="165" t="str">
        <f>Deaths!V85</f>
        <v/>
      </c>
      <c r="D128" s="165" t="str">
        <f>Deaths!AR85</f>
        <v/>
      </c>
      <c r="E128" s="165" t="str">
        <f>Deaths!BN85</f>
        <v/>
      </c>
      <c r="F128" s="166" t="str">
        <f>Rates!V85</f>
        <v/>
      </c>
      <c r="G128" s="166" t="str">
        <f>Rates!AR85</f>
        <v/>
      </c>
      <c r="H128" s="166" t="str">
        <f>Rates!BN85</f>
        <v/>
      </c>
    </row>
    <row r="129" spans="2:8">
      <c r="B129" s="145">
        <v>1979</v>
      </c>
      <c r="C129" s="165">
        <f>Deaths!V86</f>
        <v>261</v>
      </c>
      <c r="D129" s="165">
        <f>Deaths!AR86</f>
        <v>79</v>
      </c>
      <c r="E129" s="165">
        <f>Deaths!BN86</f>
        <v>340</v>
      </c>
      <c r="F129" s="166">
        <f>Rates!V86</f>
        <v>3.5673159999999999</v>
      </c>
      <c r="G129" s="166">
        <f>Rates!AR86</f>
        <v>1.0221389000000001</v>
      </c>
      <c r="H129" s="166">
        <f>Rates!BN86</f>
        <v>2.2722733000000002</v>
      </c>
    </row>
    <row r="130" spans="2:8">
      <c r="B130" s="145">
        <v>1980</v>
      </c>
      <c r="C130" s="165">
        <f>Deaths!V87</f>
        <v>265</v>
      </c>
      <c r="D130" s="165">
        <f>Deaths!AR87</f>
        <v>76</v>
      </c>
      <c r="E130" s="165">
        <f>Deaths!BN87</f>
        <v>341</v>
      </c>
      <c r="F130" s="166">
        <f>Rates!V87</f>
        <v>3.6572992000000002</v>
      </c>
      <c r="G130" s="166">
        <f>Rates!AR87</f>
        <v>0.98203390000000002</v>
      </c>
      <c r="H130" s="166">
        <f>Rates!BN87</f>
        <v>2.3106905000000002</v>
      </c>
    </row>
    <row r="131" spans="2:8">
      <c r="B131" s="145">
        <v>1981</v>
      </c>
      <c r="C131" s="165">
        <f>Deaths!V88</f>
        <v>264</v>
      </c>
      <c r="D131" s="165">
        <f>Deaths!AR88</f>
        <v>70</v>
      </c>
      <c r="E131" s="165">
        <f>Deaths!BN88</f>
        <v>334</v>
      </c>
      <c r="F131" s="166">
        <f>Rates!V88</f>
        <v>3.5292775000000001</v>
      </c>
      <c r="G131" s="166">
        <f>Rates!AR88</f>
        <v>0.95810289999999998</v>
      </c>
      <c r="H131" s="166">
        <f>Rates!BN88</f>
        <v>2.2532918999999998</v>
      </c>
    </row>
    <row r="132" spans="2:8">
      <c r="B132" s="145">
        <v>1982</v>
      </c>
      <c r="C132" s="165">
        <f>Deaths!V89</f>
        <v>257</v>
      </c>
      <c r="D132" s="165">
        <f>Deaths!AR89</f>
        <v>63</v>
      </c>
      <c r="E132" s="165">
        <f>Deaths!BN89</f>
        <v>320</v>
      </c>
      <c r="F132" s="166">
        <f>Rates!V89</f>
        <v>3.4163749999999999</v>
      </c>
      <c r="G132" s="166">
        <f>Rates!AR89</f>
        <v>0.78036550000000005</v>
      </c>
      <c r="H132" s="166">
        <f>Rates!BN89</f>
        <v>2.0683631</v>
      </c>
    </row>
    <row r="133" spans="2:8">
      <c r="B133" s="145">
        <v>1983</v>
      </c>
      <c r="C133" s="165">
        <f>Deaths!V90</f>
        <v>259</v>
      </c>
      <c r="D133" s="165">
        <f>Deaths!AR90</f>
        <v>69</v>
      </c>
      <c r="E133" s="165">
        <f>Deaths!BN90</f>
        <v>328</v>
      </c>
      <c r="F133" s="166">
        <f>Rates!V90</f>
        <v>3.3515820000000001</v>
      </c>
      <c r="G133" s="166">
        <f>Rates!AR90</f>
        <v>0.87421510000000002</v>
      </c>
      <c r="H133" s="166">
        <f>Rates!BN90</f>
        <v>2.1012903000000001</v>
      </c>
    </row>
    <row r="134" spans="2:8">
      <c r="B134" s="145">
        <v>1984</v>
      </c>
      <c r="C134" s="165">
        <f>Deaths!V91</f>
        <v>222</v>
      </c>
      <c r="D134" s="165">
        <f>Deaths!AR91</f>
        <v>50</v>
      </c>
      <c r="E134" s="165">
        <f>Deaths!BN91</f>
        <v>272</v>
      </c>
      <c r="F134" s="166">
        <f>Rates!V91</f>
        <v>2.8263807000000001</v>
      </c>
      <c r="G134" s="166">
        <f>Rates!AR91</f>
        <v>0.61895279999999997</v>
      </c>
      <c r="H134" s="166">
        <f>Rates!BN91</f>
        <v>1.7043090000000001</v>
      </c>
    </row>
    <row r="135" spans="2:8">
      <c r="B135" s="145">
        <v>1985</v>
      </c>
      <c r="C135" s="165">
        <f>Deaths!V92</f>
        <v>234</v>
      </c>
      <c r="D135" s="165">
        <f>Deaths!AR92</f>
        <v>60</v>
      </c>
      <c r="E135" s="165">
        <f>Deaths!BN92</f>
        <v>294</v>
      </c>
      <c r="F135" s="166">
        <f>Rates!V92</f>
        <v>2.8937822</v>
      </c>
      <c r="G135" s="166">
        <f>Rates!AR92</f>
        <v>0.75234849999999998</v>
      </c>
      <c r="H135" s="166">
        <f>Rates!BN92</f>
        <v>1.8507804999999999</v>
      </c>
    </row>
    <row r="136" spans="2:8">
      <c r="B136" s="145">
        <v>1986</v>
      </c>
      <c r="C136" s="165">
        <f>Deaths!V93</f>
        <v>216</v>
      </c>
      <c r="D136" s="165">
        <f>Deaths!AR93</f>
        <v>53</v>
      </c>
      <c r="E136" s="165">
        <f>Deaths!BN93</f>
        <v>269</v>
      </c>
      <c r="F136" s="166">
        <f>Rates!V93</f>
        <v>2.6045147000000002</v>
      </c>
      <c r="G136" s="166">
        <f>Rates!AR93</f>
        <v>0.64702219999999999</v>
      </c>
      <c r="H136" s="166">
        <f>Rates!BN93</f>
        <v>1.6316162999999999</v>
      </c>
    </row>
    <row r="137" spans="2:8">
      <c r="B137" s="145">
        <v>1987</v>
      </c>
      <c r="C137" s="165">
        <f>Deaths!V94</f>
        <v>238</v>
      </c>
      <c r="D137" s="165">
        <f>Deaths!AR94</f>
        <v>55</v>
      </c>
      <c r="E137" s="165">
        <f>Deaths!BN94</f>
        <v>293</v>
      </c>
      <c r="F137" s="166">
        <f>Rates!V94</f>
        <v>2.9047586999999999</v>
      </c>
      <c r="G137" s="166">
        <f>Rates!AR94</f>
        <v>0.66273629999999994</v>
      </c>
      <c r="H137" s="166">
        <f>Rates!BN94</f>
        <v>1.7941495999999999</v>
      </c>
    </row>
    <row r="138" spans="2:8">
      <c r="B138" s="145">
        <v>1988</v>
      </c>
      <c r="C138" s="165">
        <f>Deaths!V95</f>
        <v>232</v>
      </c>
      <c r="D138" s="165">
        <f>Deaths!AR95</f>
        <v>70</v>
      </c>
      <c r="E138" s="165">
        <f>Deaths!BN95</f>
        <v>302</v>
      </c>
      <c r="F138" s="166">
        <f>Rates!V95</f>
        <v>2.8315217000000001</v>
      </c>
      <c r="G138" s="166">
        <f>Rates!AR95</f>
        <v>0.82734189999999996</v>
      </c>
      <c r="H138" s="166">
        <f>Rates!BN95</f>
        <v>1.8053945</v>
      </c>
    </row>
    <row r="139" spans="2:8">
      <c r="B139" s="145">
        <v>1989</v>
      </c>
      <c r="C139" s="165">
        <f>Deaths!V96</f>
        <v>244</v>
      </c>
      <c r="D139" s="165">
        <f>Deaths!AR96</f>
        <v>70</v>
      </c>
      <c r="E139" s="165">
        <f>Deaths!BN96</f>
        <v>314</v>
      </c>
      <c r="F139" s="166">
        <f>Rates!V96</f>
        <v>2.9698441999999998</v>
      </c>
      <c r="G139" s="166">
        <f>Rates!AR96</f>
        <v>0.82400490000000004</v>
      </c>
      <c r="H139" s="166">
        <f>Rates!BN96</f>
        <v>1.8474993</v>
      </c>
    </row>
    <row r="140" spans="2:8">
      <c r="B140" s="145">
        <v>1990</v>
      </c>
      <c r="C140" s="165">
        <f>Deaths!V97</f>
        <v>227</v>
      </c>
      <c r="D140" s="165">
        <f>Deaths!AR97</f>
        <v>73</v>
      </c>
      <c r="E140" s="165">
        <f>Deaths!BN97</f>
        <v>300</v>
      </c>
      <c r="F140" s="166">
        <f>Rates!V97</f>
        <v>2.5641902000000001</v>
      </c>
      <c r="G140" s="166">
        <f>Rates!AR97</f>
        <v>0.82294820000000002</v>
      </c>
      <c r="H140" s="166">
        <f>Rates!BN97</f>
        <v>1.6949813</v>
      </c>
    </row>
    <row r="141" spans="2:8">
      <c r="B141" s="145">
        <v>1991</v>
      </c>
      <c r="C141" s="165">
        <f>Deaths!V98</f>
        <v>209</v>
      </c>
      <c r="D141" s="165">
        <f>Deaths!AR98</f>
        <v>60</v>
      </c>
      <c r="E141" s="165">
        <f>Deaths!BN98</f>
        <v>269</v>
      </c>
      <c r="F141" s="166">
        <f>Rates!V98</f>
        <v>2.4042080000000001</v>
      </c>
      <c r="G141" s="166">
        <f>Rates!AR98</f>
        <v>0.67793020000000004</v>
      </c>
      <c r="H141" s="166">
        <f>Rates!BN98</f>
        <v>1.5457178</v>
      </c>
    </row>
    <row r="142" spans="2:8">
      <c r="B142" s="145">
        <v>1992</v>
      </c>
      <c r="C142" s="165">
        <f>Deaths!V99</f>
        <v>216</v>
      </c>
      <c r="D142" s="165">
        <f>Deaths!AR99</f>
        <v>75</v>
      </c>
      <c r="E142" s="165">
        <f>Deaths!BN99</f>
        <v>291</v>
      </c>
      <c r="F142" s="166">
        <f>Rates!V99</f>
        <v>2.4207762000000002</v>
      </c>
      <c r="G142" s="166">
        <f>Rates!AR99</f>
        <v>0.83399279999999998</v>
      </c>
      <c r="H142" s="166">
        <f>Rates!BN99</f>
        <v>1.6175728</v>
      </c>
    </row>
    <row r="143" spans="2:8">
      <c r="B143" s="145">
        <v>1993</v>
      </c>
      <c r="C143" s="165">
        <f>Deaths!V100</f>
        <v>226</v>
      </c>
      <c r="D143" s="165">
        <f>Deaths!AR100</f>
        <v>62</v>
      </c>
      <c r="E143" s="165">
        <f>Deaths!BN100</f>
        <v>288</v>
      </c>
      <c r="F143" s="166">
        <f>Rates!V100</f>
        <v>2.5335076999999999</v>
      </c>
      <c r="G143" s="166">
        <f>Rates!AR100</f>
        <v>0.68450489999999997</v>
      </c>
      <c r="H143" s="166">
        <f>Rates!BN100</f>
        <v>1.6155828000000001</v>
      </c>
    </row>
    <row r="144" spans="2:8">
      <c r="B144" s="145">
        <v>1994</v>
      </c>
      <c r="C144" s="165">
        <f>Deaths!V101</f>
        <v>209</v>
      </c>
      <c r="D144" s="165">
        <f>Deaths!AR101</f>
        <v>41</v>
      </c>
      <c r="E144" s="165">
        <f>Deaths!BN101</f>
        <v>250</v>
      </c>
      <c r="F144" s="166">
        <f>Rates!V101</f>
        <v>2.3089363000000001</v>
      </c>
      <c r="G144" s="166">
        <f>Rates!AR101</f>
        <v>0.44107740000000001</v>
      </c>
      <c r="H144" s="166">
        <f>Rates!BN101</f>
        <v>1.3766022</v>
      </c>
    </row>
    <row r="145" spans="2:8">
      <c r="B145" s="145">
        <v>1995</v>
      </c>
      <c r="C145" s="165">
        <f>Deaths!V102</f>
        <v>190</v>
      </c>
      <c r="D145" s="165">
        <f>Deaths!AR102</f>
        <v>69</v>
      </c>
      <c r="E145" s="165">
        <f>Deaths!BN102</f>
        <v>259</v>
      </c>
      <c r="F145" s="166">
        <f>Rates!V102</f>
        <v>2.0538579000000001</v>
      </c>
      <c r="G145" s="166">
        <f>Rates!AR102</f>
        <v>0.76697530000000003</v>
      </c>
      <c r="H145" s="166">
        <f>Rates!BN102</f>
        <v>1.4060401</v>
      </c>
    </row>
    <row r="146" spans="2:8">
      <c r="B146" s="145">
        <v>1996</v>
      </c>
      <c r="C146" s="165">
        <f>Deaths!V103</f>
        <v>188</v>
      </c>
      <c r="D146" s="165">
        <f>Deaths!AR103</f>
        <v>59</v>
      </c>
      <c r="E146" s="165">
        <f>Deaths!BN103</f>
        <v>247</v>
      </c>
      <c r="F146" s="166">
        <f>Rates!V103</f>
        <v>2.0865081000000001</v>
      </c>
      <c r="G146" s="166">
        <f>Rates!AR103</f>
        <v>0.62112979999999995</v>
      </c>
      <c r="H146" s="166">
        <f>Rates!BN103</f>
        <v>1.3438873</v>
      </c>
    </row>
    <row r="147" spans="2:8">
      <c r="B147" s="145">
        <v>1997</v>
      </c>
      <c r="C147" s="165">
        <f>Deaths!V104</f>
        <v>218</v>
      </c>
      <c r="D147" s="165">
        <f>Deaths!AR104</f>
        <v>61</v>
      </c>
      <c r="E147" s="165">
        <f>Deaths!BN104</f>
        <v>279</v>
      </c>
      <c r="F147" s="166">
        <f>Rates!V104</f>
        <v>2.3126055999999999</v>
      </c>
      <c r="G147" s="166">
        <f>Rates!AR104</f>
        <v>0.65477439999999998</v>
      </c>
      <c r="H147" s="166">
        <f>Rates!BN104</f>
        <v>1.4863687000000001</v>
      </c>
    </row>
    <row r="148" spans="2:8">
      <c r="B148" s="145">
        <v>1998</v>
      </c>
      <c r="C148" s="165">
        <f>Deaths!V105</f>
        <v>191</v>
      </c>
      <c r="D148" s="165">
        <f>Deaths!AR105</f>
        <v>58</v>
      </c>
      <c r="E148" s="165">
        <f>Deaths!BN105</f>
        <v>249</v>
      </c>
      <c r="F148" s="166">
        <f>Rates!V105</f>
        <v>2.0881908</v>
      </c>
      <c r="G148" s="166">
        <f>Rates!AR105</f>
        <v>0.62556860000000003</v>
      </c>
      <c r="H148" s="166">
        <f>Rates!BN105</f>
        <v>1.3374843999999999</v>
      </c>
    </row>
    <row r="149" spans="2:8">
      <c r="B149" s="145">
        <v>1999</v>
      </c>
      <c r="C149" s="165">
        <f>Deaths!V106</f>
        <v>203</v>
      </c>
      <c r="D149" s="165">
        <f>Deaths!AR106</f>
        <v>75</v>
      </c>
      <c r="E149" s="165">
        <f>Deaths!BN106</f>
        <v>278</v>
      </c>
      <c r="F149" s="166">
        <f>Rates!V106</f>
        <v>2.1668854999999998</v>
      </c>
      <c r="G149" s="166">
        <f>Rates!AR106</f>
        <v>0.78569560000000005</v>
      </c>
      <c r="H149" s="166">
        <f>Rates!BN106</f>
        <v>1.4715601</v>
      </c>
    </row>
    <row r="150" spans="2:8">
      <c r="B150" s="145">
        <v>2000</v>
      </c>
      <c r="C150" s="165">
        <f>Deaths!V107</f>
        <v>179</v>
      </c>
      <c r="D150" s="165">
        <f>Deaths!AR107</f>
        <v>50</v>
      </c>
      <c r="E150" s="165">
        <f>Deaths!BN107</f>
        <v>229</v>
      </c>
      <c r="F150" s="166">
        <f>Rates!V107</f>
        <v>1.9006050000000001</v>
      </c>
      <c r="G150" s="166">
        <f>Rates!AR107</f>
        <v>0.5236634</v>
      </c>
      <c r="H150" s="166">
        <f>Rates!BN107</f>
        <v>1.2020047</v>
      </c>
    </row>
    <row r="151" spans="2:8">
      <c r="B151" s="145">
        <v>2001</v>
      </c>
      <c r="C151" s="165">
        <f>Deaths!V108</f>
        <v>210</v>
      </c>
      <c r="D151" s="165">
        <f>Deaths!AR108</f>
        <v>51</v>
      </c>
      <c r="E151" s="165">
        <f>Deaths!BN108</f>
        <v>261</v>
      </c>
      <c r="F151" s="166">
        <f>Rates!V108</f>
        <v>2.2006662000000001</v>
      </c>
      <c r="G151" s="166">
        <f>Rates!AR108</f>
        <v>0.52135790000000004</v>
      </c>
      <c r="H151" s="166">
        <f>Rates!BN108</f>
        <v>1.3541628999999999</v>
      </c>
    </row>
    <row r="152" spans="2:8">
      <c r="B152" s="145">
        <v>2002</v>
      </c>
      <c r="C152" s="165">
        <f>Deaths!V109</f>
        <v>176</v>
      </c>
      <c r="D152" s="165">
        <f>Deaths!AR109</f>
        <v>56</v>
      </c>
      <c r="E152" s="165">
        <f>Deaths!BN109</f>
        <v>232</v>
      </c>
      <c r="F152" s="166">
        <f>Rates!V109</f>
        <v>1.8276441999999999</v>
      </c>
      <c r="G152" s="166">
        <f>Rates!AR109</f>
        <v>0.57202410000000004</v>
      </c>
      <c r="H152" s="166">
        <f>Rates!BN109</f>
        <v>1.1839097000000001</v>
      </c>
    </row>
    <row r="153" spans="2:8">
      <c r="B153" s="145">
        <v>2003</v>
      </c>
      <c r="C153" s="165">
        <f>Deaths!V110</f>
        <v>143</v>
      </c>
      <c r="D153" s="165">
        <f>Deaths!AR110</f>
        <v>58</v>
      </c>
      <c r="E153" s="165">
        <f>Deaths!BN110</f>
        <v>201</v>
      </c>
      <c r="F153" s="166">
        <f>Rates!V110</f>
        <v>1.4800384</v>
      </c>
      <c r="G153" s="166">
        <f>Rates!AR110</f>
        <v>0.58698950000000005</v>
      </c>
      <c r="H153" s="166">
        <f>Rates!BN110</f>
        <v>1.0207039</v>
      </c>
    </row>
    <row r="154" spans="2:8">
      <c r="B154" s="145">
        <v>2004</v>
      </c>
      <c r="C154" s="165">
        <f>Deaths!V111</f>
        <v>146</v>
      </c>
      <c r="D154" s="165">
        <f>Deaths!AR111</f>
        <v>51</v>
      </c>
      <c r="E154" s="165">
        <f>Deaths!BN111</f>
        <v>197</v>
      </c>
      <c r="F154" s="166">
        <f>Rates!V111</f>
        <v>1.4709483999999999</v>
      </c>
      <c r="G154" s="166">
        <f>Rates!AR111</f>
        <v>0.50472859999999997</v>
      </c>
      <c r="H154" s="166">
        <f>Rates!BN111</f>
        <v>0.98880210000000002</v>
      </c>
    </row>
    <row r="155" spans="2:8">
      <c r="B155" s="145">
        <v>2005</v>
      </c>
      <c r="C155" s="165">
        <f>Deaths!V112</f>
        <v>147</v>
      </c>
      <c r="D155" s="165">
        <f>Deaths!AR112</f>
        <v>45</v>
      </c>
      <c r="E155" s="165">
        <f>Deaths!BN112</f>
        <v>192</v>
      </c>
      <c r="F155" s="166">
        <f>Rates!V112</f>
        <v>1.4687549</v>
      </c>
      <c r="G155" s="166">
        <f>Rates!AR112</f>
        <v>0.435332</v>
      </c>
      <c r="H155" s="166">
        <f>Rates!BN112</f>
        <v>0.95190379999999997</v>
      </c>
    </row>
    <row r="156" spans="2:8">
      <c r="B156" s="145">
        <v>2006</v>
      </c>
      <c r="C156" s="165">
        <f>Deaths!V113</f>
        <v>161</v>
      </c>
      <c r="D156" s="165">
        <f>Deaths!AR113</f>
        <v>48</v>
      </c>
      <c r="E156" s="165">
        <f>Deaths!BN113</f>
        <v>209</v>
      </c>
      <c r="F156" s="166">
        <f>Rates!V113</f>
        <v>1.5878249</v>
      </c>
      <c r="G156" s="166">
        <f>Rates!AR113</f>
        <v>0.46158709999999997</v>
      </c>
      <c r="H156" s="166">
        <f>Rates!BN113</f>
        <v>1.0218939</v>
      </c>
    </row>
    <row r="157" spans="2:8">
      <c r="B157" s="145">
        <v>2007</v>
      </c>
      <c r="C157" s="165">
        <f>Deaths!V114</f>
        <v>145</v>
      </c>
      <c r="D157" s="165">
        <f>Deaths!AR114</f>
        <v>46</v>
      </c>
      <c r="E157" s="165">
        <f>Deaths!BN114</f>
        <v>191</v>
      </c>
      <c r="F157" s="166">
        <f>Rates!V114</f>
        <v>1.3900516000000001</v>
      </c>
      <c r="G157" s="166">
        <f>Rates!AR114</f>
        <v>0.44284960000000001</v>
      </c>
      <c r="H157" s="166">
        <f>Rates!BN114</f>
        <v>0.91363620000000001</v>
      </c>
    </row>
    <row r="158" spans="2:8">
      <c r="B158" s="145">
        <v>2008</v>
      </c>
      <c r="C158" s="165">
        <f>Deaths!V115</f>
        <v>145</v>
      </c>
      <c r="D158" s="165">
        <f>Deaths!AR115</f>
        <v>39</v>
      </c>
      <c r="E158" s="165">
        <f>Deaths!BN115</f>
        <v>184</v>
      </c>
      <c r="F158" s="166">
        <f>Rates!V115</f>
        <v>1.3608049</v>
      </c>
      <c r="G158" s="166">
        <f>Rates!AR115</f>
        <v>0.36889270000000002</v>
      </c>
      <c r="H158" s="166">
        <f>Rates!BN115</f>
        <v>0.86098180000000002</v>
      </c>
    </row>
    <row r="159" spans="2:8">
      <c r="B159" s="145">
        <v>2009</v>
      </c>
      <c r="C159" s="165">
        <f>Deaths!V116</f>
        <v>149</v>
      </c>
      <c r="D159" s="165">
        <f>Deaths!AR116</f>
        <v>51</v>
      </c>
      <c r="E159" s="165">
        <f>Deaths!BN116</f>
        <v>200</v>
      </c>
      <c r="F159" s="166">
        <f>Rates!V116</f>
        <v>1.3814770999999999</v>
      </c>
      <c r="G159" s="166">
        <f>Rates!AR116</f>
        <v>0.4512236</v>
      </c>
      <c r="H159" s="166">
        <f>Rates!BN116</f>
        <v>0.91475280000000003</v>
      </c>
    </row>
    <row r="160" spans="2:8">
      <c r="B160" s="145">
        <v>2010</v>
      </c>
      <c r="C160" s="165">
        <f>Deaths!V117</f>
        <v>172</v>
      </c>
      <c r="D160" s="165">
        <f>Deaths!AR117</f>
        <v>50</v>
      </c>
      <c r="E160" s="165">
        <f>Deaths!BN117</f>
        <v>222</v>
      </c>
      <c r="F160" s="166">
        <f>Rates!V117</f>
        <v>1.5591069</v>
      </c>
      <c r="G160" s="166">
        <f>Rates!AR117</f>
        <v>0.42607830000000002</v>
      </c>
      <c r="H160" s="166">
        <f>Rates!BN117</f>
        <v>0.99000920000000003</v>
      </c>
    </row>
    <row r="161" spans="2:8">
      <c r="B161" s="145">
        <v>2011</v>
      </c>
      <c r="C161" s="165">
        <f>Deaths!V118</f>
        <v>131</v>
      </c>
      <c r="D161" s="165">
        <f>Deaths!AR118</f>
        <v>36</v>
      </c>
      <c r="E161" s="165">
        <f>Deaths!BN118</f>
        <v>167</v>
      </c>
      <c r="F161" s="166">
        <f>Rates!V118</f>
        <v>1.1604768999999999</v>
      </c>
      <c r="G161" s="166">
        <f>Rates!AR118</f>
        <v>0.29726760000000002</v>
      </c>
      <c r="H161" s="166">
        <f>Rates!BN118</f>
        <v>0.72585250000000001</v>
      </c>
    </row>
    <row r="162" spans="2:8">
      <c r="B162" s="156">
        <f>IF($D$8&gt;=2012,2012,"")</f>
        <v>2012</v>
      </c>
      <c r="C162" s="165">
        <f>Deaths!V119</f>
        <v>159</v>
      </c>
      <c r="D162" s="165">
        <f>Deaths!AR119</f>
        <v>35</v>
      </c>
      <c r="E162" s="165">
        <f>Deaths!BN119</f>
        <v>194</v>
      </c>
      <c r="F162" s="166">
        <f>Rates!V119</f>
        <v>1.3827940000000001</v>
      </c>
      <c r="G162" s="166">
        <f>Rates!AR119</f>
        <v>0.28959289999999999</v>
      </c>
      <c r="H162" s="166">
        <f>Rates!BN119</f>
        <v>0.83411400000000002</v>
      </c>
    </row>
    <row r="163" spans="2:8">
      <c r="B163" s="156">
        <f>IF($D$8&gt;=2013,2013,"")</f>
        <v>2013</v>
      </c>
      <c r="C163" s="167">
        <f>Deaths!V120</f>
        <v>160</v>
      </c>
      <c r="D163" s="165">
        <f>Deaths!AR120</f>
        <v>52</v>
      </c>
      <c r="E163" s="165">
        <f>Deaths!BN120</f>
        <v>212</v>
      </c>
      <c r="F163" s="166">
        <f>Rates!V120</f>
        <v>1.3845955999999999</v>
      </c>
      <c r="G163" s="166">
        <f>Rates!AR120</f>
        <v>0.41631449999999998</v>
      </c>
      <c r="H163" s="166">
        <f>Rates!BN120</f>
        <v>0.90035860000000001</v>
      </c>
    </row>
    <row r="164" spans="2:8">
      <c r="B164" s="156">
        <f>IF($D$8&gt;=2014,2014,"")</f>
        <v>2014</v>
      </c>
      <c r="C164" s="167">
        <f>Deaths!V121</f>
        <v>148</v>
      </c>
      <c r="D164" s="165">
        <f>Deaths!AR121</f>
        <v>38</v>
      </c>
      <c r="E164" s="165">
        <f>Deaths!BN121</f>
        <v>186</v>
      </c>
      <c r="F164" s="166">
        <f>Rates!V121</f>
        <v>1.2507864</v>
      </c>
      <c r="G164" s="166">
        <f>Rates!AR121</f>
        <v>0.308141</v>
      </c>
      <c r="H164" s="166">
        <f>Rates!BN121</f>
        <v>0.77440949999999997</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1979</v>
      </c>
      <c r="D184" s="172"/>
      <c r="E184" s="174" t="s">
        <v>73</v>
      </c>
      <c r="F184" s="176">
        <f>INDEX($B$57:$H$175,MATCH($C$184,$B$57:$B$175,0),5)</f>
        <v>3.5673159999999999</v>
      </c>
      <c r="G184" s="176">
        <f>INDEX($B$57:$H$175,MATCH($C$184,$B$57:$B$175,0),6)</f>
        <v>1.0221389000000001</v>
      </c>
      <c r="H184" s="176">
        <f>INDEX($B$57:$H$175,MATCH($C$184,$B$57:$B$175,0),7)</f>
        <v>2.2722733000000002</v>
      </c>
    </row>
    <row r="185" spans="2:8">
      <c r="B185" s="174" t="s">
        <v>69</v>
      </c>
      <c r="C185" s="175">
        <f>'Interactive summary tables'!$G$10</f>
        <v>2014</v>
      </c>
      <c r="D185" s="172"/>
      <c r="E185" s="174" t="s">
        <v>74</v>
      </c>
      <c r="F185" s="176">
        <f>INDEX($B$57:$H$175,MATCH($C$185,$B$57:$B$175,0),5)</f>
        <v>1.2507864</v>
      </c>
      <c r="G185" s="176">
        <f>INDEX($B$57:$H$175,MATCH($C$185,$B$57:$B$175,0),6)</f>
        <v>0.308141</v>
      </c>
      <c r="H185" s="176">
        <f>INDEX($B$57:$H$175,MATCH($C$185,$B$57:$B$175,0),7)</f>
        <v>0.77440949999999997</v>
      </c>
    </row>
    <row r="186" spans="2:8">
      <c r="B186" s="177"/>
      <c r="C186" s="175"/>
      <c r="D186" s="172"/>
      <c r="E186" s="174" t="s">
        <v>76</v>
      </c>
      <c r="F186" s="178">
        <f>IF($C$185&lt;=$C$184,"-",(F$185-F$184)/F$184)</f>
        <v>-0.64937605751775285</v>
      </c>
      <c r="G186" s="178">
        <f t="shared" ref="G186:H186" si="2">IF($C$185&lt;=$C$184,"-",(G$185-G$184)/G$184)</f>
        <v>-0.69853314456577287</v>
      </c>
      <c r="H186" s="178">
        <f t="shared" si="2"/>
        <v>-0.65919174423252702</v>
      </c>
    </row>
    <row r="187" spans="2:8">
      <c r="B187" s="174" t="s">
        <v>79</v>
      </c>
      <c r="C187" s="175">
        <f>$C$185-$C$184</f>
        <v>35</v>
      </c>
      <c r="D187" s="172"/>
      <c r="E187" s="174" t="s">
        <v>75</v>
      </c>
      <c r="F187" s="178">
        <f>IF($C$185&lt;=$C$184,"-",((F$185/F$184)^(1/($C$185-$C$184))-1))</f>
        <v>-2.9500148229877787E-2</v>
      </c>
      <c r="G187" s="178">
        <f t="shared" ref="G187:H187" si="3">IF($C$185&lt;=$C$184,"-",((G$185/G$184)^(1/($C$185-$C$184))-1))</f>
        <v>-3.3679638792379007E-2</v>
      </c>
      <c r="H187" s="178">
        <f t="shared" si="3"/>
        <v>-3.0287160564561266E-2</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1979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Accidental drowning (ICD-10 W65–W74) in Australia, 1979–2014.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Accidental drowning (ICD-10 W65–W74) in Australia, 1979–2014.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1979</v>
      </c>
      <c r="D207" s="187" t="s">
        <v>26</v>
      </c>
      <c r="E207" s="187" t="s">
        <v>90</v>
      </c>
      <c r="F207" s="191" t="str">
        <f ca="1">CELL("address",INDEX(Deaths!$C$7:$T$132,MATCH($C$207,Deaths!$B$7:$B$132,0),MATCH($C$210,Deaths!$C$6:$T$6,0)))</f>
        <v>'[grim-accidental-drowning-2017.xlsx]Deaths'!$C$86</v>
      </c>
      <c r="G207" s="191" t="str">
        <f ca="1">CELL("address",INDEX(Deaths!$Y$7:$AP$132,MATCH($C$207,Deaths!$B$7:$B$132,0),MATCH($C$210,Deaths!$Y$6:$AP$6,0)))</f>
        <v>'[grim-accidental-drowning-2017.xlsx]Deaths'!$Y$86</v>
      </c>
      <c r="H207" s="191" t="str">
        <f ca="1">CELL("address",INDEX(Deaths!$AU$7:$BL$132,MATCH($C$207,Deaths!$B$7:$B$132,0),MATCH($C$210,Deaths!$AU$6:$BL$6,0)))</f>
        <v>'[grim-accidental-drowning-2017.xlsx]Deaths'!$AU$86</v>
      </c>
    </row>
    <row r="208" spans="2:8">
      <c r="B208" s="189" t="s">
        <v>69</v>
      </c>
      <c r="C208" s="190">
        <f>'Interactive summary tables'!$E$34</f>
        <v>2014</v>
      </c>
      <c r="D208" s="187"/>
      <c r="E208" s="187" t="s">
        <v>91</v>
      </c>
      <c r="F208" s="191" t="str">
        <f ca="1">CELL("address",INDEX(Deaths!$C$7:$T$132,MATCH($C$208,Deaths!$B$7:$B$132,0),MATCH($C$211,Deaths!$C$6:$T$6,0)))</f>
        <v>'[grim-accidental-drowning-2017.xlsx]Deaths'!$T$121</v>
      </c>
      <c r="G208" s="191" t="str">
        <f ca="1">CELL("address",INDEX(Deaths!$Y$7:$AP$132,MATCH($C$208,Deaths!$B$7:$B$132,0),MATCH($C$211,Deaths!$Y$6:$AP$6,0)))</f>
        <v>'[grim-accidental-drowning-2017.xlsx]Deaths'!$AP$121</v>
      </c>
      <c r="H208" s="191" t="str">
        <f ca="1">CELL("address",INDEX(Deaths!$AU$7:$BL$132,MATCH($C$208,Deaths!$B$7:$B$132,0),MATCH($C$211,Deaths!$AU$6:$BL$6,0)))</f>
        <v>'[grim-accidental-drowning-2017.xlsx]Deaths'!$BL$121</v>
      </c>
    </row>
    <row r="209" spans="2:8">
      <c r="B209" s="189"/>
      <c r="C209" s="190"/>
      <c r="D209" s="187"/>
      <c r="E209" s="187" t="s">
        <v>97</v>
      </c>
      <c r="F209" s="192">
        <f ca="1">SUM(INDIRECT(F$207,1):INDIRECT(F$208,1))</f>
        <v>7128</v>
      </c>
      <c r="G209" s="193">
        <f ca="1">SUM(INDIRECT(G$207,1):INDIRECT(G$208,1))</f>
        <v>2053</v>
      </c>
      <c r="H209" s="193">
        <f ca="1">SUM(INDIRECT(H$207,1):INDIRECT(H$208,1))</f>
        <v>9181</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'[grim-accidental-drowning-2017.xlsx]Populations'!$D$95</v>
      </c>
      <c r="G211" s="191" t="str">
        <f ca="1">CELL("address",INDEX(Populations!$Y$16:$AP$141,MATCH($C$207,Populations!$C$16:$C$141,0),MATCH($C$210,Populations!$Y$15:$AP$15,0)))</f>
        <v>'[grim-accidental-drowning-2017.xlsx]Populations'!$Y$95</v>
      </c>
      <c r="H211" s="191" t="str">
        <f ca="1">CELL("address",INDEX(Populations!$AT$16:$BK$141,MATCH($C$207,Populations!$C$16:$C$141,0),MATCH($C$210,Populations!$AT$15:$BK$15,0)))</f>
        <v>'[grim-accidental-drowning-2017.xlsx]Populations'!$AT$95</v>
      </c>
    </row>
    <row r="212" spans="2:8">
      <c r="B212" s="189"/>
      <c r="C212" s="187"/>
      <c r="D212" s="187"/>
      <c r="E212" s="187" t="s">
        <v>91</v>
      </c>
      <c r="F212" s="191" t="str">
        <f ca="1">CELL("address",INDEX(Populations!$D$16:$U$141,MATCH($C$208,Populations!$C$16:$C$141,0),MATCH($C$211,Populations!$D$15:$U$15,0)))</f>
        <v>'[grim-accidental-drowning-2017.xlsx]Populations'!$U$130</v>
      </c>
      <c r="G212" s="191" t="str">
        <f ca="1">CELL("address",INDEX(Populations!$Y$16:$AP$141,MATCH($C$208,Populations!$C$16:$C$141,0),MATCH($C$211,Populations!$Y$15:$AP$15,0)))</f>
        <v>'[grim-accidental-drowning-2017.xlsx]Populations'!$AP$130</v>
      </c>
      <c r="H212" s="191" t="str">
        <f ca="1">CELL("address",INDEX(Populations!$AT$16:$BK$141,MATCH($C$208,Populations!$C$16:$C$141,0),MATCH($C$211,Populations!$AT$15:$BK$15,0)))</f>
        <v>'[grim-accidental-drowning-2017.xlsx]Populations'!$BK$130</v>
      </c>
    </row>
    <row r="213" spans="2:8">
      <c r="B213" s="189" t="s">
        <v>95</v>
      </c>
      <c r="C213" s="190">
        <f>INDEX($G$11:$G$28,MATCH($C$210,$F$11:$F$28,0))</f>
        <v>1</v>
      </c>
      <c r="D213" s="187"/>
      <c r="E213" s="187" t="s">
        <v>98</v>
      </c>
      <c r="F213" s="192">
        <f ca="1">SUM(INDIRECT(F$211,1):INDIRECT(F$212,1))</f>
        <v>331811829</v>
      </c>
      <c r="G213" s="193">
        <f ca="1">SUM(INDIRECT(G$211,1):INDIRECT(G$212,1))</f>
        <v>334763882</v>
      </c>
      <c r="H213" s="193">
        <f ca="1">SUM(INDIRECT(H$211,1):INDIRECT(H$212,1))</f>
        <v>666575711</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2.1482055119861325</v>
      </c>
      <c r="G215" s="195">
        <f t="shared" ref="G215:H215" ca="1" si="4">IF($C$208&lt;$C$207,"-",IF($C$214&lt;$C$213,"-",G$209/G$213*100000))</f>
        <v>0.61326807053814725</v>
      </c>
      <c r="H215" s="195">
        <f t="shared" ca="1" si="4"/>
        <v>1.3773379150324305</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1979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Accidental drowning (ICD-10 W65–W74) in Australia, 1979–2014,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Accidental drowning (ICD-10 W65–W74) in Australia, 1979,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Accidental drowning (ICD-10 W65–W74) in Australia, 1979–2014,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Accidental drowning (ICD-10 W65–W74) in Australia, 1979,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Accidental drowning (ICD-10 W65–W74) in Australia, 1979–2014,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Props1.xml><?xml version="1.0" encoding="utf-8"?>
<ds:datastoreItem xmlns:ds="http://schemas.openxmlformats.org/officeDocument/2006/customXml" ds:itemID="{3256A8C6-E02A-4C91-BDDB-0592D719B6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schemas.microsoft.com/office/2006/metadata/properties"/>
    <ds:schemaRef ds:uri="http://schemas.microsoft.com/office/2006/documentManagement/types"/>
    <ds:schemaRef ds:uri="http://www.w3.org/XML/1998/namespace"/>
    <ds:schemaRef ds:uri="c095c42a-9a6d-4ed6-ad94-052c8814a2e5"/>
    <ds:schemaRef ds:uri="http://purl.org/dc/elements/1.1/"/>
    <ds:schemaRef ds:uri="http://schemas.openxmlformats.org/package/2006/metadata/core-properties"/>
    <ds:schemaRef ds:uri="http://schemas.microsoft.com/office/infopath/2007/PartnerControl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GRIM2003 - Accidental drowning (ICD-10 W65–W74)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2017-11-07T03:45:18Z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