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G107" i="7" l="1"/>
  <c r="H81" i="7"/>
  <c r="H57" i="7"/>
  <c r="G65" i="7"/>
  <c r="F72" i="7"/>
  <c r="H71" i="7"/>
  <c r="F73" i="7"/>
  <c r="F122" i="7"/>
  <c r="G95" i="7"/>
  <c r="H159" i="7"/>
  <c r="G168" i="7"/>
  <c r="F63" i="7"/>
  <c r="H143" i="7"/>
  <c r="H117" i="7"/>
  <c r="F92" i="7"/>
  <c r="G81" i="7"/>
  <c r="H135" i="7"/>
  <c r="F59" i="7"/>
  <c r="F102" i="7"/>
  <c r="H88" i="7"/>
  <c r="F143" i="7"/>
  <c r="G91" i="7"/>
  <c r="G78" i="7"/>
  <c r="F156" i="7"/>
  <c r="F93" i="7"/>
  <c r="H73" i="7"/>
  <c r="H82" i="7"/>
  <c r="G70" i="7"/>
  <c r="F160" i="7"/>
  <c r="H174" i="7"/>
  <c r="G128" i="7"/>
  <c r="H106" i="7"/>
  <c r="G61" i="7"/>
  <c r="F133" i="7"/>
  <c r="H70" i="7"/>
  <c r="G60" i="7"/>
  <c r="H64" i="7"/>
  <c r="F120" i="7"/>
  <c r="G62" i="7"/>
  <c r="H59" i="7"/>
  <c r="G118" i="7"/>
  <c r="F82" i="7"/>
  <c r="H69" i="7"/>
  <c r="F112" i="7"/>
  <c r="H109" i="7"/>
  <c r="H89" i="7"/>
  <c r="G89" i="7"/>
  <c r="F121" i="7"/>
  <c r="F61" i="7"/>
  <c r="G96" i="7"/>
  <c r="H147" i="7"/>
  <c r="H107" i="7"/>
  <c r="F110" i="7"/>
  <c r="G153" i="7"/>
  <c r="H137" i="7"/>
  <c r="G122" i="7"/>
  <c r="G129" i="7"/>
  <c r="F78" i="7"/>
  <c r="F164" i="7"/>
  <c r="F57" i="7"/>
  <c r="F115" i="7"/>
  <c r="F113" i="7"/>
  <c r="G83" i="7"/>
  <c r="H75" i="7"/>
  <c r="H116" i="7"/>
  <c r="H170" i="7"/>
  <c r="H156" i="7"/>
  <c r="H120" i="7"/>
  <c r="H140" i="7"/>
  <c r="H79" i="7"/>
  <c r="H93" i="7"/>
  <c r="G90" i="7"/>
  <c r="H144" i="7"/>
  <c r="G108" i="7"/>
  <c r="H113" i="7"/>
  <c r="G145" i="7"/>
  <c r="G67" i="7"/>
  <c r="F148" i="7"/>
  <c r="F170" i="7"/>
  <c r="G159" i="7"/>
  <c r="F60" i="7"/>
  <c r="H77" i="7"/>
  <c r="F132" i="7"/>
  <c r="G66" i="7"/>
  <c r="F126" i="7"/>
  <c r="F152" i="7"/>
  <c r="F138" i="7"/>
  <c r="F118" i="7"/>
  <c r="H85" i="7"/>
  <c r="H115" i="7"/>
  <c r="G75" i="7"/>
  <c r="G143" i="7"/>
  <c r="H110" i="7"/>
  <c r="H148" i="7"/>
  <c r="H173" i="7"/>
  <c r="F101" i="7"/>
  <c r="F89" i="7"/>
  <c r="H97" i="7"/>
  <c r="G160" i="7"/>
  <c r="G64" i="7"/>
  <c r="H126" i="7"/>
  <c r="G103" i="7"/>
  <c r="G131" i="7"/>
  <c r="H125" i="7"/>
  <c r="G126" i="7"/>
  <c r="H130" i="7"/>
  <c r="G58" i="7"/>
  <c r="G165" i="7"/>
  <c r="F124" i="7"/>
  <c r="G125" i="7"/>
  <c r="G94" i="7"/>
  <c r="H67" i="7"/>
  <c r="G99" i="7"/>
  <c r="G104" i="7"/>
  <c r="G105" i="7"/>
  <c r="F125" i="7"/>
  <c r="H104" i="7"/>
  <c r="H127" i="7"/>
  <c r="H63" i="7"/>
  <c r="G98" i="7"/>
  <c r="H128" i="7"/>
  <c r="H100" i="7"/>
  <c r="F65" i="7"/>
  <c r="H114" i="7"/>
  <c r="H151" i="7"/>
  <c r="H58" i="7"/>
  <c r="H123" i="7"/>
  <c r="F108" i="7"/>
  <c r="F158" i="7"/>
  <c r="H112"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H168" i="7"/>
  <c r="F172" i="7"/>
  <c r="F87" i="7"/>
  <c r="H96" i="7"/>
  <c r="H62" i="7"/>
  <c r="F68" i="7"/>
  <c r="H74" i="7"/>
  <c r="G139" i="7"/>
  <c r="G172" i="7"/>
  <c r="H86" i="7"/>
  <c r="F117" i="7"/>
  <c r="F86" i="7"/>
  <c r="F80" i="7"/>
  <c r="F98" i="7"/>
  <c r="F83" i="7"/>
  <c r="G156" i="7"/>
  <c r="G120" i="7"/>
  <c r="G148" i="7"/>
  <c r="G155" i="7"/>
  <c r="F166" i="7"/>
  <c r="G162" i="7"/>
  <c r="F151" i="7"/>
  <c r="G151" i="7"/>
  <c r="G115" i="7"/>
  <c r="H90" i="7"/>
  <c r="G112" i="7"/>
  <c r="G113" i="7"/>
  <c r="F135" i="7"/>
  <c r="G152" i="7"/>
  <c r="F91" i="7"/>
  <c r="H99" i="7"/>
  <c r="G140" i="7"/>
  <c r="F85" i="7"/>
  <c r="G84" i="7"/>
  <c r="G171" i="7"/>
  <c r="G74" i="7"/>
  <c r="H87" i="7"/>
  <c r="H129" i="7"/>
  <c r="G80" i="7"/>
  <c r="F64" i="7"/>
  <c r="F131" i="7"/>
  <c r="G142" i="7"/>
  <c r="F130" i="7"/>
  <c r="G175" i="7"/>
  <c r="G169" i="7"/>
  <c r="F114" i="7"/>
  <c r="H145" i="7"/>
  <c r="H80" i="7"/>
  <c r="F155" i="7"/>
  <c r="G163" i="7"/>
  <c r="F58" i="7"/>
  <c r="G119" i="7"/>
  <c r="G97" i="7"/>
  <c r="F62" i="7"/>
  <c r="F154" i="7"/>
  <c r="F88" i="7"/>
  <c r="G77" i="7"/>
  <c r="G158" i="7"/>
  <c r="F99" i="7"/>
  <c r="H118" i="7"/>
  <c r="F165" i="7"/>
  <c r="G93" i="7"/>
  <c r="F149" i="7"/>
  <c r="G133" i="7"/>
  <c r="F116" i="7"/>
  <c r="F127" i="7"/>
  <c r="F157" i="7"/>
  <c r="G136" i="7"/>
  <c r="H103" i="7"/>
  <c r="G110" i="7"/>
  <c r="G82" i="7"/>
  <c r="G57" i="7"/>
  <c r="G106" i="7"/>
  <c r="H164" i="7"/>
  <c r="G92" i="7"/>
  <c r="F103" i="7"/>
  <c r="G116" i="7"/>
  <c r="G76" i="7"/>
  <c r="G138" i="7"/>
  <c r="G73" i="7"/>
  <c r="G88" i="7"/>
  <c r="H149" i="7"/>
  <c r="F161" i="7"/>
  <c r="H163" i="7"/>
  <c r="G157" i="7"/>
  <c r="G121" i="7"/>
  <c r="G167" i="7"/>
  <c r="G69" i="7"/>
  <c r="G135" i="7"/>
  <c r="H102" i="7"/>
  <c r="F163" i="7"/>
  <c r="F159" i="7"/>
  <c r="H111" i="7"/>
  <c r="H122" i="7"/>
  <c r="F144" i="7"/>
  <c r="H133" i="7"/>
  <c r="H95" i="7"/>
  <c r="F150" i="7"/>
  <c r="F140" i="7"/>
  <c r="G59" i="7"/>
  <c r="F169" i="7"/>
  <c r="H146" i="7"/>
  <c r="H157" i="7"/>
  <c r="F66" i="7"/>
  <c r="H155" i="7"/>
  <c r="H158" i="7"/>
  <c r="F119" i="7"/>
  <c r="H162" i="7"/>
  <c r="F136" i="7"/>
  <c r="G63" i="7"/>
  <c r="F147" i="7"/>
  <c r="H150" i="7"/>
  <c r="G109" i="7"/>
  <c r="F84" i="7"/>
  <c r="G149" i="7"/>
  <c r="H171" i="7"/>
  <c r="H60" i="7"/>
  <c r="F106" i="7"/>
  <c r="H68" i="7"/>
  <c r="G101" i="7"/>
  <c r="F137" i="7"/>
  <c r="H121" i="7"/>
  <c r="H172" i="7"/>
  <c r="H138" i="7"/>
  <c r="H166" i="7"/>
  <c r="F123" i="7"/>
  <c r="H61" i="7"/>
  <c r="H169" i="7"/>
  <c r="G71" i="7"/>
  <c r="H108" i="7"/>
  <c r="F104" i="7"/>
  <c r="F111" i="7"/>
  <c r="G124" i="7"/>
  <c r="G127" i="7"/>
  <c r="H94" i="7"/>
  <c r="G123" i="7"/>
  <c r="F145" i="7"/>
  <c r="G79" i="7"/>
  <c r="F173" i="7"/>
  <c r="G141" i="7"/>
  <c r="F96" i="7"/>
  <c r="H136" i="7"/>
  <c r="F90" i="7"/>
  <c r="F128" i="7"/>
  <c r="F70" i="7"/>
  <c r="H76" i="7"/>
  <c r="F162" i="7"/>
  <c r="G161" i="7"/>
  <c r="H72" i="7"/>
  <c r="G111" i="7"/>
  <c r="F109" i="7"/>
  <c r="F107" i="7"/>
  <c r="G166" i="7"/>
  <c r="G102" i="7"/>
  <c r="F167" i="7"/>
  <c r="F94" i="7"/>
  <c r="G170" i="7"/>
  <c r="H98" i="7"/>
  <c r="H83" i="7"/>
  <c r="F142" i="7"/>
  <c r="F168" i="7"/>
  <c r="F139" i="7"/>
  <c r="F74" i="7"/>
  <c r="H165" i="7"/>
  <c r="H91" i="7"/>
  <c r="H175" i="7"/>
  <c r="H160" i="7"/>
  <c r="G86" i="7"/>
  <c r="G174" i="7"/>
  <c r="H167" i="7"/>
  <c r="F174" i="7"/>
  <c r="G147" i="7"/>
  <c r="G154" i="7"/>
  <c r="G134" i="7"/>
  <c r="G85" i="7"/>
  <c r="H141" i="7"/>
  <c r="F175" i="7"/>
  <c r="G117" i="7"/>
  <c r="H152" i="7"/>
  <c r="H161" i="7"/>
  <c r="F67" i="7"/>
  <c r="G150"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F212" i="7"/>
  <c r="P33" i="7"/>
  <c r="S39" i="7"/>
  <c r="D32" i="7"/>
  <c r="L33" i="7"/>
  <c r="F32" i="7"/>
  <c r="H32" i="7"/>
  <c r="R32" i="7"/>
  <c r="F208" i="7"/>
  <c r="H212" i="7"/>
  <c r="H38" i="7"/>
  <c r="O33" i="7"/>
  <c r="C32" i="7"/>
  <c r="G38" i="7"/>
  <c r="M38" i="7"/>
  <c r="G212" i="7"/>
  <c r="T33" i="7"/>
  <c r="G39" i="7"/>
  <c r="L38" i="7"/>
  <c r="K38" i="7"/>
  <c r="I39" i="7"/>
  <c r="G211" i="7"/>
  <c r="K33" i="7"/>
  <c r="S33" i="7"/>
  <c r="I32" i="7"/>
  <c r="N32" i="7"/>
  <c r="L32" i="7"/>
  <c r="J33" i="7"/>
  <c r="R39" i="7"/>
  <c r="F38" i="7"/>
  <c r="E32" i="7"/>
  <c r="J38" i="7"/>
  <c r="T38" i="7"/>
  <c r="I33" i="7"/>
  <c r="T39" i="7"/>
  <c r="E39" i="7"/>
  <c r="C39" i="7"/>
  <c r="I38" i="7"/>
  <c r="T32" i="7"/>
  <c r="P32" i="7"/>
  <c r="O39" i="7"/>
  <c r="D39" i="7"/>
  <c r="P38" i="7"/>
  <c r="F211" i="7"/>
  <c r="K32" i="7"/>
  <c r="N39" i="7"/>
  <c r="G208" i="7"/>
  <c r="M32" i="7"/>
  <c r="E38" i="7"/>
  <c r="N33" i="7"/>
  <c r="L39" i="7"/>
  <c r="E33" i="7"/>
  <c r="F33" i="7"/>
  <c r="J32" i="7"/>
  <c r="C38" i="7"/>
  <c r="H211" i="7"/>
  <c r="K39" i="7"/>
  <c r="R33" i="7"/>
  <c r="F39" i="7"/>
  <c r="J39" i="7"/>
  <c r="D38" i="7"/>
  <c r="N38" i="7"/>
  <c r="P39" i="7"/>
  <c r="S32" i="7"/>
  <c r="O38" i="7"/>
  <c r="R38" i="7"/>
  <c r="F207" i="7"/>
  <c r="M33" i="7"/>
  <c r="H33" i="7"/>
  <c r="G207" i="7"/>
  <c r="G33" i="7"/>
  <c r="M39" i="7"/>
  <c r="C33" i="7"/>
  <c r="Q39" i="7"/>
  <c r="D33" i="7"/>
  <c r="G32" i="7"/>
  <c r="Q33" i="7"/>
  <c r="H207" i="7"/>
  <c r="O32" i="7"/>
  <c r="Q38" i="7"/>
  <c r="H39" i="7"/>
  <c r="H208" i="7"/>
  <c r="S38" i="7"/>
  <c r="O43" i="7" l="1"/>
  <c r="S43" i="7"/>
  <c r="P43" i="7"/>
  <c r="G43" i="7"/>
  <c r="C60" i="7"/>
  <c r="D136" i="7"/>
  <c r="D135" i="7"/>
  <c r="E43" i="7"/>
  <c r="C85" i="7"/>
  <c r="H42" i="7"/>
  <c r="F43" i="7"/>
  <c r="E94" i="7"/>
  <c r="D166" i="7"/>
  <c r="J42" i="7"/>
  <c r="S42" i="7"/>
  <c r="T43" i="7"/>
  <c r="G42" i="7"/>
  <c r="H43" i="7"/>
  <c r="E72" i="7"/>
  <c r="C131" i="7"/>
  <c r="D74" i="7"/>
  <c r="N43" i="7"/>
  <c r="C156" i="7"/>
  <c r="C101" i="7"/>
  <c r="E101" i="7"/>
  <c r="C103" i="7"/>
  <c r="E93" i="7"/>
  <c r="D75" i="7"/>
  <c r="C73" i="7"/>
  <c r="D131" i="7"/>
  <c r="D43" i="7"/>
  <c r="C43" i="7"/>
  <c r="U39" i="7"/>
  <c r="E82" i="7"/>
  <c r="C104" i="7"/>
  <c r="E85" i="7"/>
  <c r="D171" i="7"/>
  <c r="Q43" i="7"/>
  <c r="J43" i="7"/>
  <c r="L42" i="7"/>
  <c r="C97" i="7"/>
  <c r="I43" i="7"/>
  <c r="C165" i="7"/>
  <c r="E124" i="7"/>
  <c r="D108" i="7"/>
  <c r="E141" i="7"/>
  <c r="D114" i="7"/>
  <c r="D147" i="7"/>
  <c r="C109" i="7"/>
  <c r="T42" i="7"/>
  <c r="D67" i="7"/>
  <c r="D130" i="7"/>
  <c r="E126" i="7"/>
  <c r="E73" i="7"/>
  <c r="C135" i="7"/>
  <c r="E108" i="7"/>
  <c r="E59" i="7"/>
  <c r="D155" i="7"/>
  <c r="E109" i="7"/>
  <c r="R42" i="7"/>
  <c r="E57" i="7"/>
  <c r="C132" i="7"/>
  <c r="C133" i="7"/>
  <c r="C171" i="7"/>
  <c r="D151" i="7"/>
  <c r="R43" i="7"/>
  <c r="C99" i="7"/>
  <c r="C142" i="7"/>
  <c r="D78" i="7"/>
  <c r="E146" i="7"/>
  <c r="C126" i="7"/>
  <c r="E78" i="7"/>
  <c r="C78" i="7"/>
  <c r="E83" i="7"/>
  <c r="D128" i="7"/>
  <c r="K42" i="7"/>
  <c r="I42" i="7"/>
  <c r="D70" i="7"/>
  <c r="E86" i="7"/>
  <c r="E152" i="7"/>
  <c r="D61" i="7"/>
  <c r="C82" i="7"/>
  <c r="D145" i="7"/>
  <c r="C157" i="7"/>
  <c r="U38" i="7"/>
  <c r="C42" i="7"/>
  <c r="D170" i="7"/>
  <c r="E66" i="7"/>
  <c r="E100" i="7"/>
  <c r="D103" i="7"/>
  <c r="E71" i="7"/>
  <c r="E68" i="7"/>
  <c r="E135" i="7"/>
  <c r="D89" i="7"/>
  <c r="L43" i="7"/>
  <c r="D134" i="7"/>
  <c r="D158" i="7"/>
  <c r="E96" i="7"/>
  <c r="E150" i="7"/>
  <c r="C170" i="7"/>
  <c r="C125" i="7"/>
  <c r="C108" i="7"/>
  <c r="D42" i="7"/>
  <c r="E105" i="7"/>
  <c r="D109" i="7"/>
  <c r="D60" i="7"/>
  <c r="C111" i="7"/>
  <c r="C154" i="7"/>
  <c r="D107" i="7"/>
  <c r="D101" i="7"/>
  <c r="D144" i="7"/>
  <c r="E137" i="7"/>
  <c r="E88"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E164" i="7"/>
  <c r="C70" i="7"/>
  <c r="E166" i="7"/>
  <c r="C61" i="7"/>
  <c r="D137" i="7"/>
  <c r="E132" i="7"/>
  <c r="D102" i="7"/>
  <c r="C152" i="7"/>
  <c r="M42" i="7"/>
  <c r="C107" i="7"/>
  <c r="E123" i="7"/>
  <c r="D173" i="7"/>
  <c r="C145" i="7"/>
  <c r="D76" i="7"/>
  <c r="E121" i="7"/>
  <c r="C172" i="7"/>
  <c r="E170" i="7"/>
  <c r="D160" i="7"/>
  <c r="D150" i="7"/>
  <c r="C110" i="7"/>
  <c r="C75" i="7"/>
  <c r="D175" i="7"/>
  <c r="D123" i="7"/>
  <c r="E147" i="7"/>
  <c r="D121" i="7"/>
  <c r="C88" i="7"/>
  <c r="D83" i="7"/>
  <c r="C92" i="7"/>
  <c r="E163" i="7"/>
  <c r="C66" i="7"/>
  <c r="C174" i="7"/>
  <c r="C79" i="7"/>
  <c r="O42" i="7"/>
  <c r="P42" i="7"/>
  <c r="C164" i="7"/>
  <c r="E158" i="7"/>
  <c r="D159" i="7"/>
  <c r="N42" i="7"/>
  <c r="C87" i="7"/>
  <c r="C83" i="7"/>
  <c r="C106" i="7"/>
  <c r="E113" i="7"/>
  <c r="D69" i="7"/>
  <c r="E76" i="7"/>
  <c r="C162" i="7"/>
  <c r="E58" i="7"/>
  <c r="E155" i="7"/>
  <c r="E119" i="7"/>
  <c r="C173" i="7"/>
  <c r="E116" i="7"/>
  <c r="D58" i="7"/>
  <c r="E131" i="7"/>
  <c r="D92" i="7"/>
  <c r="D90" i="7"/>
  <c r="C96" i="7"/>
  <c r="E61" i="7"/>
  <c r="E104" i="7"/>
  <c r="E98" i="7"/>
  <c r="E145" i="7"/>
  <c r="C102" i="7"/>
  <c r="E74" i="7"/>
  <c r="D80" i="7"/>
  <c r="C65" i="7"/>
  <c r="E171" i="7"/>
  <c r="D148" i="7"/>
  <c r="D139" i="7"/>
  <c r="D110" i="7"/>
  <c r="C161" i="7"/>
  <c r="C151" i="7"/>
  <c r="C160" i="7"/>
  <c r="E63" i="7"/>
  <c r="C167"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14" i="7"/>
  <c r="D98" i="7"/>
  <c r="E148" i="7"/>
  <c r="C76" i="7"/>
  <c r="E169" i="7"/>
  <c r="C84" i="7"/>
  <c r="D153"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19" i="7"/>
  <c r="D88" i="7"/>
  <c r="C168" i="7"/>
  <c r="C13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63" i="7"/>
  <c r="C112" i="7"/>
  <c r="C163" i="7"/>
  <c r="E77" i="7"/>
  <c r="C72" i="7"/>
  <c r="E110" i="7"/>
  <c r="E111" i="7"/>
  <c r="C120" i="7"/>
  <c r="E67" i="7"/>
  <c r="E133" i="7"/>
  <c r="E134" i="7"/>
  <c r="E79" i="7"/>
  <c r="D96" i="7"/>
  <c r="D146"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H209" i="7"/>
  <c r="G209" i="7"/>
  <c r="H213" i="7"/>
  <c r="F209" i="7"/>
  <c r="F213" i="7"/>
  <c r="H215" i="7" l="1"/>
  <c r="O34" i="12" s="1"/>
  <c r="G215" i="7"/>
  <c r="N34" i="12" s="1"/>
  <c r="F215" i="7"/>
  <c r="M34" i="12" s="1"/>
</calcChain>
</file>

<file path=xl/sharedStrings.xml><?xml version="1.0" encoding="utf-8"?>
<sst xmlns="http://schemas.openxmlformats.org/spreadsheetml/2006/main" count="3636" uniqueCount="222">
  <si>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</si>
  <si>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</si>
  <si>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</si>
  <si>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</si>
  <si>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</si>
  <si>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</si>
  <si>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</si>
  <si>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</si>
  <si>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</si>
  <si>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</si>
  <si>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</si>
  <si>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</si>
  <si>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</si>
  <si>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</si>
  <si>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</si>
  <si>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</si>
  <si>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</si>
  <si>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</si>
  <si>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</si>
  <si>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</si>
  <si>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</si>
  <si>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</si>
  <si>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</si>
  <si>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</si>
  <si>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</si>
  <si>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</si>
  <si>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</si>
  <si>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</si>
  <si>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</si>
  <si>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</si>
  <si>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</si>
  <si>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</si>
  <si>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</si>
  <si>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</si>
  <si>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</si>
  <si>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</si>
  <si>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</si>
  <si>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</si>
  <si>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</si>
  <si>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</si>
  <si>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</si>
  <si>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</si>
  <si>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</si>
  <si>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</si>
  <si>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</si>
  <si>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</si>
  <si>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</si>
  <si>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</si>
  <si>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</si>
  <si>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</si>
  <si>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</si>
  <si>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</si>
  <si>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</si>
  <si>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</si>
  <si>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</si>
  <si>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</si>
  <si>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</si>
  <si>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</si>
  <si>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</si>
  <si>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</si>
  <si>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</si>
  <si>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</si>
  <si>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</si>
  <si>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</si>
  <si>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</si>
  <si>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</si>
  <si>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</si>
  <si>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</si>
  <si>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</si>
  <si>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</si>
  <si>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</si>
  <si>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</si>
  <si>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</si>
  <si>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</si>
  <si>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</si>
  <si>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</si>
  <si>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</si>
  <si>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</si>
  <si>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</si>
  <si>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</si>
  <si>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</si>
  <si>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</si>
  <si>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</si>
  <si>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</si>
  <si>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</si>
  <si>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</si>
  <si>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</si>
  <si>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</si>
  <si>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</si>
  <si>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</si>
  <si>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</si>
  <si>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</si>
  <si>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</si>
  <si>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</si>
  <si>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</si>
  <si>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</si>
  <si>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</si>
  <si>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</si>
  <si>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</si>
  <si>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</si>
  <si>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</si>
  <si>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</si>
  <si>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</si>
  <si>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</si>
  <si>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</si>
  <si>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</si>
  <si>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</si>
  <si>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</si>
  <si>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</si>
  <si>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</si>
  <si>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</si>
  <si>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</si>
  <si>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</si>
  <si>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</si>
  <si>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</si>
  <si>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</si>
  <si>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</si>
  <si>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</si>
  <si>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</si>
  <si>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</si>
  <si>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</si>
  <si>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</si>
  <si>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</si>
  <si>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</si>
  <si>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</si>
  <si>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</si>
  <si>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</si>
  <si>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</si>
  <si>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</si>
  <si>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</si>
  <si>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</si>
  <si>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</si>
  <si>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</si>
  <si>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</si>
  <si>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</si>
  <si>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</si>
  <si>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</si>
  <si>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</si>
  <si>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</si>
  <si>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</si>
  <si>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</si>
  <si>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</si>
  <si>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</si>
  <si>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</si>
  <si>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</si>
  <si>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</si>
  <si>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</si>
  <si>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</si>
  <si>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</si>
  <si>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</si>
  <si>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</si>
  <si>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</si>
  <si>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</si>
  <si>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</si>
  <si>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</si>
  <si>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</si>
  <si>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</si>
  <si>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</si>
  <si>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</si>
  <si>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</si>
  <si>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</si>
  <si>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</si>
  <si>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</si>
  <si>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</si>
  <si>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</si>
  <si>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</si>
  <si>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</si>
  <si>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</si>
  <si>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</si>
  <si>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</si>
  <si>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</si>
  <si>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</si>
  <si>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</si>
  <si>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</si>
  <si>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</si>
  <si>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</si>
  <si>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</si>
  <si>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</si>
  <si>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</si>
  <si>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</si>
  <si>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</si>
  <si>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</si>
  <si>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</si>
  <si>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</si>
  <si>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</si>
  <si>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</si>
  <si>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</si>
  <si>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</si>
  <si>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</si>
  <si>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</si>
  <si>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</si>
  <si>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</si>
  <si>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</si>
  <si>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</si>
  <si>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</si>
  <si>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</si>
  <si>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</si>
  <si>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</si>
  <si>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</si>
  <si>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</si>
  <si>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</si>
  <si>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GRIM0100</t>
  </si>
  <si>
    <t>GRIM_output.xls</t>
  </si>
  <si>
    <t>All certain infectious and parasitic diseases (ICD-10 A00–B99), 1907–2014</t>
  </si>
  <si>
    <t>Final</t>
  </si>
  <si>
    <t>Final Recast</t>
  </si>
  <si>
    <t>Revised</t>
  </si>
  <si>
    <t>Preliminary</t>
  </si>
  <si>
    <t>year</t>
  </si>
  <si>
    <t>SnapshotId</t>
  </si>
  <si>
    <t>All certain infectious and parasitic diseases</t>
  </si>
  <si>
    <t>A00–B99</t>
  </si>
  <si>
    <t>1–9, 11–25, 28–35, 37, 38, 61a, 62, 67, 104–107, 112, 164</t>
  </si>
  <si>
    <t>1–9, 11–25, 28–35, 37, 38, 61a, 62, 67, 8a, 104–107, 112, 164</t>
  </si>
  <si>
    <t>1–10, 12–42, 71b, 72, 76, 113–116, 121, 175</t>
  </si>
  <si>
    <t>1–10, 12–44, 79b, 80, 83, 119, 120, 177</t>
  </si>
  <si>
    <t xml:space="preserve">1–32, 34–43, 44a, 44c </t>
  </si>
  <si>
    <t>001–138, 571, 696, 697, 764</t>
  </si>
  <si>
    <t>001–136</t>
  </si>
  <si>
    <t>001–139</t>
  </si>
  <si>
    <t>These data do not include influenza (ICD-9 487) as it is allocated to the respiratory chapter of the ICD coding system.</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</si>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</sst>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certain infectious and parasitic diseases (ICD-10 A00–B99), by sex and year, 1907–2014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Admin!Deaths_male</c:f>
              <c:numCache>
                <c:formatCode>#,##0</c:formatCode>
                <c:ptCount val="108"/>
                <c:pt idx="0">
                  <c:v>6165</c:v>
                </c:pt>
                <c:pt idx="1">
                  <c:v>4469</c:v>
                </c:pt>
                <c:pt idx="2">
                  <c:v>4323</c:v>
                </c:pt>
                <c:pt idx="3">
                  <c:v>4324</c:v>
                </c:pt>
                <c:pt idx="4">
                  <c:v>5059</c:v>
                </c:pt>
                <c:pt idx="5">
                  <c:v>4051</c:v>
                </c:pt>
                <c:pt idx="6">
                  <c:v>4340</c:v>
                </c:pt>
                <c:pt idx="7">
                  <c:v>5817</c:v>
                </c:pt>
                <c:pt idx="8">
                  <c:v>4948</c:v>
                </c:pt>
                <c:pt idx="9">
                  <c:v>3396</c:v>
                </c:pt>
                <c:pt idx="10">
                  <c:v>3769</c:v>
                </c:pt>
                <c:pt idx="11">
                  <c:v>3405</c:v>
                </c:pt>
                <c:pt idx="12">
                  <c:v>3890</c:v>
                </c:pt>
                <c:pt idx="13">
                  <c:v>3056</c:v>
                </c:pt>
                <c:pt idx="14">
                  <c:v>3692</c:v>
                </c:pt>
                <c:pt idx="15">
                  <c:v>4482</c:v>
                </c:pt>
                <c:pt idx="16">
                  <c:v>4940</c:v>
                </c:pt>
                <c:pt idx="17">
                  <c:v>4644</c:v>
                </c:pt>
                <c:pt idx="18">
                  <c:v>4276</c:v>
                </c:pt>
                <c:pt idx="19">
                  <c:v>4576</c:v>
                </c:pt>
                <c:pt idx="20">
                  <c:v>4323</c:v>
                </c:pt>
                <c:pt idx="21">
                  <c:v>4527</c:v>
                </c:pt>
                <c:pt idx="22">
                  <c:v>4078</c:v>
                </c:pt>
                <c:pt idx="23">
                  <c:v>3872</c:v>
                </c:pt>
                <c:pt idx="24">
                  <c:v>3440</c:v>
                </c:pt>
                <c:pt idx="25">
                  <c:v>3311</c:v>
                </c:pt>
                <c:pt idx="26">
                  <c:v>3139</c:v>
                </c:pt>
                <c:pt idx="27">
                  <c:v>3244</c:v>
                </c:pt>
                <c:pt idx="28">
                  <c:v>3098</c:v>
                </c:pt>
                <c:pt idx="29">
                  <c:v>2989</c:v>
                </c:pt>
                <c:pt idx="30">
                  <c:v>2903</c:v>
                </c:pt>
                <c:pt idx="31">
                  <c:v>2833</c:v>
                </c:pt>
                <c:pt idx="32">
                  <c:v>2985</c:v>
                </c:pt>
                <c:pt idx="33">
                  <c:v>2996</c:v>
                </c:pt>
                <c:pt idx="34">
                  <c:v>3148</c:v>
                </c:pt>
                <c:pt idx="35">
                  <c:v>3369</c:v>
                </c:pt>
                <c:pt idx="36">
                  <c:v>3082</c:v>
                </c:pt>
                <c:pt idx="37">
                  <c:v>2574</c:v>
                </c:pt>
                <c:pt idx="38">
                  <c:v>2433</c:v>
                </c:pt>
                <c:pt idx="39">
                  <c:v>2496</c:v>
                </c:pt>
                <c:pt idx="40">
                  <c:v>2366</c:v>
                </c:pt>
                <c:pt idx="41">
                  <c:v>2369</c:v>
                </c:pt>
                <c:pt idx="42">
                  <c:v>2244</c:v>
                </c:pt>
                <c:pt idx="43">
                  <c:v>1988</c:v>
                </c:pt>
                <c:pt idx="44">
                  <c:v>2037</c:v>
                </c:pt>
                <c:pt idx="45">
                  <c:v>1667</c:v>
                </c:pt>
                <c:pt idx="46">
                  <c:v>1459</c:v>
                </c:pt>
                <c:pt idx="47">
                  <c:v>1359</c:v>
                </c:pt>
                <c:pt idx="48">
                  <c:v>1141</c:v>
                </c:pt>
                <c:pt idx="49">
                  <c:v>1091</c:v>
                </c:pt>
                <c:pt idx="50">
                  <c:v>950</c:v>
                </c:pt>
                <c:pt idx="51">
                  <c:v>904</c:v>
                </c:pt>
                <c:pt idx="52">
                  <c:v>905</c:v>
                </c:pt>
                <c:pt idx="53">
                  <c:v>799</c:v>
                </c:pt>
                <c:pt idx="54">
                  <c:v>763</c:v>
                </c:pt>
                <c:pt idx="55">
                  <c:v>822</c:v>
                </c:pt>
                <c:pt idx="56">
                  <c:v>705</c:v>
                </c:pt>
                <c:pt idx="57">
                  <c:v>678</c:v>
                </c:pt>
                <c:pt idx="58">
                  <c:v>588</c:v>
                </c:pt>
                <c:pt idx="59">
                  <c:v>609</c:v>
                </c:pt>
                <c:pt idx="60">
                  <c:v>570</c:v>
                </c:pt>
                <c:pt idx="61">
                  <c:v>547</c:v>
                </c:pt>
                <c:pt idx="62">
                  <c:v>518</c:v>
                </c:pt>
                <c:pt idx="63">
                  <c:v>549</c:v>
                </c:pt>
                <c:pt idx="64">
                  <c:v>531</c:v>
                </c:pt>
                <c:pt idx="65">
                  <c:v>436</c:v>
                </c:pt>
                <c:pt idx="66">
                  <c:v>447</c:v>
                </c:pt>
                <c:pt idx="67">
                  <c:v>455</c:v>
                </c:pt>
                <c:pt idx="68">
                  <c:v>396</c:v>
                </c:pt>
                <c:pt idx="69">
                  <c:v>356</c:v>
                </c:pt>
                <c:pt idx="70">
                  <c:v>356</c:v>
                </c:pt>
                <c:pt idx="71">
                  <c:v>305</c:v>
                </c:pt>
                <c:pt idx="72">
                  <c:v>280</c:v>
                </c:pt>
                <c:pt idx="73">
                  <c:v>280</c:v>
                </c:pt>
                <c:pt idx="74">
                  <c:v>277</c:v>
                </c:pt>
                <c:pt idx="75">
                  <c:v>284</c:v>
                </c:pt>
                <c:pt idx="76">
                  <c:v>311</c:v>
                </c:pt>
                <c:pt idx="77">
                  <c:v>271</c:v>
                </c:pt>
                <c:pt idx="78">
                  <c:v>300</c:v>
                </c:pt>
                <c:pt idx="79">
                  <c:v>340</c:v>
                </c:pt>
                <c:pt idx="80">
                  <c:v>342</c:v>
                </c:pt>
                <c:pt idx="81">
                  <c:v>410</c:v>
                </c:pt>
                <c:pt idx="82">
                  <c:v>402</c:v>
                </c:pt>
                <c:pt idx="83">
                  <c:v>429</c:v>
                </c:pt>
                <c:pt idx="84">
                  <c:v>456</c:v>
                </c:pt>
                <c:pt idx="85">
                  <c:v>492</c:v>
                </c:pt>
                <c:pt idx="86">
                  <c:v>502</c:v>
                </c:pt>
                <c:pt idx="87">
                  <c:v>565</c:v>
                </c:pt>
                <c:pt idx="88">
                  <c:v>578</c:v>
                </c:pt>
                <c:pt idx="89">
                  <c:v>1067</c:v>
                </c:pt>
                <c:pt idx="90">
                  <c:v>868</c:v>
                </c:pt>
                <c:pt idx="91">
                  <c:v>790</c:v>
                </c:pt>
                <c:pt idx="92">
                  <c:v>842</c:v>
                </c:pt>
                <c:pt idx="93">
                  <c:v>867</c:v>
                </c:pt>
                <c:pt idx="94">
                  <c:v>887</c:v>
                </c:pt>
                <c:pt idx="95">
                  <c:v>952</c:v>
                </c:pt>
                <c:pt idx="96">
                  <c:v>926</c:v>
                </c:pt>
                <c:pt idx="97">
                  <c:v>965</c:v>
                </c:pt>
                <c:pt idx="98">
                  <c:v>905</c:v>
                </c:pt>
                <c:pt idx="99">
                  <c:v>1043</c:v>
                </c:pt>
                <c:pt idx="100">
                  <c:v>972</c:v>
                </c:pt>
                <c:pt idx="101">
                  <c:v>1015</c:v>
                </c:pt>
                <c:pt idx="102">
                  <c:v>974</c:v>
                </c:pt>
                <c:pt idx="103">
                  <c:v>1128</c:v>
                </c:pt>
                <c:pt idx="104">
                  <c:v>1242</c:v>
                </c:pt>
                <c:pt idx="105">
                  <c:v>1222</c:v>
                </c:pt>
                <c:pt idx="106">
                  <c:v>1322</c:v>
                </c:pt>
                <c:pt idx="107">
                  <c:v>1411</c:v>
                </c:pt>
              </c:numCache>
            </c:numRef>
          </c:yVal>
          <c:smooth val="0"/>
        </c:ser>
        <c:ser>
          <c:idx val="1"/>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Admin!Deaths_female</c:f>
              <c:numCache>
                <c:formatCode>#,##0</c:formatCode>
                <c:ptCount val="108"/>
                <c:pt idx="0">
                  <c:v>6441</c:v>
                </c:pt>
                <c:pt idx="1">
                  <c:v>4390</c:v>
                </c:pt>
                <c:pt idx="2">
                  <c:v>4762</c:v>
                </c:pt>
                <c:pt idx="3">
                  <c:v>4575</c:v>
                </c:pt>
                <c:pt idx="4">
                  <c:v>5124</c:v>
                </c:pt>
                <c:pt idx="5">
                  <c:v>3969</c:v>
                </c:pt>
                <c:pt idx="6">
                  <c:v>4798</c:v>
                </c:pt>
                <c:pt idx="7">
                  <c:v>4926</c:v>
                </c:pt>
                <c:pt idx="8">
                  <c:v>3407</c:v>
                </c:pt>
                <c:pt idx="9">
                  <c:v>3299</c:v>
                </c:pt>
                <c:pt idx="10">
                  <c:v>3414</c:v>
                </c:pt>
                <c:pt idx="11">
                  <c:v>3625</c:v>
                </c:pt>
                <c:pt idx="12">
                  <c:v>2876</c:v>
                </c:pt>
                <c:pt idx="13">
                  <c:v>3199</c:v>
                </c:pt>
                <c:pt idx="14">
                  <c:v>4345</c:v>
                </c:pt>
                <c:pt idx="15">
                  <c:v>3217</c:v>
                </c:pt>
                <c:pt idx="16">
                  <c:v>3655</c:v>
                </c:pt>
                <c:pt idx="17">
                  <c:v>3432</c:v>
                </c:pt>
                <c:pt idx="18">
                  <c:v>3186</c:v>
                </c:pt>
                <c:pt idx="19">
                  <c:v>3354</c:v>
                </c:pt>
                <c:pt idx="20">
                  <c:v>3162</c:v>
                </c:pt>
                <c:pt idx="21">
                  <c:v>3473</c:v>
                </c:pt>
                <c:pt idx="22">
                  <c:v>3012</c:v>
                </c:pt>
                <c:pt idx="23">
                  <c:v>2922</c:v>
                </c:pt>
                <c:pt idx="24">
                  <c:v>2528</c:v>
                </c:pt>
                <c:pt idx="25">
                  <c:v>2352</c:v>
                </c:pt>
                <c:pt idx="26">
                  <c:v>2162</c:v>
                </c:pt>
                <c:pt idx="27">
                  <c:v>2402</c:v>
                </c:pt>
                <c:pt idx="28">
                  <c:v>2061</c:v>
                </c:pt>
                <c:pt idx="29">
                  <c:v>2281</c:v>
                </c:pt>
                <c:pt idx="30">
                  <c:v>2021</c:v>
                </c:pt>
                <c:pt idx="31">
                  <c:v>1909</c:v>
                </c:pt>
                <c:pt idx="32">
                  <c:v>2013</c:v>
                </c:pt>
                <c:pt idx="33">
                  <c:v>1912</c:v>
                </c:pt>
                <c:pt idx="34">
                  <c:v>1964</c:v>
                </c:pt>
                <c:pt idx="35">
                  <c:v>2207</c:v>
                </c:pt>
                <c:pt idx="36">
                  <c:v>2056</c:v>
                </c:pt>
                <c:pt idx="37">
                  <c:v>1525</c:v>
                </c:pt>
                <c:pt idx="38">
                  <c:v>1566</c:v>
                </c:pt>
                <c:pt idx="39">
                  <c:v>1473</c:v>
                </c:pt>
                <c:pt idx="40">
                  <c:v>1319</c:v>
                </c:pt>
                <c:pt idx="41">
                  <c:v>1337</c:v>
                </c:pt>
                <c:pt idx="42">
                  <c:v>1135</c:v>
                </c:pt>
                <c:pt idx="43">
                  <c:v>1019</c:v>
                </c:pt>
                <c:pt idx="44">
                  <c:v>1146</c:v>
                </c:pt>
                <c:pt idx="45">
                  <c:v>873</c:v>
                </c:pt>
                <c:pt idx="46">
                  <c:v>775</c:v>
                </c:pt>
                <c:pt idx="47">
                  <c:v>682</c:v>
                </c:pt>
                <c:pt idx="48">
                  <c:v>601</c:v>
                </c:pt>
                <c:pt idx="49">
                  <c:v>608</c:v>
                </c:pt>
                <c:pt idx="50">
                  <c:v>470</c:v>
                </c:pt>
                <c:pt idx="51">
                  <c:v>478</c:v>
                </c:pt>
                <c:pt idx="52">
                  <c:v>466</c:v>
                </c:pt>
                <c:pt idx="53">
                  <c:v>463</c:v>
                </c:pt>
                <c:pt idx="54">
                  <c:v>458</c:v>
                </c:pt>
                <c:pt idx="55">
                  <c:v>416</c:v>
                </c:pt>
                <c:pt idx="56">
                  <c:v>394</c:v>
                </c:pt>
                <c:pt idx="57">
                  <c:v>393</c:v>
                </c:pt>
                <c:pt idx="58">
                  <c:v>363</c:v>
                </c:pt>
                <c:pt idx="59">
                  <c:v>352</c:v>
                </c:pt>
                <c:pt idx="60">
                  <c:v>407</c:v>
                </c:pt>
                <c:pt idx="61">
                  <c:v>422</c:v>
                </c:pt>
                <c:pt idx="62">
                  <c:v>401</c:v>
                </c:pt>
                <c:pt idx="63">
                  <c:v>393</c:v>
                </c:pt>
                <c:pt idx="64">
                  <c:v>383</c:v>
                </c:pt>
                <c:pt idx="65">
                  <c:v>369</c:v>
                </c:pt>
                <c:pt idx="66">
                  <c:v>339</c:v>
                </c:pt>
                <c:pt idx="67">
                  <c:v>312</c:v>
                </c:pt>
                <c:pt idx="68">
                  <c:v>311</c:v>
                </c:pt>
                <c:pt idx="69">
                  <c:v>296</c:v>
                </c:pt>
                <c:pt idx="70">
                  <c:v>257</c:v>
                </c:pt>
                <c:pt idx="71">
                  <c:v>286</c:v>
                </c:pt>
                <c:pt idx="72">
                  <c:v>223</c:v>
                </c:pt>
                <c:pt idx="73">
                  <c:v>247</c:v>
                </c:pt>
                <c:pt idx="74">
                  <c:v>268</c:v>
                </c:pt>
                <c:pt idx="75">
                  <c:v>253</c:v>
                </c:pt>
                <c:pt idx="76">
                  <c:v>264</c:v>
                </c:pt>
                <c:pt idx="77">
                  <c:v>246</c:v>
                </c:pt>
                <c:pt idx="78">
                  <c:v>323</c:v>
                </c:pt>
                <c:pt idx="79">
                  <c:v>258</c:v>
                </c:pt>
                <c:pt idx="80">
                  <c:v>302</c:v>
                </c:pt>
                <c:pt idx="81">
                  <c:v>323</c:v>
                </c:pt>
                <c:pt idx="82">
                  <c:v>359</c:v>
                </c:pt>
                <c:pt idx="83">
                  <c:v>374</c:v>
                </c:pt>
                <c:pt idx="84">
                  <c:v>374</c:v>
                </c:pt>
                <c:pt idx="85">
                  <c:v>402</c:v>
                </c:pt>
                <c:pt idx="86">
                  <c:v>431</c:v>
                </c:pt>
                <c:pt idx="87">
                  <c:v>477</c:v>
                </c:pt>
                <c:pt idx="88">
                  <c:v>492</c:v>
                </c:pt>
                <c:pt idx="89">
                  <c:v>571</c:v>
                </c:pt>
                <c:pt idx="90">
                  <c:v>654</c:v>
                </c:pt>
                <c:pt idx="91">
                  <c:v>664</c:v>
                </c:pt>
                <c:pt idx="92">
                  <c:v>761</c:v>
                </c:pt>
                <c:pt idx="93">
                  <c:v>779</c:v>
                </c:pt>
                <c:pt idx="94">
                  <c:v>788</c:v>
                </c:pt>
                <c:pt idx="95">
                  <c:v>838</c:v>
                </c:pt>
                <c:pt idx="96">
                  <c:v>828</c:v>
                </c:pt>
                <c:pt idx="97">
                  <c:v>842</c:v>
                </c:pt>
                <c:pt idx="98">
                  <c:v>796</c:v>
                </c:pt>
                <c:pt idx="99">
                  <c:v>926</c:v>
                </c:pt>
                <c:pt idx="100">
                  <c:v>885</c:v>
                </c:pt>
                <c:pt idx="101">
                  <c:v>954</c:v>
                </c:pt>
                <c:pt idx="102">
                  <c:v>852</c:v>
                </c:pt>
                <c:pt idx="103">
                  <c:v>1025</c:v>
                </c:pt>
                <c:pt idx="104">
                  <c:v>1158</c:v>
                </c:pt>
                <c:pt idx="105">
                  <c:v>1172</c:v>
                </c:pt>
                <c:pt idx="106">
                  <c:v>1359</c:v>
                </c:pt>
                <c:pt idx="107">
                  <c:v>1319</c:v>
                </c:pt>
              </c:numCache>
            </c:numRef>
          </c:yVal>
          <c:smooth val="0"/>
        </c:ser>
        <c:dLbls>
          <c:showLegendKey val="0"/>
          <c:showVal val="0"/>
          <c:showCatName val="0"/>
          <c:showSerName val="0"/>
          <c:showPercent val="0"/>
          <c:showBubbleSize val="0"/>
        </c:dLbls>
        <c:axId val="170957824"/>
        <c:axId val="170968192"/>
      </c:scatterChart>
      <c:valAx>
        <c:axId val="1709578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70968192"/>
        <c:crosses val="autoZero"/>
        <c:crossBetween val="midCat"/>
        <c:minorUnit val="10"/>
      </c:valAx>
      <c:valAx>
        <c:axId val="170968192"/>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709578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certain infectious and parasitic diseases (ICD-10 A00–B99), by sex and year, 1907–2014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Admin!ASR_male</c:f>
              <c:numCache>
                <c:formatCode>0.0</c:formatCode>
                <c:ptCount val="108"/>
                <c:pt idx="0">
                  <c:v>287.99576999999999</c:v>
                </c:pt>
                <c:pt idx="1">
                  <c:v>257.33242000000001</c:v>
                </c:pt>
                <c:pt idx="2">
                  <c:v>230.10932</c:v>
                </c:pt>
                <c:pt idx="3">
                  <c:v>222.09702999999999</c:v>
                </c:pt>
                <c:pt idx="4">
                  <c:v>246.60384999999999</c:v>
                </c:pt>
                <c:pt idx="5">
                  <c:v>196.06272000000001</c:v>
                </c:pt>
                <c:pt idx="6">
                  <c:v>219.91005999999999</c:v>
                </c:pt>
                <c:pt idx="7">
                  <c:v>248.56306000000001</c:v>
                </c:pt>
                <c:pt idx="8">
                  <c:v>185.76361</c:v>
                </c:pt>
                <c:pt idx="9">
                  <c:v>143.82284999999999</c:v>
                </c:pt>
                <c:pt idx="10">
                  <c:v>155.99394000000001</c:v>
                </c:pt>
                <c:pt idx="11">
                  <c:v>145.04438999999999</c:v>
                </c:pt>
                <c:pt idx="12">
                  <c:v>152.97685000000001</c:v>
                </c:pt>
                <c:pt idx="13">
                  <c:v>119.40177</c:v>
                </c:pt>
                <c:pt idx="14">
                  <c:v>145.44937999999999</c:v>
                </c:pt>
                <c:pt idx="15">
                  <c:v>164.64700999999999</c:v>
                </c:pt>
                <c:pt idx="16">
                  <c:v>177.16408999999999</c:v>
                </c:pt>
                <c:pt idx="17">
                  <c:v>163.40743000000001</c:v>
                </c:pt>
                <c:pt idx="18">
                  <c:v>148.59681</c:v>
                </c:pt>
                <c:pt idx="19">
                  <c:v>165.14874</c:v>
                </c:pt>
                <c:pt idx="20">
                  <c:v>148.43941000000001</c:v>
                </c:pt>
                <c:pt idx="21">
                  <c:v>151.73799</c:v>
                </c:pt>
                <c:pt idx="22">
                  <c:v>135.88290000000001</c:v>
                </c:pt>
                <c:pt idx="23">
                  <c:v>126.37251999999999</c:v>
                </c:pt>
                <c:pt idx="24">
                  <c:v>114.37754</c:v>
                </c:pt>
                <c:pt idx="25">
                  <c:v>108.60253</c:v>
                </c:pt>
                <c:pt idx="26">
                  <c:v>106.3336</c:v>
                </c:pt>
                <c:pt idx="27">
                  <c:v>106.74412</c:v>
                </c:pt>
                <c:pt idx="28">
                  <c:v>102.79027000000001</c:v>
                </c:pt>
                <c:pt idx="29">
                  <c:v>99.018394000000001</c:v>
                </c:pt>
                <c:pt idx="30">
                  <c:v>95.327408000000005</c:v>
                </c:pt>
                <c:pt idx="31">
                  <c:v>91.526850999999994</c:v>
                </c:pt>
                <c:pt idx="32">
                  <c:v>95.528893999999994</c:v>
                </c:pt>
                <c:pt idx="33">
                  <c:v>96.048737000000003</c:v>
                </c:pt>
                <c:pt idx="34">
                  <c:v>97.760427000000007</c:v>
                </c:pt>
                <c:pt idx="35">
                  <c:v>105.46205</c:v>
                </c:pt>
                <c:pt idx="36">
                  <c:v>95.025874000000002</c:v>
                </c:pt>
                <c:pt idx="37">
                  <c:v>78.364846999999997</c:v>
                </c:pt>
                <c:pt idx="38">
                  <c:v>74.423186000000001</c:v>
                </c:pt>
                <c:pt idx="39">
                  <c:v>74.716015999999996</c:v>
                </c:pt>
                <c:pt idx="40">
                  <c:v>70.565180999999995</c:v>
                </c:pt>
                <c:pt idx="41">
                  <c:v>69.243852000000004</c:v>
                </c:pt>
                <c:pt idx="42">
                  <c:v>64.402023999999997</c:v>
                </c:pt>
                <c:pt idx="43">
                  <c:v>55.126629000000001</c:v>
                </c:pt>
                <c:pt idx="44">
                  <c:v>55.464499000000004</c:v>
                </c:pt>
                <c:pt idx="45">
                  <c:v>45.439630999999999</c:v>
                </c:pt>
                <c:pt idx="46">
                  <c:v>39.097126000000003</c:v>
                </c:pt>
                <c:pt idx="47">
                  <c:v>35.666912000000004</c:v>
                </c:pt>
                <c:pt idx="48">
                  <c:v>30.670952</c:v>
                </c:pt>
                <c:pt idx="49">
                  <c:v>28.936634999999999</c:v>
                </c:pt>
                <c:pt idx="50">
                  <c:v>25.449728</c:v>
                </c:pt>
                <c:pt idx="51">
                  <c:v>23.242502000000002</c:v>
                </c:pt>
                <c:pt idx="52">
                  <c:v>22.699441</c:v>
                </c:pt>
                <c:pt idx="53">
                  <c:v>20.510933999999999</c:v>
                </c:pt>
                <c:pt idx="54">
                  <c:v>18.606621000000001</c:v>
                </c:pt>
                <c:pt idx="55">
                  <c:v>20.503302999999999</c:v>
                </c:pt>
                <c:pt idx="56">
                  <c:v>17.392239</c:v>
                </c:pt>
                <c:pt idx="57">
                  <c:v>17.596257999999999</c:v>
                </c:pt>
                <c:pt idx="58">
                  <c:v>13.788414</c:v>
                </c:pt>
                <c:pt idx="59">
                  <c:v>13.606581</c:v>
                </c:pt>
                <c:pt idx="60">
                  <c:v>12.644098</c:v>
                </c:pt>
                <c:pt idx="61">
                  <c:v>12.350538</c:v>
                </c:pt>
                <c:pt idx="62">
                  <c:v>11.110462</c:v>
                </c:pt>
                <c:pt idx="63">
                  <c:v>11.731598999999999</c:v>
                </c:pt>
                <c:pt idx="64">
                  <c:v>10.450143000000001</c:v>
                </c:pt>
                <c:pt idx="65">
                  <c:v>8.7024287000000005</c:v>
                </c:pt>
                <c:pt idx="66">
                  <c:v>8.9959837</c:v>
                </c:pt>
                <c:pt idx="67">
                  <c:v>9.0720387999999996</c:v>
                </c:pt>
                <c:pt idx="68">
                  <c:v>8.0843063999999991</c:v>
                </c:pt>
                <c:pt idx="69">
                  <c:v>7.1518999000000001</c:v>
                </c:pt>
                <c:pt idx="70">
                  <c:v>6.9615629999999999</c:v>
                </c:pt>
                <c:pt idx="71">
                  <c:v>5.9704683999999997</c:v>
                </c:pt>
                <c:pt idx="72">
                  <c:v>5.6379147999999999</c:v>
                </c:pt>
                <c:pt idx="73">
                  <c:v>5.7702309999999999</c:v>
                </c:pt>
                <c:pt idx="74">
                  <c:v>5.6795904999999998</c:v>
                </c:pt>
                <c:pt idx="75">
                  <c:v>5.8834625000000003</c:v>
                </c:pt>
                <c:pt idx="76">
                  <c:v>6.2477803999999999</c:v>
                </c:pt>
                <c:pt idx="77">
                  <c:v>5.3119949000000002</c:v>
                </c:pt>
                <c:pt idx="78">
                  <c:v>5.6597220000000004</c:v>
                </c:pt>
                <c:pt idx="79">
                  <c:v>6.4415630999999998</c:v>
                </c:pt>
                <c:pt idx="80">
                  <c:v>6.0434714999999999</c:v>
                </c:pt>
                <c:pt idx="81">
                  <c:v>7.1570926000000004</c:v>
                </c:pt>
                <c:pt idx="82">
                  <c:v>7.0288088999999996</c:v>
                </c:pt>
                <c:pt idx="83">
                  <c:v>7.0239117000000002</c:v>
                </c:pt>
                <c:pt idx="84">
                  <c:v>7.4060332999999998</c:v>
                </c:pt>
                <c:pt idx="85">
                  <c:v>7.8188085999999997</c:v>
                </c:pt>
                <c:pt idx="86">
                  <c:v>7.8535934999999997</c:v>
                </c:pt>
                <c:pt idx="87">
                  <c:v>8.2801535000000008</c:v>
                </c:pt>
                <c:pt idx="88">
                  <c:v>8.4261427999999992</c:v>
                </c:pt>
                <c:pt idx="89">
                  <c:v>13.868592</c:v>
                </c:pt>
                <c:pt idx="90">
                  <c:v>11.678072</c:v>
                </c:pt>
                <c:pt idx="91">
                  <c:v>10.575588</c:v>
                </c:pt>
                <c:pt idx="92">
                  <c:v>11.086907</c:v>
                </c:pt>
                <c:pt idx="93">
                  <c:v>11.068804</c:v>
                </c:pt>
                <c:pt idx="94">
                  <c:v>10.962399</c:v>
                </c:pt>
                <c:pt idx="95">
                  <c:v>11.437395</c:v>
                </c:pt>
                <c:pt idx="96">
                  <c:v>10.840361</c:v>
                </c:pt>
                <c:pt idx="97">
                  <c:v>11.127739</c:v>
                </c:pt>
                <c:pt idx="98">
                  <c:v>10.107317</c:v>
                </c:pt>
                <c:pt idx="99">
                  <c:v>11.098407999999999</c:v>
                </c:pt>
                <c:pt idx="100">
                  <c:v>10.032726</c:v>
                </c:pt>
                <c:pt idx="101">
                  <c:v>10.242114000000001</c:v>
                </c:pt>
                <c:pt idx="102">
                  <c:v>9.4286594000000008</c:v>
                </c:pt>
                <c:pt idx="103">
                  <c:v>10.612621000000001</c:v>
                </c:pt>
                <c:pt idx="104">
                  <c:v>11.299719</c:v>
                </c:pt>
                <c:pt idx="105">
                  <c:v>10.806137</c:v>
                </c:pt>
                <c:pt idx="106">
                  <c:v>11.277357</c:v>
                </c:pt>
                <c:pt idx="107">
                  <c:v>11.647237000000001</c:v>
                </c:pt>
              </c:numCache>
            </c:numRef>
          </c:yVal>
          <c:smooth val="0"/>
        </c:ser>
        <c:ser>
          <c:idx val="3"/>
          <c:order val="1"/>
          <c:tx>
            <c:v>Females</c:v>
          </c:tx>
          <c:spPr>
            <a:ln>
              <a:solidFill>
                <a:srgbClr val="FF9326"/>
              </a:solidFill>
            </a:ln>
          </c:spPr>
          <c:marker>
            <c:symbol val="none"/>
          </c:marker>
          <c:xVal>
            <c:numRef>
              <c:f>Admin!Years</c:f>
              <c:numCache>
                <c:formatCode>General</c:formatCode>
                <c:ptCount val="108"/>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numCache>
            </c:numRef>
          </c:xVal>
          <c:yVal>
            <c:numRef>
              <c:f>Admin!ASR_female</c:f>
              <c:numCache>
                <c:formatCode>0.0</c:formatCode>
                <c:ptCount val="108"/>
                <c:pt idx="0">
                  <c:v>356.39434</c:v>
                </c:pt>
                <c:pt idx="1">
                  <c:v>267.08598999999998</c:v>
                </c:pt>
                <c:pt idx="2">
                  <c:v>276.21974999999998</c:v>
                </c:pt>
                <c:pt idx="3">
                  <c:v>271.7491</c:v>
                </c:pt>
                <c:pt idx="4">
                  <c:v>283.61577</c:v>
                </c:pt>
                <c:pt idx="5">
                  <c:v>215.77257</c:v>
                </c:pt>
                <c:pt idx="6">
                  <c:v>252.51552000000001</c:v>
                </c:pt>
                <c:pt idx="7">
                  <c:v>193.07034999999999</c:v>
                </c:pt>
                <c:pt idx="8">
                  <c:v>164.13397000000001</c:v>
                </c:pt>
                <c:pt idx="9">
                  <c:v>149.64251999999999</c:v>
                </c:pt>
                <c:pt idx="10">
                  <c:v>151.34505999999999</c:v>
                </c:pt>
                <c:pt idx="11">
                  <c:v>156.71483000000001</c:v>
                </c:pt>
                <c:pt idx="12">
                  <c:v>117.0254</c:v>
                </c:pt>
                <c:pt idx="13">
                  <c:v>134.41494</c:v>
                </c:pt>
                <c:pt idx="14">
                  <c:v>158.90355</c:v>
                </c:pt>
                <c:pt idx="15">
                  <c:v>119.16544</c:v>
                </c:pt>
                <c:pt idx="16">
                  <c:v>128.73373000000001</c:v>
                </c:pt>
                <c:pt idx="17">
                  <c:v>115.10907</c:v>
                </c:pt>
                <c:pt idx="18">
                  <c:v>109.32669</c:v>
                </c:pt>
                <c:pt idx="19">
                  <c:v>119.48437</c:v>
                </c:pt>
                <c:pt idx="20">
                  <c:v>103.49016</c:v>
                </c:pt>
                <c:pt idx="21">
                  <c:v>112.06786</c:v>
                </c:pt>
                <c:pt idx="22">
                  <c:v>98.630964000000006</c:v>
                </c:pt>
                <c:pt idx="23">
                  <c:v>92.592647999999997</c:v>
                </c:pt>
                <c:pt idx="24">
                  <c:v>81.090148999999997</c:v>
                </c:pt>
                <c:pt idx="25">
                  <c:v>75.325688</c:v>
                </c:pt>
                <c:pt idx="26">
                  <c:v>69.042907999999997</c:v>
                </c:pt>
                <c:pt idx="27">
                  <c:v>76.010223999999994</c:v>
                </c:pt>
                <c:pt idx="28">
                  <c:v>65.945283000000003</c:v>
                </c:pt>
                <c:pt idx="29">
                  <c:v>71.772108000000003</c:v>
                </c:pt>
                <c:pt idx="30">
                  <c:v>63.436601000000003</c:v>
                </c:pt>
                <c:pt idx="31">
                  <c:v>58.630307999999999</c:v>
                </c:pt>
                <c:pt idx="32">
                  <c:v>62.045143000000003</c:v>
                </c:pt>
                <c:pt idx="33">
                  <c:v>57.203313999999999</c:v>
                </c:pt>
                <c:pt idx="34">
                  <c:v>58.95693</c:v>
                </c:pt>
                <c:pt idx="35">
                  <c:v>64.881084999999999</c:v>
                </c:pt>
                <c:pt idx="36">
                  <c:v>60.054245000000002</c:v>
                </c:pt>
                <c:pt idx="37">
                  <c:v>44.813369999999999</c:v>
                </c:pt>
                <c:pt idx="38">
                  <c:v>44.865482999999998</c:v>
                </c:pt>
                <c:pt idx="39">
                  <c:v>41.112940000000002</c:v>
                </c:pt>
                <c:pt idx="40">
                  <c:v>36.702311000000002</c:v>
                </c:pt>
                <c:pt idx="41">
                  <c:v>36.091650999999999</c:v>
                </c:pt>
                <c:pt idx="42">
                  <c:v>29.551665</c:v>
                </c:pt>
                <c:pt idx="43">
                  <c:v>25.751266000000001</c:v>
                </c:pt>
                <c:pt idx="44">
                  <c:v>28.288616999999999</c:v>
                </c:pt>
                <c:pt idx="45">
                  <c:v>22.002410000000001</c:v>
                </c:pt>
                <c:pt idx="46">
                  <c:v>18.738284</c:v>
                </c:pt>
                <c:pt idx="47">
                  <c:v>15.437466000000001</c:v>
                </c:pt>
                <c:pt idx="48">
                  <c:v>13.779603</c:v>
                </c:pt>
                <c:pt idx="49">
                  <c:v>14.181975</c:v>
                </c:pt>
                <c:pt idx="50">
                  <c:v>10.815122000000001</c:v>
                </c:pt>
                <c:pt idx="51">
                  <c:v>10.582426999999999</c:v>
                </c:pt>
                <c:pt idx="52">
                  <c:v>10.242926000000001</c:v>
                </c:pt>
                <c:pt idx="53">
                  <c:v>10.157398000000001</c:v>
                </c:pt>
                <c:pt idx="54">
                  <c:v>9.7414109</c:v>
                </c:pt>
                <c:pt idx="55">
                  <c:v>8.6970641999999998</c:v>
                </c:pt>
                <c:pt idx="56">
                  <c:v>7.9033180999999999</c:v>
                </c:pt>
                <c:pt idx="57">
                  <c:v>7.9571019999999999</c:v>
                </c:pt>
                <c:pt idx="58">
                  <c:v>6.7933171000000003</c:v>
                </c:pt>
                <c:pt idx="59">
                  <c:v>6.9002803000000004</c:v>
                </c:pt>
                <c:pt idx="60">
                  <c:v>7.2319648000000001</c:v>
                </c:pt>
                <c:pt idx="61">
                  <c:v>7.7111204000000004</c:v>
                </c:pt>
                <c:pt idx="62">
                  <c:v>7.0426352999999997</c:v>
                </c:pt>
                <c:pt idx="63">
                  <c:v>6.9818508000000001</c:v>
                </c:pt>
                <c:pt idx="64">
                  <c:v>6.1778161000000003</c:v>
                </c:pt>
                <c:pt idx="65">
                  <c:v>6.0790404999999996</c:v>
                </c:pt>
                <c:pt idx="66">
                  <c:v>5.5575223999999999</c:v>
                </c:pt>
                <c:pt idx="67">
                  <c:v>5.0286137000000002</c:v>
                </c:pt>
                <c:pt idx="68">
                  <c:v>5.1053670000000002</c:v>
                </c:pt>
                <c:pt idx="69">
                  <c:v>4.7950023000000002</c:v>
                </c:pt>
                <c:pt idx="70">
                  <c:v>4.1172374999999999</c:v>
                </c:pt>
                <c:pt idx="71">
                  <c:v>4.5171514999999998</c:v>
                </c:pt>
                <c:pt idx="72">
                  <c:v>3.4095558000000001</c:v>
                </c:pt>
                <c:pt idx="73">
                  <c:v>3.8924021999999998</c:v>
                </c:pt>
                <c:pt idx="74">
                  <c:v>4.0620083999999999</c:v>
                </c:pt>
                <c:pt idx="75">
                  <c:v>3.7513629000000002</c:v>
                </c:pt>
                <c:pt idx="76">
                  <c:v>3.8755367999999999</c:v>
                </c:pt>
                <c:pt idx="77">
                  <c:v>3.5022726999999998</c:v>
                </c:pt>
                <c:pt idx="78">
                  <c:v>4.4395955000000002</c:v>
                </c:pt>
                <c:pt idx="79">
                  <c:v>3.4640341000000001</c:v>
                </c:pt>
                <c:pt idx="80">
                  <c:v>3.9236537999999999</c:v>
                </c:pt>
                <c:pt idx="81">
                  <c:v>4.1494489999999997</c:v>
                </c:pt>
                <c:pt idx="82">
                  <c:v>4.4990502000000001</c:v>
                </c:pt>
                <c:pt idx="83">
                  <c:v>4.5535947999999999</c:v>
                </c:pt>
                <c:pt idx="84">
                  <c:v>4.4130243</c:v>
                </c:pt>
                <c:pt idx="85">
                  <c:v>4.6410565000000004</c:v>
                </c:pt>
                <c:pt idx="86">
                  <c:v>4.8456074999999998</c:v>
                </c:pt>
                <c:pt idx="87">
                  <c:v>5.2184385000000004</c:v>
                </c:pt>
                <c:pt idx="88">
                  <c:v>5.1880356000000001</c:v>
                </c:pt>
                <c:pt idx="89">
                  <c:v>5.8555470999999999</c:v>
                </c:pt>
                <c:pt idx="90">
                  <c:v>6.4756289999999996</c:v>
                </c:pt>
                <c:pt idx="91">
                  <c:v>6.4011601999999996</c:v>
                </c:pt>
                <c:pt idx="92">
                  <c:v>7.1360117000000001</c:v>
                </c:pt>
                <c:pt idx="93">
                  <c:v>7.0643941000000003</c:v>
                </c:pt>
                <c:pt idx="94">
                  <c:v>6.9115320000000002</c:v>
                </c:pt>
                <c:pt idx="95">
                  <c:v>7.1390621000000003</c:v>
                </c:pt>
                <c:pt idx="96">
                  <c:v>6.9184530999999998</c:v>
                </c:pt>
                <c:pt idx="97">
                  <c:v>6.8797449999999998</c:v>
                </c:pt>
                <c:pt idx="98">
                  <c:v>6.2936785000000004</c:v>
                </c:pt>
                <c:pt idx="99">
                  <c:v>7.1828136999999996</c:v>
                </c:pt>
                <c:pt idx="100">
                  <c:v>6.6246004000000003</c:v>
                </c:pt>
                <c:pt idx="101">
                  <c:v>6.9726309000000004</c:v>
                </c:pt>
                <c:pt idx="102">
                  <c:v>6.0540140999999998</c:v>
                </c:pt>
                <c:pt idx="103">
                  <c:v>6.9577049000000004</c:v>
                </c:pt>
                <c:pt idx="104">
                  <c:v>7.7253088999999999</c:v>
                </c:pt>
                <c:pt idx="105">
                  <c:v>7.5598447000000002</c:v>
                </c:pt>
                <c:pt idx="106">
                  <c:v>8.4983123999999997</c:v>
                </c:pt>
                <c:pt idx="107">
                  <c:v>8.1240523000000007</c:v>
                </c:pt>
              </c:numCache>
            </c:numRef>
          </c:yVal>
          <c:smooth val="0"/>
        </c:ser>
        <c:dLbls>
          <c:showLegendKey val="0"/>
          <c:showVal val="0"/>
          <c:showCatName val="0"/>
          <c:showSerName val="0"/>
          <c:showPercent val="0"/>
          <c:showBubbleSize val="0"/>
        </c:dLbls>
        <c:axId val="169472384"/>
        <c:axId val="169474304"/>
      </c:scatterChart>
      <c:valAx>
        <c:axId val="1694723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9474304"/>
        <c:crosses val="autoZero"/>
        <c:crossBetween val="midCat"/>
        <c:minorUnit val="10"/>
      </c:valAx>
      <c:valAx>
        <c:axId val="16947430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94723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certain infectious and parasitic diseases (ICD-10 A00–B99),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1.9049529999999999</c:v>
                </c:pt>
                <c:pt idx="1">
                  <c:v>0</c:v>
                </c:pt>
                <c:pt idx="2">
                  <c:v>0.27712579999999998</c:v>
                </c:pt>
                <c:pt idx="3">
                  <c:v>0.13176650000000001</c:v>
                </c:pt>
                <c:pt idx="4">
                  <c:v>0.1182009</c:v>
                </c:pt>
                <c:pt idx="5">
                  <c:v>0.2282613</c:v>
                </c:pt>
                <c:pt idx="6">
                  <c:v>1.0529037000000001</c:v>
                </c:pt>
                <c:pt idx="7">
                  <c:v>1.6764026999999999</c:v>
                </c:pt>
                <c:pt idx="8">
                  <c:v>3.7668078999999999</c:v>
                </c:pt>
                <c:pt idx="9">
                  <c:v>6.2930352000000003</c:v>
                </c:pt>
                <c:pt idx="10">
                  <c:v>9.8811017000000003</c:v>
                </c:pt>
                <c:pt idx="11">
                  <c:v>14.529604000000001</c:v>
                </c:pt>
                <c:pt idx="12">
                  <c:v>13.334426000000001</c:v>
                </c:pt>
                <c:pt idx="13">
                  <c:v>18.239739</c:v>
                </c:pt>
                <c:pt idx="14">
                  <c:v>31.178757000000001</c:v>
                </c:pt>
                <c:pt idx="15">
                  <c:v>51.463603999999997</c:v>
                </c:pt>
                <c:pt idx="16">
                  <c:v>95.007290999999995</c:v>
                </c:pt>
                <c:pt idx="17">
                  <c:v>284.88808999999998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1.8774659</c:v>
                </c:pt>
                <c:pt idx="1">
                  <c:v>0.27658880000000002</c:v>
                </c:pt>
                <c:pt idx="2">
                  <c:v>0.14584420000000001</c:v>
                </c:pt>
                <c:pt idx="3">
                  <c:v>0.27939950000000002</c:v>
                </c:pt>
                <c:pt idx="4">
                  <c:v>0.1242029</c:v>
                </c:pt>
                <c:pt idx="5">
                  <c:v>0.34599439999999998</c:v>
                </c:pt>
                <c:pt idx="6">
                  <c:v>0.94146779999999997</c:v>
                </c:pt>
                <c:pt idx="7">
                  <c:v>0.63941970000000004</c:v>
                </c:pt>
                <c:pt idx="8">
                  <c:v>1.5467058</c:v>
                </c:pt>
                <c:pt idx="9">
                  <c:v>3.0823923</c:v>
                </c:pt>
                <c:pt idx="10">
                  <c:v>4.9467024999999998</c:v>
                </c:pt>
                <c:pt idx="11">
                  <c:v>6.5073429000000003</c:v>
                </c:pt>
                <c:pt idx="12">
                  <c:v>8.2779129999999999</c:v>
                </c:pt>
                <c:pt idx="13">
                  <c:v>11.518083000000001</c:v>
                </c:pt>
                <c:pt idx="14">
                  <c:v>20.584257999999998</c:v>
                </c:pt>
                <c:pt idx="15">
                  <c:v>40.635652999999998</c:v>
                </c:pt>
                <c:pt idx="16">
                  <c:v>77.479543000000007</c:v>
                </c:pt>
                <c:pt idx="17">
                  <c:v>216.47255999999999</c:v>
                </c:pt>
              </c:numCache>
            </c:numRef>
          </c:val>
        </c:ser>
        <c:dLbls>
          <c:showLegendKey val="0"/>
          <c:showVal val="0"/>
          <c:showCatName val="0"/>
          <c:showSerName val="0"/>
          <c:showPercent val="0"/>
          <c:showBubbleSize val="0"/>
        </c:dLbls>
        <c:gapWidth val="150"/>
        <c:axId val="170945920"/>
        <c:axId val="170948096"/>
      </c:barChart>
      <c:catAx>
        <c:axId val="170945920"/>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170948096"/>
        <c:crosses val="autoZero"/>
        <c:auto val="1"/>
        <c:lblAlgn val="ctr"/>
        <c:lblOffset val="100"/>
        <c:noMultiLvlLbl val="0"/>
      </c:catAx>
      <c:valAx>
        <c:axId val="170948096"/>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70945920"/>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certain infectious and parasitic diseases (ICD-10 A00–B99),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-15</c:v>
                </c:pt>
                <c:pt idx="1">
                  <c:v>0</c:v>
                </c:pt>
                <c:pt idx="2">
                  <c:v>-2</c:v>
                </c:pt>
                <c:pt idx="3">
                  <c:v>-1</c:v>
                </c:pt>
                <c:pt idx="4">
                  <c:v>-1</c:v>
                </c:pt>
                <c:pt idx="5">
                  <c:v>-2</c:v>
                </c:pt>
                <c:pt idx="6">
                  <c:v>-9</c:v>
                </c:pt>
                <c:pt idx="7">
                  <c:v>-13</c:v>
                </c:pt>
                <c:pt idx="8">
                  <c:v>-31</c:v>
                </c:pt>
                <c:pt idx="9">
                  <c:v>-48</c:v>
                </c:pt>
                <c:pt idx="10">
                  <c:v>-76</c:v>
                </c:pt>
                <c:pt idx="11">
                  <c:v>-102</c:v>
                </c:pt>
                <c:pt idx="12">
                  <c:v>-83</c:v>
                </c:pt>
                <c:pt idx="13">
                  <c:v>-101</c:v>
                </c:pt>
                <c:pt idx="14">
                  <c:v>-125</c:v>
                </c:pt>
                <c:pt idx="15">
                  <c:v>-149</c:v>
                </c:pt>
                <c:pt idx="16">
                  <c:v>-187</c:v>
                </c:pt>
                <c:pt idx="17">
                  <c:v>-466</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14</c:v>
                </c:pt>
                <c:pt idx="1">
                  <c:v>2</c:v>
                </c:pt>
                <c:pt idx="2">
                  <c:v>1</c:v>
                </c:pt>
                <c:pt idx="3">
                  <c:v>2</c:v>
                </c:pt>
                <c:pt idx="4">
                  <c:v>1</c:v>
                </c:pt>
                <c:pt idx="5">
                  <c:v>3</c:v>
                </c:pt>
                <c:pt idx="6">
                  <c:v>8</c:v>
                </c:pt>
                <c:pt idx="7">
                  <c:v>5</c:v>
                </c:pt>
                <c:pt idx="8">
                  <c:v>13</c:v>
                </c:pt>
                <c:pt idx="9">
                  <c:v>24</c:v>
                </c:pt>
                <c:pt idx="10">
                  <c:v>39</c:v>
                </c:pt>
                <c:pt idx="11">
                  <c:v>47</c:v>
                </c:pt>
                <c:pt idx="12">
                  <c:v>53</c:v>
                </c:pt>
                <c:pt idx="13">
                  <c:v>65</c:v>
                </c:pt>
                <c:pt idx="14">
                  <c:v>86</c:v>
                </c:pt>
                <c:pt idx="15">
                  <c:v>131</c:v>
                </c:pt>
                <c:pt idx="16">
                  <c:v>196</c:v>
                </c:pt>
                <c:pt idx="17">
                  <c:v>629</c:v>
                </c:pt>
              </c:numCache>
            </c:numRef>
          </c:val>
        </c:ser>
        <c:dLbls>
          <c:showLegendKey val="0"/>
          <c:showVal val="0"/>
          <c:showCatName val="0"/>
          <c:showSerName val="0"/>
          <c:showPercent val="0"/>
          <c:showBubbleSize val="0"/>
        </c:dLbls>
        <c:gapWidth val="0"/>
        <c:overlap val="100"/>
        <c:axId val="170465536"/>
        <c:axId val="170488192"/>
      </c:barChart>
      <c:catAx>
        <c:axId val="17046553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170488192"/>
        <c:crosses val="autoZero"/>
        <c:auto val="0"/>
        <c:lblAlgn val="ctr"/>
        <c:lblOffset val="100"/>
        <c:tickLblSkip val="1"/>
        <c:noMultiLvlLbl val="0"/>
      </c:catAx>
      <c:valAx>
        <c:axId val="17048819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17046553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All certain infectious and parasitic diseases (ICD-10 A00–B99), 1907–2014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All certain infectious and parasitic diseases (ICD-10 A00–B99), 1907–2014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All certain infectious and parasitic diseases.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All certain infectious and parasitic diseases (A00–B99) are from the ICD-10 chapter All certain infectious and parasitic diseases (A00–B99).</v>
      </c>
    </row>
    <row r="20" spans="1:3" ht="15.75">
      <c r="A20" s="205"/>
      <c r="B20" s="220" t="s">
        <v>43</v>
      </c>
      <c r="C20" s="8" t="s">
        <v>44</v>
      </c>
    </row>
    <row r="21" spans="1:3" ht="15.75">
      <c r="A21" s="205"/>
      <c r="B21" s="221" t="s">
        <v>195</v>
      </c>
      <c r="C21" s="3" t="str">
        <f>IF(ISBLANK(Admin!$C$11)," ",Admin!$C$11)</f>
        <v>1–9, 11–25, 28–35, 37, 38, 61a, 62, 67, 104–107, 112, 164</v>
      </c>
    </row>
    <row r="22" spans="1:3" ht="15.75">
      <c r="A22" s="205"/>
      <c r="B22" s="222" t="s">
        <v>105</v>
      </c>
      <c r="C22" s="3" t="str">
        <f>IF(ISBLANK(Admin!$C$12)," ",Admin!$C$12)</f>
        <v>1–9, 11–25, 28–35, 37, 38, 61a, 62, 67, 8a, 104–107, 112, 164</v>
      </c>
    </row>
    <row r="23" spans="1:3" ht="15.75">
      <c r="A23" s="205"/>
      <c r="B23" s="223" t="s">
        <v>106</v>
      </c>
      <c r="C23" s="3" t="str">
        <f>IF(ISBLANK(Admin!$C$13)," ",Admin!$C$13)</f>
        <v>1–10, 12–42, 71b, 72, 76, 113–116, 121, 175</v>
      </c>
    </row>
    <row r="24" spans="1:3" ht="15.75">
      <c r="A24" s="205"/>
      <c r="B24" s="224" t="s">
        <v>107</v>
      </c>
      <c r="C24" s="3" t="str">
        <f>IF(ISBLANK(Admin!$C$14)," ",Admin!$C$14)</f>
        <v>1–10, 12–44, 79b, 80, 83, 119, 120, 177</v>
      </c>
    </row>
    <row r="25" spans="1:3" ht="15.75">
      <c r="A25" s="205"/>
      <c r="B25" s="225" t="s">
        <v>108</v>
      </c>
      <c r="C25" s="3" t="str">
        <f>IF(ISBLANK(Admin!$C$15)," ",Admin!$C$15)</f>
        <v xml:space="preserve">1–32, 34–43, 44a, 44c </v>
      </c>
    </row>
    <row r="26" spans="1:3" ht="15.75">
      <c r="A26" s="205"/>
      <c r="B26" s="226" t="s">
        <v>109</v>
      </c>
      <c r="C26" s="3" t="str">
        <f>IF(ISBLANK(Admin!$C$16)," ",Admin!$C$16)</f>
        <v>001–138, 571, 696, 697, 764</v>
      </c>
    </row>
    <row r="27" spans="1:3" ht="15.75">
      <c r="A27" s="205"/>
      <c r="B27" s="227" t="s">
        <v>110</v>
      </c>
      <c r="C27" s="3" t="str">
        <f>IF(ISBLANK(Admin!$C$17)," ",Admin!$C$17)</f>
        <v>001–138, 571, 696, 697, 764</v>
      </c>
    </row>
    <row r="28" spans="1:3" ht="15.75">
      <c r="A28" s="205"/>
      <c r="B28" s="228" t="s">
        <v>111</v>
      </c>
      <c r="C28" s="3" t="str">
        <f>IF(ISBLANK(Admin!$C$18)," ",Admin!$C$18)</f>
        <v>001–136</v>
      </c>
    </row>
    <row r="29" spans="1:3" ht="15.75">
      <c r="A29" s="205"/>
      <c r="B29" s="229" t="s">
        <v>112</v>
      </c>
      <c r="C29" s="3" t="str">
        <f>IF(ISBLANK(Admin!$C$19)," ",Admin!$C$19)</f>
        <v>001–139</v>
      </c>
    </row>
    <row r="30" spans="1:3" ht="15.75">
      <c r="A30" s="205"/>
      <c r="B30" s="230" t="s">
        <v>113</v>
      </c>
      <c r="C30" s="3" t="str">
        <f>IF(ISBLANK(Admin!$C$20)," ",Admin!$C$20)</f>
        <v>A00–B99</v>
      </c>
    </row>
    <row r="31" spans="1:3" ht="15.75">
      <c r="A31" s="205"/>
      <c r="B31" s="220" t="s">
        <v>50</v>
      </c>
    </row>
    <row r="32" spans="1:3" ht="15.75">
      <c r="A32" s="205"/>
      <c r="B32" s="202" t="str">
        <f>Admin!$B$23</f>
        <v>These data do not include influenza (ICD-9 487) as it is allocated to the respiratory chapter of the ICD coding system.</v>
      </c>
    </row>
    <row r="33" spans="1:3" ht="15.75">
      <c r="A33" s="205"/>
      <c r="B33" s="220" t="s">
        <v>57</v>
      </c>
      <c r="C33" s="231" t="s">
        <v>58</v>
      </c>
    </row>
    <row r="34" spans="1:3" ht="15.75">
      <c r="A34" s="205"/>
      <c r="B34" s="76">
        <f>Admin!$C$25</f>
        <v>1.25</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All certain infectious and parasitic diseases (ICD-10 A00–B99), 1907–2014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All certain infectious and parasitic diseases (ICD-10 A00–B99), 1907–2014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All certain infectious and parasitic diseases (ICD-10 A00–B99) in Australia, 1907–2014.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1907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1907</v>
      </c>
      <c r="D10" s="50"/>
      <c r="E10" s="53"/>
      <c r="F10" s="45"/>
      <c r="G10" s="88">
        <v>2014</v>
      </c>
      <c r="H10" s="45"/>
      <c r="I10" s="45"/>
      <c r="J10" s="304" t="s">
        <v>121</v>
      </c>
      <c r="K10" s="80"/>
      <c r="L10" s="295" t="str">
        <f>Admin!$C$191</f>
        <v>1907 – 2014</v>
      </c>
      <c r="M10" s="298">
        <f>Admin!F$187</f>
        <v>-2.953520979158708E-2</v>
      </c>
      <c r="N10" s="298">
        <f>Admin!G$187</f>
        <v>-3.4721288729391619E-2</v>
      </c>
      <c r="O10" s="298">
        <f>Admin!H$187</f>
        <v>-3.2122182866571869E-2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1907 – 2014</v>
      </c>
      <c r="M12" s="298">
        <f>Admin!F$186</f>
        <v>-0.95955761086352065</v>
      </c>
      <c r="N12" s="298">
        <f>Admin!G$186</f>
        <v>-0.97720487845008985</v>
      </c>
      <c r="O12" s="298">
        <f>Admin!H$186</f>
        <v>-0.96960533306334895</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All certain infectious and parasitic diseases (ICD-10 A00–B99) in Australia, 1907–2014,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1907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1907</v>
      </c>
      <c r="D34" s="34"/>
      <c r="E34" s="88">
        <v>2014</v>
      </c>
      <c r="F34" s="34"/>
      <c r="G34" s="88" t="s">
        <v>6</v>
      </c>
      <c r="H34" s="34"/>
      <c r="I34" s="89" t="s">
        <v>23</v>
      </c>
      <c r="J34" s="72"/>
      <c r="K34" s="72"/>
      <c r="L34" s="311" t="str">
        <f>Admin!$C$219</f>
        <v>1907 – 2014</v>
      </c>
      <c r="M34" s="315">
        <f ca="1">Admin!F$215</f>
        <v>33.27243066864974</v>
      </c>
      <c r="N34" s="315">
        <f ca="1">Admin!G$215</f>
        <v>26.508657081131144</v>
      </c>
      <c r="O34" s="315">
        <f ca="1">Admin!H$215</f>
        <v>29.900946986191958</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v>6165</v>
      </c>
      <c r="D14" s="100">
        <v>282.92896000000002</v>
      </c>
      <c r="E14" s="100">
        <v>287.99576999999999</v>
      </c>
      <c r="F14" s="100" t="s">
        <v>24</v>
      </c>
      <c r="G14" s="100">
        <v>296.89114999999998</v>
      </c>
      <c r="H14" s="100">
        <v>282.96642000000003</v>
      </c>
      <c r="I14" s="100">
        <v>303.63114999999999</v>
      </c>
      <c r="J14" s="100">
        <v>23.605699000000001</v>
      </c>
      <c r="K14" s="100" t="s">
        <v>24</v>
      </c>
      <c r="L14" s="100">
        <v>100</v>
      </c>
      <c r="M14" s="100">
        <v>23.767299999999999</v>
      </c>
      <c r="N14" s="100">
        <v>317382.5</v>
      </c>
      <c r="O14" s="100">
        <v>147.49198000000001</v>
      </c>
      <c r="P14" s="100">
        <v>36.453512000000003</v>
      </c>
      <c r="R14" s="114">
        <v>1907</v>
      </c>
      <c r="S14" s="100">
        <v>6441</v>
      </c>
      <c r="T14" s="100">
        <v>321.48239000000001</v>
      </c>
      <c r="U14" s="100">
        <v>356.39434</v>
      </c>
      <c r="V14" s="100" t="s">
        <v>24</v>
      </c>
      <c r="W14" s="100">
        <v>371.67194000000001</v>
      </c>
      <c r="X14" s="100">
        <v>336.60673000000003</v>
      </c>
      <c r="Y14" s="100">
        <v>352.6234</v>
      </c>
      <c r="Z14" s="100">
        <v>24.787358000000001</v>
      </c>
      <c r="AA14" s="100" t="s">
        <v>24</v>
      </c>
      <c r="AB14" s="100">
        <v>100</v>
      </c>
      <c r="AC14" s="100">
        <v>33.259320000000002</v>
      </c>
      <c r="AD14" s="100">
        <v>324115</v>
      </c>
      <c r="AE14" s="100">
        <v>163.68983</v>
      </c>
      <c r="AF14" s="100">
        <v>45.926040999999998</v>
      </c>
      <c r="AH14" s="114">
        <v>1907</v>
      </c>
      <c r="AI14" s="100">
        <v>12606</v>
      </c>
      <c r="AJ14" s="100">
        <v>301.39699999999999</v>
      </c>
      <c r="AK14" s="100">
        <v>319.62342999999998</v>
      </c>
      <c r="AL14" s="100" t="s">
        <v>24</v>
      </c>
      <c r="AM14" s="100">
        <v>331.54939999999999</v>
      </c>
      <c r="AN14" s="100">
        <v>307.74462</v>
      </c>
      <c r="AO14" s="100">
        <v>326.27294999999998</v>
      </c>
      <c r="AP14" s="100">
        <v>24.209292999999999</v>
      </c>
      <c r="AQ14" s="100" t="s">
        <v>24</v>
      </c>
      <c r="AR14" s="100">
        <v>100</v>
      </c>
      <c r="AS14" s="100">
        <v>27.824743000000002</v>
      </c>
      <c r="AT14" s="100">
        <v>641497.5</v>
      </c>
      <c r="AU14" s="100">
        <v>155.25415000000001</v>
      </c>
      <c r="AV14" s="100">
        <v>40.694279000000002</v>
      </c>
      <c r="AW14" s="100">
        <v>0.80808179999999996</v>
      </c>
      <c r="AY14" s="113">
        <v>1907</v>
      </c>
    </row>
    <row r="15" spans="1:51" s="92" customFormat="1">
      <c r="B15" s="114">
        <v>1908</v>
      </c>
      <c r="C15" s="100">
        <v>4469</v>
      </c>
      <c r="D15" s="100">
        <v>201.98844</v>
      </c>
      <c r="E15" s="100">
        <v>257.33242000000001</v>
      </c>
      <c r="F15" s="100" t="s">
        <v>24</v>
      </c>
      <c r="G15" s="100">
        <v>272.79097999999999</v>
      </c>
      <c r="H15" s="100">
        <v>227.98904999999999</v>
      </c>
      <c r="I15" s="100">
        <v>222.37934000000001</v>
      </c>
      <c r="J15" s="100">
        <v>34.904750999999997</v>
      </c>
      <c r="K15" s="100" t="s">
        <v>24</v>
      </c>
      <c r="L15" s="100">
        <v>100</v>
      </c>
      <c r="M15" s="100">
        <v>16.780564999999999</v>
      </c>
      <c r="N15" s="100">
        <v>180025</v>
      </c>
      <c r="O15" s="100">
        <v>82.416139000000001</v>
      </c>
      <c r="P15" s="100">
        <v>20.438980000000001</v>
      </c>
      <c r="R15" s="114">
        <v>1908</v>
      </c>
      <c r="S15" s="100">
        <v>4390</v>
      </c>
      <c r="T15" s="100">
        <v>215.39237</v>
      </c>
      <c r="U15" s="100">
        <v>267.08598999999998</v>
      </c>
      <c r="V15" s="100" t="s">
        <v>24</v>
      </c>
      <c r="W15" s="100">
        <v>278.42968999999999</v>
      </c>
      <c r="X15" s="100">
        <v>241.72619</v>
      </c>
      <c r="Y15" s="100">
        <v>238.13337000000001</v>
      </c>
      <c r="Z15" s="100">
        <v>31.622146000000001</v>
      </c>
      <c r="AA15" s="100" t="s">
        <v>24</v>
      </c>
      <c r="AB15" s="100">
        <v>100</v>
      </c>
      <c r="AC15" s="100">
        <v>22.178438</v>
      </c>
      <c r="AD15" s="100">
        <v>190902.5</v>
      </c>
      <c r="AE15" s="100">
        <v>94.808820999999995</v>
      </c>
      <c r="AF15" s="100">
        <v>27.068481999999999</v>
      </c>
      <c r="AH15" s="114">
        <v>1908</v>
      </c>
      <c r="AI15" s="100">
        <v>8859</v>
      </c>
      <c r="AJ15" s="100">
        <v>208.41549000000001</v>
      </c>
      <c r="AK15" s="100">
        <v>261.58026000000001</v>
      </c>
      <c r="AL15" s="100" t="s">
        <v>24</v>
      </c>
      <c r="AM15" s="100">
        <v>275.03152</v>
      </c>
      <c r="AN15" s="100">
        <v>234.34541999999999</v>
      </c>
      <c r="AO15" s="100">
        <v>229.79509999999999</v>
      </c>
      <c r="AP15" s="100">
        <v>33.278669999999998</v>
      </c>
      <c r="AQ15" s="100" t="s">
        <v>24</v>
      </c>
      <c r="AR15" s="100">
        <v>100</v>
      </c>
      <c r="AS15" s="100">
        <v>19.081980000000001</v>
      </c>
      <c r="AT15" s="100">
        <v>370927.5</v>
      </c>
      <c r="AU15" s="100">
        <v>88.360383999999996</v>
      </c>
      <c r="AV15" s="100">
        <v>23.386873000000001</v>
      </c>
      <c r="AW15" s="100">
        <v>0.96348149999999999</v>
      </c>
      <c r="AY15" s="113">
        <v>1908</v>
      </c>
    </row>
    <row r="16" spans="1:51" s="92" customFormat="1">
      <c r="B16" s="114">
        <v>1909</v>
      </c>
      <c r="C16" s="100">
        <v>4323</v>
      </c>
      <c r="D16" s="100">
        <v>192.47434999999999</v>
      </c>
      <c r="E16" s="100">
        <v>230.10932</v>
      </c>
      <c r="F16" s="100" t="s">
        <v>24</v>
      </c>
      <c r="G16" s="100">
        <v>240.63788</v>
      </c>
      <c r="H16" s="100">
        <v>209.23340999999999</v>
      </c>
      <c r="I16" s="100">
        <v>206.12736000000001</v>
      </c>
      <c r="J16" s="100">
        <v>32.781576000000001</v>
      </c>
      <c r="K16" s="100" t="s">
        <v>24</v>
      </c>
      <c r="L16" s="100">
        <v>100</v>
      </c>
      <c r="M16" s="100">
        <v>16.943639000000001</v>
      </c>
      <c r="N16" s="100">
        <v>183090</v>
      </c>
      <c r="O16" s="100">
        <v>82.591263999999995</v>
      </c>
      <c r="P16" s="100">
        <v>22.010507</v>
      </c>
      <c r="R16" s="114">
        <v>1909</v>
      </c>
      <c r="S16" s="100">
        <v>4762</v>
      </c>
      <c r="T16" s="100">
        <v>229.74303</v>
      </c>
      <c r="U16" s="100">
        <v>276.21974999999998</v>
      </c>
      <c r="V16" s="100" t="s">
        <v>24</v>
      </c>
      <c r="W16" s="100">
        <v>287.74941999999999</v>
      </c>
      <c r="X16" s="100">
        <v>253.04407</v>
      </c>
      <c r="Y16" s="100">
        <v>251.37495999999999</v>
      </c>
      <c r="Z16" s="100">
        <v>30.577570000000001</v>
      </c>
      <c r="AA16" s="100" t="s">
        <v>24</v>
      </c>
      <c r="AB16" s="100">
        <v>100</v>
      </c>
      <c r="AC16" s="100">
        <v>25.522563999999999</v>
      </c>
      <c r="AD16" s="100">
        <v>212252.5</v>
      </c>
      <c r="AE16" s="100">
        <v>103.68709</v>
      </c>
      <c r="AF16" s="100">
        <v>32.150700999999998</v>
      </c>
      <c r="AH16" s="114">
        <v>1909</v>
      </c>
      <c r="AI16" s="100">
        <v>9085</v>
      </c>
      <c r="AJ16" s="100">
        <v>210.36109999999999</v>
      </c>
      <c r="AK16" s="100">
        <v>251.52117999999999</v>
      </c>
      <c r="AL16" s="100" t="s">
        <v>24</v>
      </c>
      <c r="AM16" s="100">
        <v>262.46280999999999</v>
      </c>
      <c r="AN16" s="100">
        <v>229.76843</v>
      </c>
      <c r="AO16" s="100">
        <v>227.47164000000001</v>
      </c>
      <c r="AP16" s="100">
        <v>31.625882000000001</v>
      </c>
      <c r="AQ16" s="100" t="s">
        <v>24</v>
      </c>
      <c r="AR16" s="100">
        <v>100</v>
      </c>
      <c r="AS16" s="100">
        <v>20.567328</v>
      </c>
      <c r="AT16" s="100">
        <v>395342.5</v>
      </c>
      <c r="AU16" s="100">
        <v>92.719199000000003</v>
      </c>
      <c r="AV16" s="100">
        <v>26.497309000000001</v>
      </c>
      <c r="AW16" s="100">
        <v>0.83306610000000003</v>
      </c>
      <c r="AY16" s="113">
        <v>1909</v>
      </c>
    </row>
    <row r="17" spans="2:51" s="92" customFormat="1">
      <c r="B17" s="114">
        <v>1910</v>
      </c>
      <c r="C17" s="100">
        <v>4324</v>
      </c>
      <c r="D17" s="100">
        <v>189.68870000000001</v>
      </c>
      <c r="E17" s="100">
        <v>222.09702999999999</v>
      </c>
      <c r="F17" s="100" t="s">
        <v>24</v>
      </c>
      <c r="G17" s="100">
        <v>232.01279</v>
      </c>
      <c r="H17" s="100">
        <v>204.32217</v>
      </c>
      <c r="I17" s="100">
        <v>202.56795</v>
      </c>
      <c r="J17" s="100">
        <v>32.318202999999997</v>
      </c>
      <c r="K17" s="100" t="s">
        <v>24</v>
      </c>
      <c r="L17" s="100">
        <v>100</v>
      </c>
      <c r="M17" s="100">
        <v>16.532844000000001</v>
      </c>
      <c r="N17" s="100">
        <v>185102.5</v>
      </c>
      <c r="O17" s="100">
        <v>82.293408999999997</v>
      </c>
      <c r="P17" s="100">
        <v>21.241723</v>
      </c>
      <c r="R17" s="114">
        <v>1910</v>
      </c>
      <c r="S17" s="100">
        <v>4575</v>
      </c>
      <c r="T17" s="100">
        <v>217.09623999999999</v>
      </c>
      <c r="U17" s="100">
        <v>271.7491</v>
      </c>
      <c r="V17" s="100" t="s">
        <v>24</v>
      </c>
      <c r="W17" s="100">
        <v>286.65897000000001</v>
      </c>
      <c r="X17" s="100">
        <v>244.11206000000001</v>
      </c>
      <c r="Y17" s="100">
        <v>240.30846</v>
      </c>
      <c r="Z17" s="100">
        <v>32.072023000000002</v>
      </c>
      <c r="AA17" s="100" t="s">
        <v>24</v>
      </c>
      <c r="AB17" s="100">
        <v>100</v>
      </c>
      <c r="AC17" s="100">
        <v>23.538793999999999</v>
      </c>
      <c r="AD17" s="100">
        <v>197280</v>
      </c>
      <c r="AE17" s="100">
        <v>94.821323000000007</v>
      </c>
      <c r="AF17" s="100">
        <v>28.711977999999998</v>
      </c>
      <c r="AH17" s="114">
        <v>1910</v>
      </c>
      <c r="AI17" s="100">
        <v>8899</v>
      </c>
      <c r="AJ17" s="100">
        <v>202.85466</v>
      </c>
      <c r="AK17" s="100">
        <v>245.40002999999999</v>
      </c>
      <c r="AL17" s="100" t="s">
        <v>24</v>
      </c>
      <c r="AM17" s="100">
        <v>257.72129000000001</v>
      </c>
      <c r="AN17" s="100">
        <v>222.95321999999999</v>
      </c>
      <c r="AO17" s="100">
        <v>220.27206000000001</v>
      </c>
      <c r="AP17" s="100">
        <v>32.191650000000003</v>
      </c>
      <c r="AQ17" s="100" t="s">
        <v>24</v>
      </c>
      <c r="AR17" s="100">
        <v>100</v>
      </c>
      <c r="AS17" s="100">
        <v>19.519631</v>
      </c>
      <c r="AT17" s="100">
        <v>382382.5</v>
      </c>
      <c r="AU17" s="100">
        <v>88.313230000000004</v>
      </c>
      <c r="AV17" s="100">
        <v>24.535132999999998</v>
      </c>
      <c r="AW17" s="100">
        <v>0.81728710000000004</v>
      </c>
      <c r="AY17" s="114">
        <v>1910</v>
      </c>
    </row>
    <row r="18" spans="2:51" s="92" customFormat="1">
      <c r="B18" s="114">
        <v>1911</v>
      </c>
      <c r="C18" s="100">
        <v>5059</v>
      </c>
      <c r="D18" s="100">
        <v>218.71697</v>
      </c>
      <c r="E18" s="100">
        <v>246.60384999999999</v>
      </c>
      <c r="F18" s="100" t="s">
        <v>24</v>
      </c>
      <c r="G18" s="100">
        <v>256.93795</v>
      </c>
      <c r="H18" s="100">
        <v>231.0162</v>
      </c>
      <c r="I18" s="100">
        <v>230.93952999999999</v>
      </c>
      <c r="J18" s="100">
        <v>30.96763</v>
      </c>
      <c r="K18" s="100" t="s">
        <v>24</v>
      </c>
      <c r="L18" s="100">
        <v>100</v>
      </c>
      <c r="M18" s="100">
        <v>18.335688999999999</v>
      </c>
      <c r="N18" s="100">
        <v>223275</v>
      </c>
      <c r="O18" s="100">
        <v>97.851325000000003</v>
      </c>
      <c r="P18" s="100">
        <v>25.358471000000002</v>
      </c>
      <c r="R18" s="114">
        <v>1911</v>
      </c>
      <c r="S18" s="100">
        <v>5124</v>
      </c>
      <c r="T18" s="100">
        <v>239.21904000000001</v>
      </c>
      <c r="U18" s="100">
        <v>283.61577</v>
      </c>
      <c r="V18" s="100" t="s">
        <v>24</v>
      </c>
      <c r="W18" s="100">
        <v>296.14004</v>
      </c>
      <c r="X18" s="100">
        <v>261.73275999999998</v>
      </c>
      <c r="Y18" s="100">
        <v>260.44815999999997</v>
      </c>
      <c r="Z18" s="100">
        <v>30.985825999999999</v>
      </c>
      <c r="AA18" s="100" t="s">
        <v>24</v>
      </c>
      <c r="AB18" s="100">
        <v>100</v>
      </c>
      <c r="AC18" s="100">
        <v>25.268764000000001</v>
      </c>
      <c r="AD18" s="100">
        <v>226080</v>
      </c>
      <c r="AE18" s="100">
        <v>106.94211</v>
      </c>
      <c r="AF18" s="100">
        <v>32.890462999999997</v>
      </c>
      <c r="AH18" s="114">
        <v>1911</v>
      </c>
      <c r="AI18" s="100">
        <v>10183</v>
      </c>
      <c r="AJ18" s="100">
        <v>228.57437999999999</v>
      </c>
      <c r="AK18" s="100">
        <v>263.51209999999998</v>
      </c>
      <c r="AL18" s="100" t="s">
        <v>24</v>
      </c>
      <c r="AM18" s="100">
        <v>274.83364</v>
      </c>
      <c r="AN18" s="100">
        <v>245.08430999999999</v>
      </c>
      <c r="AO18" s="100">
        <v>244.51066</v>
      </c>
      <c r="AP18" s="100">
        <v>30.976785</v>
      </c>
      <c r="AQ18" s="100" t="s">
        <v>24</v>
      </c>
      <c r="AR18" s="100">
        <v>100</v>
      </c>
      <c r="AS18" s="100">
        <v>21.272639999999999</v>
      </c>
      <c r="AT18" s="100">
        <v>449355</v>
      </c>
      <c r="AU18" s="100">
        <v>102.22327</v>
      </c>
      <c r="AV18" s="100">
        <v>28.660632</v>
      </c>
      <c r="AW18" s="100">
        <v>0.86949980000000004</v>
      </c>
      <c r="AY18" s="114">
        <v>1911</v>
      </c>
    </row>
    <row r="19" spans="2:51" s="92" customFormat="1">
      <c r="B19" s="114">
        <v>1912</v>
      </c>
      <c r="C19" s="100">
        <v>4051</v>
      </c>
      <c r="D19" s="100">
        <v>171.73102</v>
      </c>
      <c r="E19" s="100">
        <v>196.06272000000001</v>
      </c>
      <c r="F19" s="100" t="s">
        <v>24</v>
      </c>
      <c r="G19" s="100">
        <v>203.94784999999999</v>
      </c>
      <c r="H19" s="100">
        <v>182.43308999999999</v>
      </c>
      <c r="I19" s="100">
        <v>182.18402</v>
      </c>
      <c r="J19" s="100">
        <v>31.877469999999999</v>
      </c>
      <c r="K19" s="100" t="s">
        <v>24</v>
      </c>
      <c r="L19" s="100">
        <v>100</v>
      </c>
      <c r="M19" s="100">
        <v>13.376258999999999</v>
      </c>
      <c r="N19" s="100">
        <v>175192.5</v>
      </c>
      <c r="O19" s="100">
        <v>75.274227999999994</v>
      </c>
      <c r="P19" s="100">
        <v>17.482755000000001</v>
      </c>
      <c r="R19" s="114">
        <v>1912</v>
      </c>
      <c r="S19" s="100">
        <v>3969</v>
      </c>
      <c r="T19" s="100">
        <v>180.73005000000001</v>
      </c>
      <c r="U19" s="100">
        <v>215.77257</v>
      </c>
      <c r="V19" s="100" t="s">
        <v>24</v>
      </c>
      <c r="W19" s="100">
        <v>224.24097</v>
      </c>
      <c r="X19" s="100">
        <v>199.60719</v>
      </c>
      <c r="Y19" s="100">
        <v>197.72345999999999</v>
      </c>
      <c r="Z19" s="100">
        <v>32.714213999999998</v>
      </c>
      <c r="AA19" s="100" t="s">
        <v>24</v>
      </c>
      <c r="AB19" s="100">
        <v>100</v>
      </c>
      <c r="AC19" s="100">
        <v>18.129909999999999</v>
      </c>
      <c r="AD19" s="100">
        <v>168327.5</v>
      </c>
      <c r="AE19" s="100">
        <v>77.666664999999995</v>
      </c>
      <c r="AF19" s="100">
        <v>21.871579000000001</v>
      </c>
      <c r="AH19" s="114">
        <v>1912</v>
      </c>
      <c r="AI19" s="100">
        <v>8020</v>
      </c>
      <c r="AJ19" s="100">
        <v>176.06969000000001</v>
      </c>
      <c r="AK19" s="100">
        <v>204.82619</v>
      </c>
      <c r="AL19" s="100" t="s">
        <v>24</v>
      </c>
      <c r="AM19" s="100">
        <v>212.90862999999999</v>
      </c>
      <c r="AN19" s="100">
        <v>190.14062000000001</v>
      </c>
      <c r="AO19" s="100">
        <v>189.14312000000001</v>
      </c>
      <c r="AP19" s="100">
        <v>32.291666999999997</v>
      </c>
      <c r="AQ19" s="100" t="s">
        <v>24</v>
      </c>
      <c r="AR19" s="100">
        <v>100</v>
      </c>
      <c r="AS19" s="100">
        <v>15.370756999999999</v>
      </c>
      <c r="AT19" s="100">
        <v>343520</v>
      </c>
      <c r="AU19" s="100">
        <v>76.427841999999998</v>
      </c>
      <c r="AV19" s="100">
        <v>19.389232</v>
      </c>
      <c r="AW19" s="100">
        <v>0.90865450000000003</v>
      </c>
      <c r="AY19" s="114">
        <v>1912</v>
      </c>
    </row>
    <row r="20" spans="2:51" s="92" customFormat="1">
      <c r="B20" s="114">
        <v>1913</v>
      </c>
      <c r="C20" s="100">
        <v>4340</v>
      </c>
      <c r="D20" s="100">
        <v>180.47179</v>
      </c>
      <c r="E20" s="100">
        <v>219.91005999999999</v>
      </c>
      <c r="F20" s="100" t="s">
        <v>24</v>
      </c>
      <c r="G20" s="100">
        <v>231.51943</v>
      </c>
      <c r="H20" s="100">
        <v>197.80936</v>
      </c>
      <c r="I20" s="100">
        <v>192.93607</v>
      </c>
      <c r="J20" s="100">
        <v>34.853009</v>
      </c>
      <c r="K20" s="100" t="s">
        <v>24</v>
      </c>
      <c r="L20" s="100">
        <v>100</v>
      </c>
      <c r="M20" s="100">
        <v>14.534981</v>
      </c>
      <c r="N20" s="100">
        <v>175107.5</v>
      </c>
      <c r="O20" s="100">
        <v>73.791539</v>
      </c>
      <c r="P20" s="100">
        <v>17.558420999999999</v>
      </c>
      <c r="R20" s="114">
        <v>1913</v>
      </c>
      <c r="S20" s="100">
        <v>4798</v>
      </c>
      <c r="T20" s="100">
        <v>213.22397000000001</v>
      </c>
      <c r="U20" s="100">
        <v>252.51552000000001</v>
      </c>
      <c r="V20" s="100" t="s">
        <v>24</v>
      </c>
      <c r="W20" s="100">
        <v>265.46129999999999</v>
      </c>
      <c r="X20" s="100">
        <v>231.33547999999999</v>
      </c>
      <c r="Y20" s="100">
        <v>232.67007000000001</v>
      </c>
      <c r="Z20" s="100">
        <v>30.208290000000002</v>
      </c>
      <c r="AA20" s="100" t="s">
        <v>24</v>
      </c>
      <c r="AB20" s="100">
        <v>100</v>
      </c>
      <c r="AC20" s="100">
        <v>21.878705</v>
      </c>
      <c r="AD20" s="100">
        <v>215680</v>
      </c>
      <c r="AE20" s="100">
        <v>97.128091999999995</v>
      </c>
      <c r="AF20" s="100">
        <v>27.735377</v>
      </c>
      <c r="AH20" s="114">
        <v>1913</v>
      </c>
      <c r="AI20" s="100">
        <v>9138</v>
      </c>
      <c r="AJ20" s="100">
        <v>196.30403999999999</v>
      </c>
      <c r="AK20" s="100">
        <v>235.55606</v>
      </c>
      <c r="AL20" s="100" t="s">
        <v>24</v>
      </c>
      <c r="AM20" s="100">
        <v>247.79566</v>
      </c>
      <c r="AN20" s="100">
        <v>213.96786</v>
      </c>
      <c r="AO20" s="100">
        <v>212.17037999999999</v>
      </c>
      <c r="AP20" s="100">
        <v>32.415626000000003</v>
      </c>
      <c r="AQ20" s="100" t="s">
        <v>24</v>
      </c>
      <c r="AR20" s="100">
        <v>100</v>
      </c>
      <c r="AS20" s="100">
        <v>17.644673999999998</v>
      </c>
      <c r="AT20" s="100">
        <v>390787.5</v>
      </c>
      <c r="AU20" s="100">
        <v>85.072625000000002</v>
      </c>
      <c r="AV20" s="100">
        <v>22.017189999999999</v>
      </c>
      <c r="AW20" s="100">
        <v>0.87087740000000002</v>
      </c>
      <c r="AY20" s="114">
        <v>1913</v>
      </c>
    </row>
    <row r="21" spans="2:51" s="92" customFormat="1">
      <c r="B21" s="114">
        <v>1914</v>
      </c>
      <c r="C21" s="100">
        <v>5817</v>
      </c>
      <c r="D21" s="100">
        <v>237.36129</v>
      </c>
      <c r="E21" s="100">
        <v>248.56306000000001</v>
      </c>
      <c r="F21" s="100" t="s">
        <v>24</v>
      </c>
      <c r="G21" s="100">
        <v>259.28170999999998</v>
      </c>
      <c r="H21" s="100">
        <v>239.7835</v>
      </c>
      <c r="I21" s="100">
        <v>254.03140999999999</v>
      </c>
      <c r="J21" s="100">
        <v>26.074871000000002</v>
      </c>
      <c r="K21" s="100" t="s">
        <v>24</v>
      </c>
      <c r="L21" s="100">
        <v>100</v>
      </c>
      <c r="M21" s="100">
        <v>19.497235</v>
      </c>
      <c r="N21" s="100">
        <v>285222.5</v>
      </c>
      <c r="O21" s="100">
        <v>117.92805</v>
      </c>
      <c r="P21" s="100">
        <v>28.534590999999999</v>
      </c>
      <c r="R21" s="114">
        <v>1914</v>
      </c>
      <c r="S21" s="100">
        <v>4926</v>
      </c>
      <c r="T21" s="100">
        <v>213.77063000000001</v>
      </c>
      <c r="U21" s="100">
        <v>193.07034999999999</v>
      </c>
      <c r="V21" s="100" t="s">
        <v>24</v>
      </c>
      <c r="W21" s="100">
        <v>195.87905000000001</v>
      </c>
      <c r="X21" s="100">
        <v>199.90862000000001</v>
      </c>
      <c r="Y21" s="100">
        <v>219.67831000000001</v>
      </c>
      <c r="Z21" s="100">
        <v>19.229635999999999</v>
      </c>
      <c r="AA21" s="100" t="s">
        <v>24</v>
      </c>
      <c r="AB21" s="100">
        <v>100</v>
      </c>
      <c r="AC21" s="100">
        <v>22.508568</v>
      </c>
      <c r="AD21" s="100">
        <v>275212.5</v>
      </c>
      <c r="AE21" s="100">
        <v>121.03431</v>
      </c>
      <c r="AF21" s="100">
        <v>36.260240000000003</v>
      </c>
      <c r="AH21" s="114">
        <v>1914</v>
      </c>
      <c r="AI21" s="100">
        <v>10743</v>
      </c>
      <c r="AJ21" s="100">
        <v>225.92901000000001</v>
      </c>
      <c r="AK21" s="100">
        <v>222.75561999999999</v>
      </c>
      <c r="AL21" s="100" t="s">
        <v>24</v>
      </c>
      <c r="AM21" s="100">
        <v>229.67274</v>
      </c>
      <c r="AN21" s="100">
        <v>221.54106999999999</v>
      </c>
      <c r="AO21" s="100">
        <v>238.44809000000001</v>
      </c>
      <c r="AP21" s="100">
        <v>22.935106999999999</v>
      </c>
      <c r="AQ21" s="100" t="s">
        <v>24</v>
      </c>
      <c r="AR21" s="100">
        <v>100</v>
      </c>
      <c r="AS21" s="100">
        <v>20.771462</v>
      </c>
      <c r="AT21" s="100">
        <v>560435</v>
      </c>
      <c r="AU21" s="100">
        <v>119.43326</v>
      </c>
      <c r="AV21" s="100">
        <v>31.868971999999999</v>
      </c>
      <c r="AW21" s="100">
        <v>1.2874222</v>
      </c>
      <c r="AY21" s="114">
        <v>1914</v>
      </c>
    </row>
    <row r="22" spans="2:51" s="92" customFormat="1">
      <c r="B22" s="114">
        <v>1915</v>
      </c>
      <c r="C22" s="100">
        <v>4948</v>
      </c>
      <c r="D22" s="100">
        <v>198.19104999999999</v>
      </c>
      <c r="E22" s="100">
        <v>185.76361</v>
      </c>
      <c r="F22" s="100" t="s">
        <v>24</v>
      </c>
      <c r="G22" s="100">
        <v>188.88453000000001</v>
      </c>
      <c r="H22" s="100">
        <v>189.62106</v>
      </c>
      <c r="I22" s="100">
        <v>205.77448000000001</v>
      </c>
      <c r="J22" s="100">
        <v>20.716740999999999</v>
      </c>
      <c r="K22" s="100" t="s">
        <v>24</v>
      </c>
      <c r="L22" s="100">
        <v>100</v>
      </c>
      <c r="M22" s="100">
        <v>16.141449999999999</v>
      </c>
      <c r="N22" s="100">
        <v>269237.5</v>
      </c>
      <c r="O22" s="100">
        <v>109.25841</v>
      </c>
      <c r="P22" s="100">
        <v>26.999890000000001</v>
      </c>
      <c r="R22" s="114">
        <v>1915</v>
      </c>
      <c r="S22" s="100">
        <v>3407</v>
      </c>
      <c r="T22" s="100">
        <v>144.45855</v>
      </c>
      <c r="U22" s="100">
        <v>164.13397000000001</v>
      </c>
      <c r="V22" s="100" t="s">
        <v>24</v>
      </c>
      <c r="W22" s="100">
        <v>171.03043</v>
      </c>
      <c r="X22" s="100">
        <v>152.41023999999999</v>
      </c>
      <c r="Y22" s="100">
        <v>151.46118000000001</v>
      </c>
      <c r="Z22" s="100">
        <v>29.448605000000001</v>
      </c>
      <c r="AA22" s="100" t="s">
        <v>24</v>
      </c>
      <c r="AB22" s="100">
        <v>100</v>
      </c>
      <c r="AC22" s="100">
        <v>15.396782</v>
      </c>
      <c r="AD22" s="100">
        <v>155985</v>
      </c>
      <c r="AE22" s="100">
        <v>67.029646999999997</v>
      </c>
      <c r="AF22" s="100">
        <v>20.665807999999998</v>
      </c>
      <c r="AH22" s="114">
        <v>1915</v>
      </c>
      <c r="AI22" s="100">
        <v>8355</v>
      </c>
      <c r="AJ22" s="100">
        <v>172.0891</v>
      </c>
      <c r="AK22" s="100">
        <v>174.86190999999999</v>
      </c>
      <c r="AL22" s="100" t="s">
        <v>24</v>
      </c>
      <c r="AM22" s="100">
        <v>179.79581999999999</v>
      </c>
      <c r="AN22" s="100">
        <v>171.10722999999999</v>
      </c>
      <c r="AO22" s="100">
        <v>178.86729</v>
      </c>
      <c r="AP22" s="100">
        <v>24.277032999999999</v>
      </c>
      <c r="AQ22" s="100" t="s">
        <v>24</v>
      </c>
      <c r="AR22" s="100">
        <v>100</v>
      </c>
      <c r="AS22" s="100">
        <v>15.82926</v>
      </c>
      <c r="AT22" s="100">
        <v>425222.5</v>
      </c>
      <c r="AU22" s="100">
        <v>88.748296999999994</v>
      </c>
      <c r="AV22" s="100">
        <v>24.271001999999999</v>
      </c>
      <c r="AW22" s="100">
        <v>1.1317804</v>
      </c>
      <c r="AY22" s="114">
        <v>1915</v>
      </c>
    </row>
    <row r="23" spans="2:51" s="92" customFormat="1">
      <c r="B23" s="114">
        <v>1916</v>
      </c>
      <c r="C23" s="100">
        <v>3396</v>
      </c>
      <c r="D23" s="100">
        <v>133.57103000000001</v>
      </c>
      <c r="E23" s="100">
        <v>143.82284999999999</v>
      </c>
      <c r="F23" s="100" t="s">
        <v>24</v>
      </c>
      <c r="G23" s="100">
        <v>148.11592999999999</v>
      </c>
      <c r="H23" s="100">
        <v>136.97569999999999</v>
      </c>
      <c r="I23" s="100">
        <v>138.34055000000001</v>
      </c>
      <c r="J23" s="100">
        <v>27.317216999999999</v>
      </c>
      <c r="K23" s="100" t="s">
        <v>24</v>
      </c>
      <c r="L23" s="100">
        <v>100</v>
      </c>
      <c r="M23" s="100">
        <v>10.948482</v>
      </c>
      <c r="N23" s="100">
        <v>162490</v>
      </c>
      <c r="O23" s="100">
        <v>64.741204999999994</v>
      </c>
      <c r="P23" s="100">
        <v>16.241568999999998</v>
      </c>
      <c r="R23" s="114">
        <v>1916</v>
      </c>
      <c r="S23" s="100">
        <v>3299</v>
      </c>
      <c r="T23" s="100">
        <v>136.7413</v>
      </c>
      <c r="U23" s="100">
        <v>149.64251999999999</v>
      </c>
      <c r="V23" s="100" t="s">
        <v>24</v>
      </c>
      <c r="W23" s="100">
        <v>154.08252999999999</v>
      </c>
      <c r="X23" s="100">
        <v>141.90002000000001</v>
      </c>
      <c r="Y23" s="100">
        <v>141.22617</v>
      </c>
      <c r="Z23" s="100">
        <v>28.837579999999999</v>
      </c>
      <c r="AA23" s="100" t="s">
        <v>24</v>
      </c>
      <c r="AB23" s="100">
        <v>100</v>
      </c>
      <c r="AC23" s="100">
        <v>14.232711</v>
      </c>
      <c r="AD23" s="100">
        <v>152862.5</v>
      </c>
      <c r="AE23" s="100">
        <v>64.217944000000003</v>
      </c>
      <c r="AF23" s="100">
        <v>19.154921999999999</v>
      </c>
      <c r="AH23" s="114">
        <v>1916</v>
      </c>
      <c r="AI23" s="100">
        <v>6695</v>
      </c>
      <c r="AJ23" s="100">
        <v>135.11461</v>
      </c>
      <c r="AK23" s="100">
        <v>146.39631</v>
      </c>
      <c r="AL23" s="100" t="s">
        <v>24</v>
      </c>
      <c r="AM23" s="100">
        <v>150.71002999999999</v>
      </c>
      <c r="AN23" s="100">
        <v>139.1848</v>
      </c>
      <c r="AO23" s="100">
        <v>139.56152</v>
      </c>
      <c r="AP23" s="100">
        <v>28.066602</v>
      </c>
      <c r="AQ23" s="100" t="s">
        <v>24</v>
      </c>
      <c r="AR23" s="100">
        <v>100</v>
      </c>
      <c r="AS23" s="100">
        <v>12.353082000000001</v>
      </c>
      <c r="AT23" s="100">
        <v>315352.5</v>
      </c>
      <c r="AU23" s="100">
        <v>64.486501000000004</v>
      </c>
      <c r="AV23" s="100">
        <v>17.534293000000002</v>
      </c>
      <c r="AW23" s="100">
        <v>0.96110949999999995</v>
      </c>
      <c r="AY23" s="114">
        <v>1916</v>
      </c>
    </row>
    <row r="24" spans="2:51" s="92" customFormat="1">
      <c r="B24" s="114">
        <v>1917</v>
      </c>
      <c r="C24" s="100">
        <v>3769</v>
      </c>
      <c r="D24" s="100">
        <v>145.61377999999999</v>
      </c>
      <c r="E24" s="100">
        <v>155.99394000000001</v>
      </c>
      <c r="F24" s="100" t="s">
        <v>24</v>
      </c>
      <c r="G24" s="100">
        <v>161.63226</v>
      </c>
      <c r="H24" s="100">
        <v>148.95128</v>
      </c>
      <c r="I24" s="100">
        <v>152.14679000000001</v>
      </c>
      <c r="J24" s="100">
        <v>26.169055</v>
      </c>
      <c r="K24" s="100" t="s">
        <v>24</v>
      </c>
      <c r="L24" s="100">
        <v>100</v>
      </c>
      <c r="M24" s="100">
        <v>13.651346</v>
      </c>
      <c r="N24" s="100">
        <v>184947.5</v>
      </c>
      <c r="O24" s="100">
        <v>72.373716000000002</v>
      </c>
      <c r="P24" s="100">
        <v>22.188995999999999</v>
      </c>
      <c r="R24" s="114">
        <v>1917</v>
      </c>
      <c r="S24" s="100">
        <v>3414</v>
      </c>
      <c r="T24" s="100">
        <v>138.40308999999999</v>
      </c>
      <c r="U24" s="100">
        <v>151.34505999999999</v>
      </c>
      <c r="V24" s="100" t="s">
        <v>24</v>
      </c>
      <c r="W24" s="100">
        <v>157.14922000000001</v>
      </c>
      <c r="X24" s="100">
        <v>142.46041</v>
      </c>
      <c r="Y24" s="100">
        <v>143.96339</v>
      </c>
      <c r="Z24" s="100">
        <v>26.95356</v>
      </c>
      <c r="AA24" s="100" t="s">
        <v>24</v>
      </c>
      <c r="AB24" s="100">
        <v>100</v>
      </c>
      <c r="AC24" s="100">
        <v>16.718903000000001</v>
      </c>
      <c r="AD24" s="100">
        <v>164982.5</v>
      </c>
      <c r="AE24" s="100">
        <v>67.792584000000005</v>
      </c>
      <c r="AF24" s="100">
        <v>25.674413999999999</v>
      </c>
      <c r="AH24" s="114">
        <v>1917</v>
      </c>
      <c r="AI24" s="100">
        <v>7183</v>
      </c>
      <c r="AJ24" s="100">
        <v>142.09519</v>
      </c>
      <c r="AK24" s="100">
        <v>153.73708999999999</v>
      </c>
      <c r="AL24" s="100" t="s">
        <v>24</v>
      </c>
      <c r="AM24" s="100">
        <v>159.47551999999999</v>
      </c>
      <c r="AN24" s="100">
        <v>145.75442000000001</v>
      </c>
      <c r="AO24" s="100">
        <v>148.12146000000001</v>
      </c>
      <c r="AP24" s="100">
        <v>26.541916000000001</v>
      </c>
      <c r="AQ24" s="100" t="s">
        <v>24</v>
      </c>
      <c r="AR24" s="100">
        <v>100</v>
      </c>
      <c r="AS24" s="100">
        <v>14.955548</v>
      </c>
      <c r="AT24" s="100">
        <v>349930</v>
      </c>
      <c r="AU24" s="100">
        <v>70.139077</v>
      </c>
      <c r="AV24" s="100">
        <v>23.706308</v>
      </c>
      <c r="AW24" s="100">
        <v>1.0307170999999999</v>
      </c>
      <c r="AY24" s="114">
        <v>1917</v>
      </c>
    </row>
    <row r="25" spans="2:51" s="92" customFormat="1">
      <c r="B25" s="115">
        <v>1918</v>
      </c>
      <c r="C25" s="100">
        <v>3405</v>
      </c>
      <c r="D25" s="100">
        <v>129.25926999999999</v>
      </c>
      <c r="E25" s="100">
        <v>145.04438999999999</v>
      </c>
      <c r="F25" s="100" t="s">
        <v>24</v>
      </c>
      <c r="G25" s="100">
        <v>151.63174000000001</v>
      </c>
      <c r="H25" s="100">
        <v>134.78825000000001</v>
      </c>
      <c r="I25" s="100">
        <v>135.89586</v>
      </c>
      <c r="J25" s="100">
        <v>27.154716000000001</v>
      </c>
      <c r="K25" s="100" t="s">
        <v>24</v>
      </c>
      <c r="L25" s="100">
        <v>100</v>
      </c>
      <c r="M25" s="100">
        <v>11.911842</v>
      </c>
      <c r="N25" s="100">
        <v>163922.5</v>
      </c>
      <c r="O25" s="100">
        <v>63.021340000000002</v>
      </c>
      <c r="P25" s="100">
        <v>19.288007</v>
      </c>
      <c r="R25" s="115">
        <v>1918</v>
      </c>
      <c r="S25" s="100">
        <v>3625</v>
      </c>
      <c r="T25" s="100">
        <v>143.80179000000001</v>
      </c>
      <c r="U25" s="100">
        <v>156.71483000000001</v>
      </c>
      <c r="V25" s="100" t="s">
        <v>24</v>
      </c>
      <c r="W25" s="100">
        <v>162.36345</v>
      </c>
      <c r="X25" s="100">
        <v>147.82569000000001</v>
      </c>
      <c r="Y25" s="100">
        <v>149.62212</v>
      </c>
      <c r="Z25" s="100">
        <v>26.789459000000001</v>
      </c>
      <c r="AA25" s="100" t="s">
        <v>24</v>
      </c>
      <c r="AB25" s="100">
        <v>100</v>
      </c>
      <c r="AC25" s="100">
        <v>16.732828999999999</v>
      </c>
      <c r="AD25" s="100">
        <v>175755</v>
      </c>
      <c r="AE25" s="100">
        <v>70.672257999999999</v>
      </c>
      <c r="AF25" s="100">
        <v>26.063068999999999</v>
      </c>
      <c r="AH25" s="115">
        <v>1918</v>
      </c>
      <c r="AI25" s="100">
        <v>7030</v>
      </c>
      <c r="AJ25" s="100">
        <v>136.37056000000001</v>
      </c>
      <c r="AK25" s="100">
        <v>150.58599000000001</v>
      </c>
      <c r="AL25" s="100" t="s">
        <v>24</v>
      </c>
      <c r="AM25" s="100">
        <v>156.67309</v>
      </c>
      <c r="AN25" s="100">
        <v>141.06951000000001</v>
      </c>
      <c r="AO25" s="100">
        <v>142.53256999999999</v>
      </c>
      <c r="AP25" s="100">
        <v>26.966343999999999</v>
      </c>
      <c r="AQ25" s="100" t="s">
        <v>24</v>
      </c>
      <c r="AR25" s="100">
        <v>100</v>
      </c>
      <c r="AS25" s="100">
        <v>13.990328</v>
      </c>
      <c r="AT25" s="100">
        <v>339677.5</v>
      </c>
      <c r="AU25" s="100">
        <v>66.760964999999999</v>
      </c>
      <c r="AV25" s="100">
        <v>22.285442</v>
      </c>
      <c r="AW25" s="100">
        <v>0.92553070000000004</v>
      </c>
      <c r="AY25" s="115">
        <v>1918</v>
      </c>
    </row>
    <row r="26" spans="2:51" s="92" customFormat="1">
      <c r="B26" s="115">
        <v>1919</v>
      </c>
      <c r="C26" s="100">
        <v>3890</v>
      </c>
      <c r="D26" s="100">
        <v>145.14238</v>
      </c>
      <c r="E26" s="100">
        <v>152.97685000000001</v>
      </c>
      <c r="F26" s="100" t="s">
        <v>24</v>
      </c>
      <c r="G26" s="100">
        <v>157.62986000000001</v>
      </c>
      <c r="H26" s="100">
        <v>147.62807000000001</v>
      </c>
      <c r="I26" s="100">
        <v>151.06215</v>
      </c>
      <c r="J26" s="100">
        <v>25.798200999999999</v>
      </c>
      <c r="K26" s="100" t="s">
        <v>24</v>
      </c>
      <c r="L26" s="100">
        <v>100</v>
      </c>
      <c r="M26" s="100">
        <v>10.336947</v>
      </c>
      <c r="N26" s="100">
        <v>192305</v>
      </c>
      <c r="O26" s="100">
        <v>72.659075000000001</v>
      </c>
      <c r="P26" s="100">
        <v>15.896127999999999</v>
      </c>
      <c r="R26" s="115">
        <v>1919</v>
      </c>
      <c r="S26" s="100">
        <v>2876</v>
      </c>
      <c r="T26" s="100">
        <v>111.69132</v>
      </c>
      <c r="U26" s="100">
        <v>117.0254</v>
      </c>
      <c r="V26" s="100" t="s">
        <v>24</v>
      </c>
      <c r="W26" s="100">
        <v>119.9209</v>
      </c>
      <c r="X26" s="100">
        <v>112.99995</v>
      </c>
      <c r="Y26" s="100">
        <v>114.45538000000001</v>
      </c>
      <c r="Z26" s="100">
        <v>26.887826</v>
      </c>
      <c r="AA26" s="100" t="s">
        <v>24</v>
      </c>
      <c r="AB26" s="100">
        <v>100</v>
      </c>
      <c r="AC26" s="100">
        <v>10.163262</v>
      </c>
      <c r="AD26" s="100">
        <v>138930</v>
      </c>
      <c r="AE26" s="100">
        <v>54.693229000000002</v>
      </c>
      <c r="AF26" s="100">
        <v>15.052982999999999</v>
      </c>
      <c r="AH26" s="115">
        <v>1919</v>
      </c>
      <c r="AI26" s="100">
        <v>6766</v>
      </c>
      <c r="AJ26" s="100">
        <v>128.75157999999999</v>
      </c>
      <c r="AK26" s="100">
        <v>135.02698000000001</v>
      </c>
      <c r="AL26" s="100" t="s">
        <v>24</v>
      </c>
      <c r="AM26" s="100">
        <v>138.75056000000001</v>
      </c>
      <c r="AN26" s="100">
        <v>130.42877999999999</v>
      </c>
      <c r="AO26" s="100">
        <v>132.92542</v>
      </c>
      <c r="AP26" s="100">
        <v>26.261271000000001</v>
      </c>
      <c r="AQ26" s="100" t="s">
        <v>24</v>
      </c>
      <c r="AR26" s="100">
        <v>100</v>
      </c>
      <c r="AS26" s="100">
        <v>10.2624</v>
      </c>
      <c r="AT26" s="100">
        <v>331235</v>
      </c>
      <c r="AU26" s="100">
        <v>63.860607999999999</v>
      </c>
      <c r="AV26" s="100">
        <v>15.531250999999999</v>
      </c>
      <c r="AW26" s="100">
        <v>1.3072105999999999</v>
      </c>
      <c r="AY26" s="115">
        <v>1919</v>
      </c>
    </row>
    <row r="27" spans="2:51" s="92" customFormat="1">
      <c r="B27" s="115">
        <v>1920</v>
      </c>
      <c r="C27" s="100">
        <v>3056</v>
      </c>
      <c r="D27" s="100">
        <v>112.10509</v>
      </c>
      <c r="E27" s="100">
        <v>119.40177</v>
      </c>
      <c r="F27" s="100" t="s">
        <v>24</v>
      </c>
      <c r="G27" s="100">
        <v>122.38601</v>
      </c>
      <c r="H27" s="100">
        <v>114.62797</v>
      </c>
      <c r="I27" s="100">
        <v>116.02312000000001</v>
      </c>
      <c r="J27" s="100">
        <v>27.508181</v>
      </c>
      <c r="K27" s="100" t="s">
        <v>24</v>
      </c>
      <c r="L27" s="100">
        <v>100</v>
      </c>
      <c r="M27" s="100">
        <v>9.5342090000000006</v>
      </c>
      <c r="N27" s="100">
        <v>145732.5</v>
      </c>
      <c r="O27" s="100">
        <v>54.129613999999997</v>
      </c>
      <c r="P27" s="100">
        <v>14.283089</v>
      </c>
      <c r="R27" s="115">
        <v>1920</v>
      </c>
      <c r="S27" s="100">
        <v>3199</v>
      </c>
      <c r="T27" s="100">
        <v>121.67768</v>
      </c>
      <c r="U27" s="100">
        <v>134.41494</v>
      </c>
      <c r="V27" s="100" t="s">
        <v>24</v>
      </c>
      <c r="W27" s="100">
        <v>139.31196</v>
      </c>
      <c r="X27" s="100">
        <v>126.37654000000001</v>
      </c>
      <c r="Y27" s="100">
        <v>126.69559</v>
      </c>
      <c r="Z27" s="100">
        <v>28.892623</v>
      </c>
      <c r="AA27" s="100" t="s">
        <v>24</v>
      </c>
      <c r="AB27" s="100">
        <v>100</v>
      </c>
      <c r="AC27" s="100">
        <v>13.199373</v>
      </c>
      <c r="AD27" s="100">
        <v>148325</v>
      </c>
      <c r="AE27" s="100">
        <v>57.192507999999997</v>
      </c>
      <c r="AF27" s="100">
        <v>18.609772</v>
      </c>
      <c r="AH27" s="115">
        <v>1920</v>
      </c>
      <c r="AI27" s="100">
        <v>6255</v>
      </c>
      <c r="AJ27" s="100">
        <v>116.80475</v>
      </c>
      <c r="AK27" s="100">
        <v>126.81165</v>
      </c>
      <c r="AL27" s="100" t="s">
        <v>24</v>
      </c>
      <c r="AM27" s="100">
        <v>130.75867</v>
      </c>
      <c r="AN27" s="100">
        <v>120.36996000000001</v>
      </c>
      <c r="AO27" s="100">
        <v>121.22253000000001</v>
      </c>
      <c r="AP27" s="100">
        <v>28.216227</v>
      </c>
      <c r="AQ27" s="100" t="s">
        <v>24</v>
      </c>
      <c r="AR27" s="100">
        <v>100</v>
      </c>
      <c r="AS27" s="100">
        <v>11.112295</v>
      </c>
      <c r="AT27" s="100">
        <v>294057.5</v>
      </c>
      <c r="AU27" s="100">
        <v>55.632420000000003</v>
      </c>
      <c r="AV27" s="100">
        <v>16.180631999999999</v>
      </c>
      <c r="AW27" s="100">
        <v>0.88830730000000002</v>
      </c>
      <c r="AY27" s="115">
        <v>1920</v>
      </c>
    </row>
    <row r="28" spans="2:51">
      <c r="B28" s="116">
        <v>1921</v>
      </c>
      <c r="C28" s="100">
        <v>3692</v>
      </c>
      <c r="D28" s="100">
        <v>133.19383999999999</v>
      </c>
      <c r="E28" s="100">
        <v>145.44937999999999</v>
      </c>
      <c r="F28" s="100" t="s">
        <v>24</v>
      </c>
      <c r="G28" s="100">
        <v>151.90672000000001</v>
      </c>
      <c r="H28" s="100">
        <v>137.1859</v>
      </c>
      <c r="I28" s="100">
        <v>140.68405999999999</v>
      </c>
      <c r="J28" s="100">
        <v>26.099295999999999</v>
      </c>
      <c r="K28" s="100" t="s">
        <v>24</v>
      </c>
      <c r="L28" s="100">
        <v>100</v>
      </c>
      <c r="M28" s="100">
        <v>12.044891</v>
      </c>
      <c r="N28" s="100">
        <v>181597.5</v>
      </c>
      <c r="O28" s="100">
        <v>66.327295000000007</v>
      </c>
      <c r="P28" s="100">
        <v>18.708662</v>
      </c>
      <c r="R28" s="116">
        <v>1921</v>
      </c>
      <c r="S28" s="100">
        <v>4345</v>
      </c>
      <c r="T28" s="100">
        <v>161.93351000000001</v>
      </c>
      <c r="U28" s="100">
        <v>158.90355</v>
      </c>
      <c r="V28" s="100" t="s">
        <v>24</v>
      </c>
      <c r="W28" s="100">
        <v>163.12801999999999</v>
      </c>
      <c r="X28" s="100">
        <v>158.84105</v>
      </c>
      <c r="Y28" s="100">
        <v>171.23416</v>
      </c>
      <c r="Z28" s="100">
        <v>22.158149000000002</v>
      </c>
      <c r="AA28" s="100" t="s">
        <v>24</v>
      </c>
      <c r="AB28" s="100">
        <v>100</v>
      </c>
      <c r="AC28" s="100">
        <v>18.549351000000001</v>
      </c>
      <c r="AD28" s="100">
        <v>230452.5</v>
      </c>
      <c r="AE28" s="100">
        <v>87.071635999999998</v>
      </c>
      <c r="AF28" s="100">
        <v>30.270222</v>
      </c>
      <c r="AH28" s="116">
        <v>1921</v>
      </c>
      <c r="AI28" s="100">
        <v>8037</v>
      </c>
      <c r="AJ28" s="100">
        <v>147.33001999999999</v>
      </c>
      <c r="AK28" s="100">
        <v>151.66036</v>
      </c>
      <c r="AL28" s="100" t="s">
        <v>24</v>
      </c>
      <c r="AM28" s="100">
        <v>156.93283</v>
      </c>
      <c r="AN28" s="100">
        <v>147.57705000000001</v>
      </c>
      <c r="AO28" s="100">
        <v>155.48648</v>
      </c>
      <c r="AP28" s="100">
        <v>23.968575000000001</v>
      </c>
      <c r="AQ28" s="100" t="s">
        <v>24</v>
      </c>
      <c r="AR28" s="100">
        <v>100</v>
      </c>
      <c r="AS28" s="100">
        <v>14.862416</v>
      </c>
      <c r="AT28" s="100">
        <v>412050</v>
      </c>
      <c r="AU28" s="100">
        <v>76.523790000000005</v>
      </c>
      <c r="AV28" s="100">
        <v>23.790724999999998</v>
      </c>
      <c r="AW28" s="100">
        <v>0.91533120000000001</v>
      </c>
      <c r="AY28" s="116">
        <v>1921</v>
      </c>
    </row>
    <row r="29" spans="2:51">
      <c r="B29" s="117">
        <v>1922</v>
      </c>
      <c r="C29" s="100">
        <v>4482</v>
      </c>
      <c r="D29" s="100">
        <v>158.29066</v>
      </c>
      <c r="E29" s="100">
        <v>164.64700999999999</v>
      </c>
      <c r="F29" s="100" t="s">
        <v>24</v>
      </c>
      <c r="G29" s="100">
        <v>169.57521</v>
      </c>
      <c r="H29" s="100">
        <v>159.31569999999999</v>
      </c>
      <c r="I29" s="100">
        <v>166.98541</v>
      </c>
      <c r="J29" s="100">
        <v>28.214286000000001</v>
      </c>
      <c r="K29" s="100" t="s">
        <v>24</v>
      </c>
      <c r="L29" s="100">
        <v>100</v>
      </c>
      <c r="M29" s="100">
        <v>15.325697</v>
      </c>
      <c r="N29" s="100">
        <v>210165</v>
      </c>
      <c r="O29" s="100">
        <v>75.144807999999998</v>
      </c>
      <c r="P29" s="100">
        <v>24.477637999999999</v>
      </c>
      <c r="R29" s="117">
        <v>1922</v>
      </c>
      <c r="S29" s="100">
        <v>3217</v>
      </c>
      <c r="T29" s="100">
        <v>117.47736</v>
      </c>
      <c r="U29" s="100">
        <v>119.16544</v>
      </c>
      <c r="V29" s="100" t="s">
        <v>24</v>
      </c>
      <c r="W29" s="100">
        <v>122.16356</v>
      </c>
      <c r="X29" s="100">
        <v>117.17974</v>
      </c>
      <c r="Y29" s="100">
        <v>123.22073</v>
      </c>
      <c r="Z29" s="100">
        <v>24.453951</v>
      </c>
      <c r="AA29" s="100" t="s">
        <v>24</v>
      </c>
      <c r="AB29" s="100">
        <v>100</v>
      </c>
      <c r="AC29" s="100">
        <v>14.578989999999999</v>
      </c>
      <c r="AD29" s="100">
        <v>163135</v>
      </c>
      <c r="AE29" s="100">
        <v>60.402473000000001</v>
      </c>
      <c r="AF29" s="100">
        <v>25.290288</v>
      </c>
      <c r="AH29" s="117">
        <v>1922</v>
      </c>
      <c r="AI29" s="100">
        <v>7699</v>
      </c>
      <c r="AJ29" s="100">
        <v>138.2251</v>
      </c>
      <c r="AK29" s="100">
        <v>142.93413000000001</v>
      </c>
      <c r="AL29" s="100" t="s">
        <v>24</v>
      </c>
      <c r="AM29" s="100">
        <v>147.01274000000001</v>
      </c>
      <c r="AN29" s="100">
        <v>139.13147000000001</v>
      </c>
      <c r="AO29" s="100">
        <v>145.98445000000001</v>
      </c>
      <c r="AP29" s="100">
        <v>26.643488000000001</v>
      </c>
      <c r="AQ29" s="100" t="s">
        <v>24</v>
      </c>
      <c r="AR29" s="100">
        <v>100</v>
      </c>
      <c r="AS29" s="100">
        <v>15.004580000000001</v>
      </c>
      <c r="AT29" s="100">
        <v>373300</v>
      </c>
      <c r="AU29" s="100">
        <v>67.902356999999995</v>
      </c>
      <c r="AV29" s="100">
        <v>24.826256000000001</v>
      </c>
      <c r="AW29" s="100">
        <v>1.3816675</v>
      </c>
      <c r="AY29" s="117">
        <v>1922</v>
      </c>
    </row>
    <row r="30" spans="2:51">
      <c r="B30" s="117">
        <v>1923</v>
      </c>
      <c r="C30" s="100">
        <v>4940</v>
      </c>
      <c r="D30" s="100">
        <v>170.41533999999999</v>
      </c>
      <c r="E30" s="100">
        <v>177.16408999999999</v>
      </c>
      <c r="F30" s="100" t="s">
        <v>24</v>
      </c>
      <c r="G30" s="100">
        <v>183.67471</v>
      </c>
      <c r="H30" s="100">
        <v>170.87191000000001</v>
      </c>
      <c r="I30" s="100">
        <v>180.88302999999999</v>
      </c>
      <c r="J30" s="100">
        <v>27.195864</v>
      </c>
      <c r="K30" s="100" t="s">
        <v>24</v>
      </c>
      <c r="L30" s="100">
        <v>100</v>
      </c>
      <c r="M30" s="100">
        <v>15.622035</v>
      </c>
      <c r="N30" s="100">
        <v>236575</v>
      </c>
      <c r="O30" s="100">
        <v>82.623197000000005</v>
      </c>
      <c r="P30" s="100">
        <v>25.810621999999999</v>
      </c>
      <c r="R30" s="117">
        <v>1923</v>
      </c>
      <c r="S30" s="100">
        <v>3655</v>
      </c>
      <c r="T30" s="100">
        <v>130.78795</v>
      </c>
      <c r="U30" s="100">
        <v>128.73373000000001</v>
      </c>
      <c r="V30" s="100" t="s">
        <v>24</v>
      </c>
      <c r="W30" s="100">
        <v>131.59647000000001</v>
      </c>
      <c r="X30" s="100">
        <v>128.90200999999999</v>
      </c>
      <c r="Y30" s="100">
        <v>137.83356000000001</v>
      </c>
      <c r="Z30" s="100">
        <v>23.054036</v>
      </c>
      <c r="AA30" s="100" t="s">
        <v>24</v>
      </c>
      <c r="AB30" s="100">
        <v>100</v>
      </c>
      <c r="AC30" s="100">
        <v>14.849273</v>
      </c>
      <c r="AD30" s="100">
        <v>190567.5</v>
      </c>
      <c r="AE30" s="100">
        <v>69.141390000000001</v>
      </c>
      <c r="AF30" s="100">
        <v>26.315570999999998</v>
      </c>
      <c r="AH30" s="117">
        <v>1923</v>
      </c>
      <c r="AI30" s="100">
        <v>8595</v>
      </c>
      <c r="AJ30" s="100">
        <v>150.96427</v>
      </c>
      <c r="AK30" s="100">
        <v>153.70391000000001</v>
      </c>
      <c r="AL30" s="100" t="s">
        <v>24</v>
      </c>
      <c r="AM30" s="100">
        <v>158.40642</v>
      </c>
      <c r="AN30" s="100">
        <v>150.6542</v>
      </c>
      <c r="AO30" s="100">
        <v>160.14875000000001</v>
      </c>
      <c r="AP30" s="100">
        <v>25.432922000000001</v>
      </c>
      <c r="AQ30" s="100" t="s">
        <v>24</v>
      </c>
      <c r="AR30" s="100">
        <v>100</v>
      </c>
      <c r="AS30" s="100">
        <v>15.283804</v>
      </c>
      <c r="AT30" s="100">
        <v>427142.5</v>
      </c>
      <c r="AU30" s="100">
        <v>76.010766000000004</v>
      </c>
      <c r="AV30" s="100">
        <v>26.033487999999998</v>
      </c>
      <c r="AW30" s="100">
        <v>1.3762057000000001</v>
      </c>
      <c r="AY30" s="117">
        <v>1923</v>
      </c>
    </row>
    <row r="31" spans="2:51">
      <c r="B31" s="117">
        <v>1924</v>
      </c>
      <c r="C31" s="100">
        <v>4644</v>
      </c>
      <c r="D31" s="100">
        <v>156.81243000000001</v>
      </c>
      <c r="E31" s="100">
        <v>163.40743000000001</v>
      </c>
      <c r="F31" s="100" t="s">
        <v>24</v>
      </c>
      <c r="G31" s="100">
        <v>168.83051</v>
      </c>
      <c r="H31" s="100">
        <v>157.61840000000001</v>
      </c>
      <c r="I31" s="100">
        <v>165.74563000000001</v>
      </c>
      <c r="J31" s="100">
        <v>28.151517999999999</v>
      </c>
      <c r="K31" s="100" t="s">
        <v>24</v>
      </c>
      <c r="L31" s="100">
        <v>100</v>
      </c>
      <c r="M31" s="100">
        <v>14.931036000000001</v>
      </c>
      <c r="N31" s="100">
        <v>218155</v>
      </c>
      <c r="O31" s="100">
        <v>74.572708000000006</v>
      </c>
      <c r="P31" s="100">
        <v>24.655994</v>
      </c>
      <c r="R31" s="117">
        <v>1924</v>
      </c>
      <c r="S31" s="100">
        <v>3432</v>
      </c>
      <c r="T31" s="100">
        <v>120.43373</v>
      </c>
      <c r="U31" s="100">
        <v>115.10907</v>
      </c>
      <c r="V31" s="100" t="s">
        <v>24</v>
      </c>
      <c r="W31" s="100">
        <v>117.02173000000001</v>
      </c>
      <c r="X31" s="100">
        <v>117.40055</v>
      </c>
      <c r="Y31" s="100">
        <v>126.42391000000001</v>
      </c>
      <c r="Z31" s="100">
        <v>22.70542</v>
      </c>
      <c r="AA31" s="100" t="s">
        <v>24</v>
      </c>
      <c r="AB31" s="100">
        <v>100</v>
      </c>
      <c r="AC31" s="100">
        <v>14.373665000000001</v>
      </c>
      <c r="AD31" s="100">
        <v>179970</v>
      </c>
      <c r="AE31" s="100">
        <v>64.030313000000007</v>
      </c>
      <c r="AF31" s="100">
        <v>25.629359000000001</v>
      </c>
      <c r="AH31" s="117">
        <v>1924</v>
      </c>
      <c r="AI31" s="100">
        <v>8076</v>
      </c>
      <c r="AJ31" s="100">
        <v>138.97301999999999</v>
      </c>
      <c r="AK31" s="100">
        <v>139.99764999999999</v>
      </c>
      <c r="AL31" s="100" t="s">
        <v>24</v>
      </c>
      <c r="AM31" s="100">
        <v>143.69400999999999</v>
      </c>
      <c r="AN31" s="100">
        <v>138.22397000000001</v>
      </c>
      <c r="AO31" s="100">
        <v>146.81531000000001</v>
      </c>
      <c r="AP31" s="100">
        <v>25.836842000000001</v>
      </c>
      <c r="AQ31" s="100" t="s">
        <v>24</v>
      </c>
      <c r="AR31" s="100">
        <v>100</v>
      </c>
      <c r="AS31" s="100">
        <v>14.688978000000001</v>
      </c>
      <c r="AT31" s="100">
        <v>398125</v>
      </c>
      <c r="AU31" s="100">
        <v>69.406914</v>
      </c>
      <c r="AV31" s="100">
        <v>25.086680999999999</v>
      </c>
      <c r="AW31" s="100">
        <v>1.4195878</v>
      </c>
      <c r="AY31" s="117">
        <v>1924</v>
      </c>
    </row>
    <row r="32" spans="2:51">
      <c r="B32" s="117">
        <v>1925</v>
      </c>
      <c r="C32" s="100">
        <v>4276</v>
      </c>
      <c r="D32" s="100">
        <v>141.07089999999999</v>
      </c>
      <c r="E32" s="100">
        <v>148.59681</v>
      </c>
      <c r="F32" s="100" t="s">
        <v>24</v>
      </c>
      <c r="G32" s="100">
        <v>153.19132999999999</v>
      </c>
      <c r="H32" s="100">
        <v>142.37601000000001</v>
      </c>
      <c r="I32" s="100">
        <v>148.34957</v>
      </c>
      <c r="J32" s="100">
        <v>29.709357000000001</v>
      </c>
      <c r="K32" s="100" t="s">
        <v>24</v>
      </c>
      <c r="L32" s="100">
        <v>100</v>
      </c>
      <c r="M32" s="100">
        <v>13.734181</v>
      </c>
      <c r="N32" s="100">
        <v>194137.5</v>
      </c>
      <c r="O32" s="100">
        <v>64.846515999999994</v>
      </c>
      <c r="P32" s="100">
        <v>22.527436000000002</v>
      </c>
      <c r="R32" s="117">
        <v>1925</v>
      </c>
      <c r="S32" s="100">
        <v>3186</v>
      </c>
      <c r="T32" s="100">
        <v>109.55607000000001</v>
      </c>
      <c r="U32" s="100">
        <v>109.32669</v>
      </c>
      <c r="V32" s="100" t="s">
        <v>24</v>
      </c>
      <c r="W32" s="100">
        <v>112.42959</v>
      </c>
      <c r="X32" s="100">
        <v>108.76545</v>
      </c>
      <c r="Y32" s="100">
        <v>115.31016</v>
      </c>
      <c r="Z32" s="100">
        <v>24.303768000000002</v>
      </c>
      <c r="AA32" s="100" t="s">
        <v>24</v>
      </c>
      <c r="AB32" s="100">
        <v>100</v>
      </c>
      <c r="AC32" s="100">
        <v>13.59563</v>
      </c>
      <c r="AD32" s="100">
        <v>162112.5</v>
      </c>
      <c r="AE32" s="100">
        <v>56.530495000000002</v>
      </c>
      <c r="AF32" s="100">
        <v>24.422625</v>
      </c>
      <c r="AH32" s="117">
        <v>1925</v>
      </c>
      <c r="AI32" s="100">
        <v>7462</v>
      </c>
      <c r="AJ32" s="100">
        <v>125.63982</v>
      </c>
      <c r="AK32" s="100">
        <v>129.88641999999999</v>
      </c>
      <c r="AL32" s="100" t="s">
        <v>24</v>
      </c>
      <c r="AM32" s="100">
        <v>133.84607</v>
      </c>
      <c r="AN32" s="100">
        <v>126.30428000000001</v>
      </c>
      <c r="AO32" s="100">
        <v>132.53653</v>
      </c>
      <c r="AP32" s="100">
        <v>27.401475000000001</v>
      </c>
      <c r="AQ32" s="100" t="s">
        <v>24</v>
      </c>
      <c r="AR32" s="100">
        <v>100</v>
      </c>
      <c r="AS32" s="100">
        <v>13.674681</v>
      </c>
      <c r="AT32" s="100">
        <v>356250</v>
      </c>
      <c r="AU32" s="100">
        <v>60.777957999999998</v>
      </c>
      <c r="AV32" s="100">
        <v>23.352042000000001</v>
      </c>
      <c r="AW32" s="100">
        <v>1.3591998000000001</v>
      </c>
      <c r="AY32" s="117">
        <v>1925</v>
      </c>
    </row>
    <row r="33" spans="2:51">
      <c r="B33" s="117">
        <v>1926</v>
      </c>
      <c r="C33" s="100">
        <v>4576</v>
      </c>
      <c r="D33" s="100">
        <v>148.01875999999999</v>
      </c>
      <c r="E33" s="100">
        <v>165.14874</v>
      </c>
      <c r="F33" s="100" t="s">
        <v>24</v>
      </c>
      <c r="G33" s="100">
        <v>173.39314999999999</v>
      </c>
      <c r="H33" s="100">
        <v>153.74294</v>
      </c>
      <c r="I33" s="100">
        <v>159.77459999999999</v>
      </c>
      <c r="J33" s="100">
        <v>30.094051</v>
      </c>
      <c r="K33" s="100" t="s">
        <v>24</v>
      </c>
      <c r="L33" s="100">
        <v>100</v>
      </c>
      <c r="M33" s="100">
        <v>14.129125999999999</v>
      </c>
      <c r="N33" s="100">
        <v>206242.5</v>
      </c>
      <c r="O33" s="100">
        <v>67.549620000000004</v>
      </c>
      <c r="P33" s="100">
        <v>23.262509000000001</v>
      </c>
      <c r="R33" s="117">
        <v>1926</v>
      </c>
      <c r="S33" s="100">
        <v>3354</v>
      </c>
      <c r="T33" s="100">
        <v>113.12736</v>
      </c>
      <c r="U33" s="100">
        <v>119.48437</v>
      </c>
      <c r="V33" s="100" t="s">
        <v>24</v>
      </c>
      <c r="W33" s="100">
        <v>124.36708</v>
      </c>
      <c r="X33" s="100">
        <v>115.33277</v>
      </c>
      <c r="Y33" s="100">
        <v>120.88164999999999</v>
      </c>
      <c r="Z33" s="100">
        <v>25.723016999999999</v>
      </c>
      <c r="AA33" s="100" t="s">
        <v>24</v>
      </c>
      <c r="AB33" s="100">
        <v>100</v>
      </c>
      <c r="AC33" s="100">
        <v>13.653572</v>
      </c>
      <c r="AD33" s="100">
        <v>166212.5</v>
      </c>
      <c r="AE33" s="100">
        <v>56.855887000000003</v>
      </c>
      <c r="AF33" s="100">
        <v>24.575559999999999</v>
      </c>
      <c r="AH33" s="117">
        <v>1926</v>
      </c>
      <c r="AI33" s="100">
        <v>7930</v>
      </c>
      <c r="AJ33" s="100">
        <v>130.93803</v>
      </c>
      <c r="AK33" s="100">
        <v>142.88513</v>
      </c>
      <c r="AL33" s="100" t="s">
        <v>24</v>
      </c>
      <c r="AM33" s="100">
        <v>149.47131999999999</v>
      </c>
      <c r="AN33" s="100">
        <v>135.08497</v>
      </c>
      <c r="AO33" s="100">
        <v>140.90326999999999</v>
      </c>
      <c r="AP33" s="100">
        <v>28.244385999999999</v>
      </c>
      <c r="AQ33" s="100" t="s">
        <v>24</v>
      </c>
      <c r="AR33" s="100">
        <v>100</v>
      </c>
      <c r="AS33" s="100">
        <v>13.924006</v>
      </c>
      <c r="AT33" s="100">
        <v>372455</v>
      </c>
      <c r="AU33" s="100">
        <v>62.318877000000001</v>
      </c>
      <c r="AV33" s="100">
        <v>23.830714</v>
      </c>
      <c r="AW33" s="100">
        <v>1.3821786</v>
      </c>
      <c r="AY33" s="117">
        <v>1926</v>
      </c>
    </row>
    <row r="34" spans="2:51">
      <c r="B34" s="117">
        <v>1927</v>
      </c>
      <c r="C34" s="100">
        <v>4323</v>
      </c>
      <c r="D34" s="100">
        <v>136.85577000000001</v>
      </c>
      <c r="E34" s="100">
        <v>148.43941000000001</v>
      </c>
      <c r="F34" s="100" t="s">
        <v>24</v>
      </c>
      <c r="G34" s="100">
        <v>154.11305999999999</v>
      </c>
      <c r="H34" s="100">
        <v>140.90110999999999</v>
      </c>
      <c r="I34" s="100">
        <v>146.65056999999999</v>
      </c>
      <c r="J34" s="100">
        <v>30.384615</v>
      </c>
      <c r="K34" s="100" t="s">
        <v>24</v>
      </c>
      <c r="L34" s="100">
        <v>100</v>
      </c>
      <c r="M34" s="100">
        <v>13.156613</v>
      </c>
      <c r="N34" s="100">
        <v>193217.5</v>
      </c>
      <c r="O34" s="100">
        <v>61.940598000000001</v>
      </c>
      <c r="P34" s="100">
        <v>21.639927</v>
      </c>
      <c r="R34" s="117">
        <v>1927</v>
      </c>
      <c r="S34" s="100">
        <v>3162</v>
      </c>
      <c r="T34" s="100">
        <v>104.57387</v>
      </c>
      <c r="U34" s="100">
        <v>103.49016</v>
      </c>
      <c r="V34" s="100" t="s">
        <v>24</v>
      </c>
      <c r="W34" s="100">
        <v>105.56091000000001</v>
      </c>
      <c r="X34" s="100">
        <v>104.33946</v>
      </c>
      <c r="Y34" s="100">
        <v>111.43921</v>
      </c>
      <c r="Z34" s="100">
        <v>24.547754999999999</v>
      </c>
      <c r="AA34" s="100" t="s">
        <v>24</v>
      </c>
      <c r="AB34" s="100">
        <v>100</v>
      </c>
      <c r="AC34" s="100">
        <v>12.437067000000001</v>
      </c>
      <c r="AD34" s="100">
        <v>160025</v>
      </c>
      <c r="AE34" s="100">
        <v>53.681649999999998</v>
      </c>
      <c r="AF34" s="100">
        <v>22.931639000000001</v>
      </c>
      <c r="AH34" s="117">
        <v>1927</v>
      </c>
      <c r="AI34" s="100">
        <v>7485</v>
      </c>
      <c r="AJ34" s="100">
        <v>121.06753</v>
      </c>
      <c r="AK34" s="100">
        <v>126.3138</v>
      </c>
      <c r="AL34" s="100" t="s">
        <v>24</v>
      </c>
      <c r="AM34" s="100">
        <v>130.1636</v>
      </c>
      <c r="AN34" s="100">
        <v>123.01173</v>
      </c>
      <c r="AO34" s="100">
        <v>129.47077999999999</v>
      </c>
      <c r="AP34" s="100">
        <v>27.916554999999999</v>
      </c>
      <c r="AQ34" s="100" t="s">
        <v>24</v>
      </c>
      <c r="AR34" s="100">
        <v>100</v>
      </c>
      <c r="AS34" s="100">
        <v>12.84273</v>
      </c>
      <c r="AT34" s="100">
        <v>353242.5</v>
      </c>
      <c r="AU34" s="100">
        <v>57.904809999999998</v>
      </c>
      <c r="AV34" s="100">
        <v>22.206593000000002</v>
      </c>
      <c r="AW34" s="100">
        <v>1.4343336</v>
      </c>
      <c r="AY34" s="117">
        <v>1927</v>
      </c>
    </row>
    <row r="35" spans="2:51">
      <c r="B35" s="117">
        <v>1928</v>
      </c>
      <c r="C35" s="100">
        <v>4527</v>
      </c>
      <c r="D35" s="100">
        <v>140.52896000000001</v>
      </c>
      <c r="E35" s="100">
        <v>151.73799</v>
      </c>
      <c r="F35" s="100" t="s">
        <v>24</v>
      </c>
      <c r="G35" s="100">
        <v>157.26829000000001</v>
      </c>
      <c r="H35" s="100">
        <v>145.01704000000001</v>
      </c>
      <c r="I35" s="100">
        <v>151.69105999999999</v>
      </c>
      <c r="J35" s="100">
        <v>29.847999000000002</v>
      </c>
      <c r="K35" s="100" t="s">
        <v>24</v>
      </c>
      <c r="L35" s="100">
        <v>100</v>
      </c>
      <c r="M35" s="100">
        <v>13.658168999999999</v>
      </c>
      <c r="N35" s="100">
        <v>204902.5</v>
      </c>
      <c r="O35" s="100">
        <v>64.422593000000006</v>
      </c>
      <c r="P35" s="100">
        <v>22.962700999999999</v>
      </c>
      <c r="R35" s="117">
        <v>1928</v>
      </c>
      <c r="S35" s="100">
        <v>3473</v>
      </c>
      <c r="T35" s="100">
        <v>112.73045999999999</v>
      </c>
      <c r="U35" s="100">
        <v>112.06786</v>
      </c>
      <c r="V35" s="100" t="s">
        <v>24</v>
      </c>
      <c r="W35" s="100">
        <v>114.44539</v>
      </c>
      <c r="X35" s="100">
        <v>113.02516</v>
      </c>
      <c r="Y35" s="100">
        <v>121.22673</v>
      </c>
      <c r="Z35" s="100">
        <v>24.319752000000001</v>
      </c>
      <c r="AA35" s="100" t="s">
        <v>24</v>
      </c>
      <c r="AB35" s="100">
        <v>100</v>
      </c>
      <c r="AC35" s="100">
        <v>13.239050000000001</v>
      </c>
      <c r="AD35" s="100">
        <v>176602.5</v>
      </c>
      <c r="AE35" s="100">
        <v>58.156058000000002</v>
      </c>
      <c r="AF35" s="100">
        <v>24.695074000000002</v>
      </c>
      <c r="AH35" s="117">
        <v>1928</v>
      </c>
      <c r="AI35" s="100">
        <v>8000</v>
      </c>
      <c r="AJ35" s="100">
        <v>126.93980000000001</v>
      </c>
      <c r="AK35" s="100">
        <v>132.32356999999999</v>
      </c>
      <c r="AL35" s="100" t="s">
        <v>24</v>
      </c>
      <c r="AM35" s="100">
        <v>136.30427</v>
      </c>
      <c r="AN35" s="100">
        <v>129.40034</v>
      </c>
      <c r="AO35" s="100">
        <v>136.85632000000001</v>
      </c>
      <c r="AP35" s="100">
        <v>27.446847999999999</v>
      </c>
      <c r="AQ35" s="100" t="s">
        <v>24</v>
      </c>
      <c r="AR35" s="100">
        <v>100</v>
      </c>
      <c r="AS35" s="100">
        <v>13.473003</v>
      </c>
      <c r="AT35" s="100">
        <v>381505</v>
      </c>
      <c r="AU35" s="100">
        <v>61.361845000000002</v>
      </c>
      <c r="AV35" s="100">
        <v>23.733405000000001</v>
      </c>
      <c r="AW35" s="100">
        <v>1.3539831</v>
      </c>
      <c r="AY35" s="117">
        <v>1928</v>
      </c>
    </row>
    <row r="36" spans="2:51">
      <c r="B36" s="117">
        <v>1929</v>
      </c>
      <c r="C36" s="100">
        <v>4078</v>
      </c>
      <c r="D36" s="100">
        <v>124.88898</v>
      </c>
      <c r="E36" s="100">
        <v>135.88290000000001</v>
      </c>
      <c r="F36" s="100" t="s">
        <v>24</v>
      </c>
      <c r="G36" s="100">
        <v>141.04473999999999</v>
      </c>
      <c r="H36" s="100">
        <v>129.31402</v>
      </c>
      <c r="I36" s="100">
        <v>134.48778999999999</v>
      </c>
      <c r="J36" s="100">
        <v>31.227004999999998</v>
      </c>
      <c r="K36" s="100" t="s">
        <v>24</v>
      </c>
      <c r="L36" s="100">
        <v>100</v>
      </c>
      <c r="M36" s="100">
        <v>11.746067999999999</v>
      </c>
      <c r="N36" s="100">
        <v>179052.5</v>
      </c>
      <c r="O36" s="100">
        <v>55.563226999999998</v>
      </c>
      <c r="P36" s="100">
        <v>19.964932000000001</v>
      </c>
      <c r="R36" s="117">
        <v>1929</v>
      </c>
      <c r="S36" s="100">
        <v>3012</v>
      </c>
      <c r="T36" s="100">
        <v>96.273093000000003</v>
      </c>
      <c r="U36" s="100">
        <v>98.630964000000006</v>
      </c>
      <c r="V36" s="100" t="s">
        <v>24</v>
      </c>
      <c r="W36" s="100">
        <v>101.19981</v>
      </c>
      <c r="X36" s="100">
        <v>97.910214999999994</v>
      </c>
      <c r="Y36" s="100">
        <v>103.20577</v>
      </c>
      <c r="Z36" s="100">
        <v>25.927955000000001</v>
      </c>
      <c r="AA36" s="100" t="s">
        <v>24</v>
      </c>
      <c r="AB36" s="100">
        <v>100</v>
      </c>
      <c r="AC36" s="100">
        <v>11.523012</v>
      </c>
      <c r="AD36" s="100">
        <v>148430</v>
      </c>
      <c r="AE36" s="100">
        <v>48.149349999999998</v>
      </c>
      <c r="AF36" s="100">
        <v>22.057518000000002</v>
      </c>
      <c r="AH36" s="117">
        <v>1929</v>
      </c>
      <c r="AI36" s="100">
        <v>7090</v>
      </c>
      <c r="AJ36" s="100">
        <v>110.88694</v>
      </c>
      <c r="AK36" s="100">
        <v>117.74654</v>
      </c>
      <c r="AL36" s="100" t="s">
        <v>24</v>
      </c>
      <c r="AM36" s="100">
        <v>121.66983</v>
      </c>
      <c r="AN36" s="100">
        <v>114.00702</v>
      </c>
      <c r="AO36" s="100">
        <v>119.25725</v>
      </c>
      <c r="AP36" s="100">
        <v>28.975525000000001</v>
      </c>
      <c r="AQ36" s="100" t="s">
        <v>24</v>
      </c>
      <c r="AR36" s="100">
        <v>100</v>
      </c>
      <c r="AS36" s="100">
        <v>11.650262</v>
      </c>
      <c r="AT36" s="100">
        <v>327482.5</v>
      </c>
      <c r="AU36" s="100">
        <v>51.938479000000001</v>
      </c>
      <c r="AV36" s="100">
        <v>20.861979999999999</v>
      </c>
      <c r="AW36" s="100">
        <v>1.3776900999999999</v>
      </c>
      <c r="AY36" s="117">
        <v>1929</v>
      </c>
    </row>
    <row r="37" spans="2:51">
      <c r="B37" s="117">
        <v>1930</v>
      </c>
      <c r="C37" s="100">
        <v>3872</v>
      </c>
      <c r="D37" s="100">
        <v>117.50068</v>
      </c>
      <c r="E37" s="100">
        <v>126.37251999999999</v>
      </c>
      <c r="F37" s="100" t="s">
        <v>24</v>
      </c>
      <c r="G37" s="100">
        <v>130.98396</v>
      </c>
      <c r="H37" s="100">
        <v>121.35295000000001</v>
      </c>
      <c r="I37" s="100">
        <v>127.07311</v>
      </c>
      <c r="J37" s="100">
        <v>31.299430999999998</v>
      </c>
      <c r="K37" s="100" t="s">
        <v>24</v>
      </c>
      <c r="L37" s="100">
        <v>100</v>
      </c>
      <c r="M37" s="100">
        <v>12.430975</v>
      </c>
      <c r="N37" s="100">
        <v>169590</v>
      </c>
      <c r="O37" s="100">
        <v>52.183143999999999</v>
      </c>
      <c r="P37" s="100">
        <v>21.266604000000001</v>
      </c>
      <c r="R37" s="117">
        <v>1930</v>
      </c>
      <c r="S37" s="100">
        <v>2922</v>
      </c>
      <c r="T37" s="100">
        <v>92.252320999999995</v>
      </c>
      <c r="U37" s="100">
        <v>92.592647999999997</v>
      </c>
      <c r="V37" s="100" t="s">
        <v>24</v>
      </c>
      <c r="W37" s="100">
        <v>94.216429000000005</v>
      </c>
      <c r="X37" s="100">
        <v>93.469797999999997</v>
      </c>
      <c r="Y37" s="100">
        <v>99.865714999999994</v>
      </c>
      <c r="Z37" s="100">
        <v>25.686174000000001</v>
      </c>
      <c r="AA37" s="100" t="s">
        <v>24</v>
      </c>
      <c r="AB37" s="100">
        <v>100</v>
      </c>
      <c r="AC37" s="100">
        <v>12.082867999999999</v>
      </c>
      <c r="AD37" s="100">
        <v>144570</v>
      </c>
      <c r="AE37" s="100">
        <v>46.351394999999997</v>
      </c>
      <c r="AF37" s="100">
        <v>23.297263000000001</v>
      </c>
      <c r="AH37" s="117">
        <v>1930</v>
      </c>
      <c r="AI37" s="100">
        <v>6794</v>
      </c>
      <c r="AJ37" s="100">
        <v>105.12634</v>
      </c>
      <c r="AK37" s="100">
        <v>109.7867</v>
      </c>
      <c r="AL37" s="100" t="s">
        <v>24</v>
      </c>
      <c r="AM37" s="100">
        <v>112.93908999999999</v>
      </c>
      <c r="AN37" s="100">
        <v>107.66513</v>
      </c>
      <c r="AO37" s="100">
        <v>113.7419</v>
      </c>
      <c r="AP37" s="100">
        <v>28.884184999999999</v>
      </c>
      <c r="AQ37" s="100" t="s">
        <v>24</v>
      </c>
      <c r="AR37" s="100">
        <v>100</v>
      </c>
      <c r="AS37" s="100">
        <v>12.278831</v>
      </c>
      <c r="AT37" s="100">
        <v>314160</v>
      </c>
      <c r="AU37" s="100">
        <v>49.327199</v>
      </c>
      <c r="AV37" s="100">
        <v>22.155265</v>
      </c>
      <c r="AW37" s="100">
        <v>1.3648224</v>
      </c>
      <c r="AY37" s="117">
        <v>1930</v>
      </c>
    </row>
    <row r="38" spans="2:51">
      <c r="B38" s="118">
        <v>1931</v>
      </c>
      <c r="C38" s="100">
        <v>3440</v>
      </c>
      <c r="D38" s="100">
        <v>103.57702</v>
      </c>
      <c r="E38" s="100">
        <v>114.37754</v>
      </c>
      <c r="F38" s="100" t="s">
        <v>24</v>
      </c>
      <c r="G38" s="100">
        <v>118.36496</v>
      </c>
      <c r="H38" s="100">
        <v>107.75339</v>
      </c>
      <c r="I38" s="100">
        <v>109.97</v>
      </c>
      <c r="J38" s="100">
        <v>34.191859999999998</v>
      </c>
      <c r="K38" s="100" t="s">
        <v>24</v>
      </c>
      <c r="L38" s="100">
        <v>100</v>
      </c>
      <c r="M38" s="100">
        <v>10.818970999999999</v>
      </c>
      <c r="N38" s="100">
        <v>140840</v>
      </c>
      <c r="O38" s="100">
        <v>43.040064000000001</v>
      </c>
      <c r="P38" s="100">
        <v>18.885179000000001</v>
      </c>
      <c r="R38" s="118">
        <v>1931</v>
      </c>
      <c r="S38" s="100">
        <v>2528</v>
      </c>
      <c r="T38" s="100">
        <v>78.869372999999996</v>
      </c>
      <c r="U38" s="100">
        <v>81.090148999999997</v>
      </c>
      <c r="V38" s="100" t="s">
        <v>24</v>
      </c>
      <c r="W38" s="100">
        <v>82.690138000000005</v>
      </c>
      <c r="X38" s="100">
        <v>80.640158999999997</v>
      </c>
      <c r="Y38" s="100">
        <v>84.216814999999997</v>
      </c>
      <c r="Z38" s="100">
        <v>28.176424000000001</v>
      </c>
      <c r="AA38" s="100" t="s">
        <v>24</v>
      </c>
      <c r="AB38" s="100">
        <v>100</v>
      </c>
      <c r="AC38" s="100">
        <v>10.208367000000001</v>
      </c>
      <c r="AD38" s="100">
        <v>118802.5</v>
      </c>
      <c r="AE38" s="100">
        <v>37.677999</v>
      </c>
      <c r="AF38" s="100">
        <v>20.699733999999999</v>
      </c>
      <c r="AH38" s="118">
        <v>1931</v>
      </c>
      <c r="AI38" s="100">
        <v>5968</v>
      </c>
      <c r="AJ38" s="100">
        <v>91.442580000000007</v>
      </c>
      <c r="AK38" s="100">
        <v>98.018092999999993</v>
      </c>
      <c r="AL38" s="100" t="s">
        <v>24</v>
      </c>
      <c r="AM38" s="100">
        <v>100.84392</v>
      </c>
      <c r="AN38" s="100">
        <v>94.415632000000002</v>
      </c>
      <c r="AO38" s="100">
        <v>97.317335</v>
      </c>
      <c r="AP38" s="100">
        <v>31.643767</v>
      </c>
      <c r="AQ38" s="100" t="s">
        <v>24</v>
      </c>
      <c r="AR38" s="100">
        <v>100</v>
      </c>
      <c r="AS38" s="100">
        <v>10.551627</v>
      </c>
      <c r="AT38" s="100">
        <v>259642.5</v>
      </c>
      <c r="AU38" s="100">
        <v>40.408768000000002</v>
      </c>
      <c r="AV38" s="100">
        <v>19.674320999999999</v>
      </c>
      <c r="AW38" s="100">
        <v>1.4104985999999999</v>
      </c>
      <c r="AY38" s="118">
        <v>1931</v>
      </c>
    </row>
    <row r="39" spans="2:51">
      <c r="B39" s="118">
        <v>1932</v>
      </c>
      <c r="C39" s="100">
        <v>3311</v>
      </c>
      <c r="D39" s="100">
        <v>99.039812999999995</v>
      </c>
      <c r="E39" s="100">
        <v>108.60253</v>
      </c>
      <c r="F39" s="100" t="s">
        <v>24</v>
      </c>
      <c r="G39" s="100">
        <v>112.18729999999999</v>
      </c>
      <c r="H39" s="100">
        <v>102.76264999999999</v>
      </c>
      <c r="I39" s="100">
        <v>105.01215000000001</v>
      </c>
      <c r="J39" s="100">
        <v>34.749924</v>
      </c>
      <c r="K39" s="100" t="s">
        <v>24</v>
      </c>
      <c r="L39" s="100">
        <v>100</v>
      </c>
      <c r="M39" s="100">
        <v>10.392341</v>
      </c>
      <c r="N39" s="100">
        <v>133580</v>
      </c>
      <c r="O39" s="100">
        <v>40.587020000000003</v>
      </c>
      <c r="P39" s="100">
        <v>18.500937</v>
      </c>
      <c r="R39" s="118">
        <v>1932</v>
      </c>
      <c r="S39" s="100">
        <v>2352</v>
      </c>
      <c r="T39" s="100">
        <v>72.734020000000001</v>
      </c>
      <c r="U39" s="100">
        <v>75.325688</v>
      </c>
      <c r="V39" s="100" t="s">
        <v>24</v>
      </c>
      <c r="W39" s="100">
        <v>76.921713999999994</v>
      </c>
      <c r="X39" s="100">
        <v>74.753735000000006</v>
      </c>
      <c r="Y39" s="100">
        <v>77.656339000000003</v>
      </c>
      <c r="Z39" s="100">
        <v>28.37585</v>
      </c>
      <c r="AA39" s="100" t="s">
        <v>24</v>
      </c>
      <c r="AB39" s="100">
        <v>100</v>
      </c>
      <c r="AC39" s="100">
        <v>9.4469212999999996</v>
      </c>
      <c r="AD39" s="100">
        <v>110172.5</v>
      </c>
      <c r="AE39" s="100">
        <v>34.672699000000001</v>
      </c>
      <c r="AF39" s="100">
        <v>19.679371</v>
      </c>
      <c r="AH39" s="118">
        <v>1932</v>
      </c>
      <c r="AI39" s="100">
        <v>5663</v>
      </c>
      <c r="AJ39" s="100">
        <v>86.105705</v>
      </c>
      <c r="AK39" s="100">
        <v>92.348910000000004</v>
      </c>
      <c r="AL39" s="100" t="s">
        <v>24</v>
      </c>
      <c r="AM39" s="100">
        <v>94.989098999999996</v>
      </c>
      <c r="AN39" s="100">
        <v>89.044424000000006</v>
      </c>
      <c r="AO39" s="100">
        <v>91.609409999999997</v>
      </c>
      <c r="AP39" s="100">
        <v>32.101660000000003</v>
      </c>
      <c r="AQ39" s="100" t="s">
        <v>24</v>
      </c>
      <c r="AR39" s="100">
        <v>100</v>
      </c>
      <c r="AS39" s="100">
        <v>9.9776238999999993</v>
      </c>
      <c r="AT39" s="100">
        <v>243752.5</v>
      </c>
      <c r="AU39" s="100">
        <v>37.681837000000002</v>
      </c>
      <c r="AV39" s="100">
        <v>19.015605999999998</v>
      </c>
      <c r="AW39" s="100">
        <v>1.4417728000000001</v>
      </c>
      <c r="AY39" s="118">
        <v>1932</v>
      </c>
    </row>
    <row r="40" spans="2:51">
      <c r="B40" s="118">
        <v>1933</v>
      </c>
      <c r="C40" s="100">
        <v>3139</v>
      </c>
      <c r="D40" s="100">
        <v>93.225623999999996</v>
      </c>
      <c r="E40" s="100">
        <v>106.3336</v>
      </c>
      <c r="F40" s="100" t="s">
        <v>24</v>
      </c>
      <c r="G40" s="100">
        <v>111.15906</v>
      </c>
      <c r="H40" s="100">
        <v>97.930019999999999</v>
      </c>
      <c r="I40" s="100">
        <v>98.371532999999999</v>
      </c>
      <c r="J40" s="100">
        <v>37.822066</v>
      </c>
      <c r="K40" s="100" t="s">
        <v>24</v>
      </c>
      <c r="L40" s="100">
        <v>100</v>
      </c>
      <c r="M40" s="100">
        <v>9.4406014999999996</v>
      </c>
      <c r="N40" s="100">
        <v>117095</v>
      </c>
      <c r="O40" s="100">
        <v>35.353703000000003</v>
      </c>
      <c r="P40" s="100">
        <v>16.378067999999999</v>
      </c>
      <c r="R40" s="118">
        <v>1933</v>
      </c>
      <c r="S40" s="100">
        <v>2162</v>
      </c>
      <c r="T40" s="100">
        <v>66.264137000000005</v>
      </c>
      <c r="U40" s="100">
        <v>69.042907999999997</v>
      </c>
      <c r="V40" s="100" t="s">
        <v>24</v>
      </c>
      <c r="W40" s="100">
        <v>70.479769000000005</v>
      </c>
      <c r="X40" s="100">
        <v>68.453957000000003</v>
      </c>
      <c r="Y40" s="100">
        <v>71.084337000000005</v>
      </c>
      <c r="Z40" s="100">
        <v>29.278445999999999</v>
      </c>
      <c r="AA40" s="100" t="s">
        <v>24</v>
      </c>
      <c r="AB40" s="100">
        <v>100</v>
      </c>
      <c r="AC40" s="100">
        <v>8.3581397000000006</v>
      </c>
      <c r="AD40" s="100">
        <v>99315</v>
      </c>
      <c r="AE40" s="100">
        <v>31.012678000000001</v>
      </c>
      <c r="AF40" s="100">
        <v>17.805486999999999</v>
      </c>
      <c r="AH40" s="118">
        <v>1933</v>
      </c>
      <c r="AI40" s="100">
        <v>5301</v>
      </c>
      <c r="AJ40" s="100">
        <v>79.957162999999994</v>
      </c>
      <c r="AK40" s="100">
        <v>87.858288000000002</v>
      </c>
      <c r="AL40" s="100" t="s">
        <v>24</v>
      </c>
      <c r="AM40" s="100">
        <v>90.998992000000001</v>
      </c>
      <c r="AN40" s="100">
        <v>83.330163999999996</v>
      </c>
      <c r="AO40" s="100">
        <v>84.868058000000005</v>
      </c>
      <c r="AP40" s="100">
        <v>34.335597999999997</v>
      </c>
      <c r="AQ40" s="100" t="s">
        <v>24</v>
      </c>
      <c r="AR40" s="100">
        <v>100</v>
      </c>
      <c r="AS40" s="100">
        <v>8.9669638000000003</v>
      </c>
      <c r="AT40" s="100">
        <v>216410</v>
      </c>
      <c r="AU40" s="100">
        <v>33.219740999999999</v>
      </c>
      <c r="AV40" s="100">
        <v>17.003640000000001</v>
      </c>
      <c r="AW40" s="100">
        <v>1.5401088999999999</v>
      </c>
      <c r="AY40" s="118">
        <v>1933</v>
      </c>
    </row>
    <row r="41" spans="2:51">
      <c r="B41" s="118">
        <v>1934</v>
      </c>
      <c r="C41" s="100">
        <v>3244</v>
      </c>
      <c r="D41" s="100">
        <v>95.738401999999994</v>
      </c>
      <c r="E41" s="100">
        <v>106.74412</v>
      </c>
      <c r="F41" s="100" t="s">
        <v>24</v>
      </c>
      <c r="G41" s="100">
        <v>111.27254000000001</v>
      </c>
      <c r="H41" s="100">
        <v>100.76588</v>
      </c>
      <c r="I41" s="100">
        <v>103.96014</v>
      </c>
      <c r="J41" s="100">
        <v>35.252774000000002</v>
      </c>
      <c r="K41" s="100" t="s">
        <v>24</v>
      </c>
      <c r="L41" s="100">
        <v>100</v>
      </c>
      <c r="M41" s="100">
        <v>9.3860308999999997</v>
      </c>
      <c r="N41" s="100">
        <v>129467.5</v>
      </c>
      <c r="O41" s="100">
        <v>38.872124999999997</v>
      </c>
      <c r="P41" s="100">
        <v>17.184944000000002</v>
      </c>
      <c r="R41" s="118">
        <v>1934</v>
      </c>
      <c r="S41" s="100">
        <v>2402</v>
      </c>
      <c r="T41" s="100">
        <v>73.031317000000001</v>
      </c>
      <c r="U41" s="100">
        <v>76.010223999999994</v>
      </c>
      <c r="V41" s="100" t="s">
        <v>24</v>
      </c>
      <c r="W41" s="100">
        <v>77.530610999999993</v>
      </c>
      <c r="X41" s="100">
        <v>76.045509999999993</v>
      </c>
      <c r="Y41" s="100">
        <v>80.260870999999995</v>
      </c>
      <c r="Z41" s="100">
        <v>28.633806</v>
      </c>
      <c r="AA41" s="100" t="s">
        <v>24</v>
      </c>
      <c r="AB41" s="100">
        <v>100</v>
      </c>
      <c r="AC41" s="100">
        <v>8.6846481999999998</v>
      </c>
      <c r="AD41" s="100">
        <v>111755</v>
      </c>
      <c r="AE41" s="100">
        <v>34.64949</v>
      </c>
      <c r="AF41" s="100">
        <v>18.803526999999999</v>
      </c>
      <c r="AH41" s="118">
        <v>1934</v>
      </c>
      <c r="AI41" s="100">
        <v>5646</v>
      </c>
      <c r="AJ41" s="100">
        <v>84.553867999999994</v>
      </c>
      <c r="AK41" s="100">
        <v>91.474985000000004</v>
      </c>
      <c r="AL41" s="100" t="s">
        <v>24</v>
      </c>
      <c r="AM41" s="100">
        <v>94.497487000000007</v>
      </c>
      <c r="AN41" s="100">
        <v>88.494337000000002</v>
      </c>
      <c r="AO41" s="100">
        <v>92.209483000000006</v>
      </c>
      <c r="AP41" s="100">
        <v>32.438862</v>
      </c>
      <c r="AQ41" s="100" t="s">
        <v>24</v>
      </c>
      <c r="AR41" s="100">
        <v>100</v>
      </c>
      <c r="AS41" s="100">
        <v>9.0742527000000006</v>
      </c>
      <c r="AT41" s="100">
        <v>241222.5</v>
      </c>
      <c r="AU41" s="100">
        <v>36.794719000000001</v>
      </c>
      <c r="AV41" s="100">
        <v>17.898727999999998</v>
      </c>
      <c r="AW41" s="100">
        <v>1.4043388999999999</v>
      </c>
      <c r="AY41" s="118">
        <v>1934</v>
      </c>
    </row>
    <row r="42" spans="2:51">
      <c r="B42" s="118">
        <v>1935</v>
      </c>
      <c r="C42" s="100">
        <v>3098</v>
      </c>
      <c r="D42" s="100">
        <v>90.842448000000005</v>
      </c>
      <c r="E42" s="100">
        <v>102.79027000000001</v>
      </c>
      <c r="F42" s="100" t="s">
        <v>24</v>
      </c>
      <c r="G42" s="100">
        <v>107.22378</v>
      </c>
      <c r="H42" s="100">
        <v>95.312743999999995</v>
      </c>
      <c r="I42" s="100">
        <v>96.580444</v>
      </c>
      <c r="J42" s="100">
        <v>37.984183000000002</v>
      </c>
      <c r="K42" s="100" t="s">
        <v>24</v>
      </c>
      <c r="L42" s="100">
        <v>100</v>
      </c>
      <c r="M42" s="100">
        <v>8.6800593999999993</v>
      </c>
      <c r="N42" s="100">
        <v>115185</v>
      </c>
      <c r="O42" s="100">
        <v>34.391795000000002</v>
      </c>
      <c r="P42" s="100">
        <v>15.486330000000001</v>
      </c>
      <c r="R42" s="118">
        <v>1935</v>
      </c>
      <c r="S42" s="100">
        <v>2061</v>
      </c>
      <c r="T42" s="100">
        <v>62.155071</v>
      </c>
      <c r="U42" s="100">
        <v>65.945283000000003</v>
      </c>
      <c r="V42" s="100" t="s">
        <v>24</v>
      </c>
      <c r="W42" s="100">
        <v>67.419920000000005</v>
      </c>
      <c r="X42" s="100">
        <v>65.147245999999996</v>
      </c>
      <c r="Y42" s="100">
        <v>67.830730000000003</v>
      </c>
      <c r="Z42" s="100">
        <v>30.206310999999999</v>
      </c>
      <c r="AA42" s="100" t="s">
        <v>24</v>
      </c>
      <c r="AB42" s="100">
        <v>100</v>
      </c>
      <c r="AC42" s="100">
        <v>7.3849792000000001</v>
      </c>
      <c r="AD42" s="100">
        <v>92777.5</v>
      </c>
      <c r="AE42" s="100">
        <v>28.563621999999999</v>
      </c>
      <c r="AF42" s="100">
        <v>16.252661</v>
      </c>
      <c r="AH42" s="118">
        <v>1935</v>
      </c>
      <c r="AI42" s="100">
        <v>5159</v>
      </c>
      <c r="AJ42" s="100">
        <v>76.700068000000002</v>
      </c>
      <c r="AK42" s="100">
        <v>84.488159999999993</v>
      </c>
      <c r="AL42" s="100" t="s">
        <v>24</v>
      </c>
      <c r="AM42" s="100">
        <v>87.456457</v>
      </c>
      <c r="AN42" s="100">
        <v>80.322873999999999</v>
      </c>
      <c r="AO42" s="100">
        <v>82.301903999999993</v>
      </c>
      <c r="AP42" s="100">
        <v>34.877859999999998</v>
      </c>
      <c r="AQ42" s="100" t="s">
        <v>24</v>
      </c>
      <c r="AR42" s="100">
        <v>100</v>
      </c>
      <c r="AS42" s="100">
        <v>8.1117627999999993</v>
      </c>
      <c r="AT42" s="100">
        <v>207962.5</v>
      </c>
      <c r="AU42" s="100">
        <v>31.522365000000001</v>
      </c>
      <c r="AV42" s="100">
        <v>15.819089999999999</v>
      </c>
      <c r="AW42" s="100">
        <v>1.5587206</v>
      </c>
      <c r="AY42" s="118">
        <v>1935</v>
      </c>
    </row>
    <row r="43" spans="2:51">
      <c r="B43" s="118">
        <v>1936</v>
      </c>
      <c r="C43" s="100">
        <v>2989</v>
      </c>
      <c r="D43" s="100">
        <v>87.046420999999995</v>
      </c>
      <c r="E43" s="100">
        <v>99.018394000000001</v>
      </c>
      <c r="F43" s="100" t="s">
        <v>24</v>
      </c>
      <c r="G43" s="100">
        <v>104.0171</v>
      </c>
      <c r="H43" s="100">
        <v>91.980845000000002</v>
      </c>
      <c r="I43" s="100">
        <v>94.151342999999997</v>
      </c>
      <c r="J43" s="100">
        <v>37.735944000000003</v>
      </c>
      <c r="K43" s="100" t="s">
        <v>24</v>
      </c>
      <c r="L43" s="100">
        <v>100</v>
      </c>
      <c r="M43" s="100">
        <v>8.3840564999999998</v>
      </c>
      <c r="N43" s="100">
        <v>111962.5</v>
      </c>
      <c r="O43" s="100">
        <v>33.232168999999999</v>
      </c>
      <c r="P43" s="100">
        <v>14.875821999999999</v>
      </c>
      <c r="R43" s="118">
        <v>1936</v>
      </c>
      <c r="S43" s="100">
        <v>2281</v>
      </c>
      <c r="T43" s="100">
        <v>68.199485999999993</v>
      </c>
      <c r="U43" s="100">
        <v>71.772108000000003</v>
      </c>
      <c r="V43" s="100" t="s">
        <v>24</v>
      </c>
      <c r="W43" s="100">
        <v>73.250418999999994</v>
      </c>
      <c r="X43" s="100">
        <v>71.516334000000001</v>
      </c>
      <c r="Y43" s="100">
        <v>75.013649000000001</v>
      </c>
      <c r="Z43" s="100">
        <v>30.364972000000002</v>
      </c>
      <c r="AA43" s="100" t="s">
        <v>24</v>
      </c>
      <c r="AB43" s="100">
        <v>100</v>
      </c>
      <c r="AC43" s="100">
        <v>8.0654857</v>
      </c>
      <c r="AD43" s="100">
        <v>102315</v>
      </c>
      <c r="AE43" s="100">
        <v>31.259357000000001</v>
      </c>
      <c r="AF43" s="100">
        <v>17.354689</v>
      </c>
      <c r="AH43" s="118">
        <v>1936</v>
      </c>
      <c r="AI43" s="100">
        <v>5270</v>
      </c>
      <c r="AJ43" s="100">
        <v>77.746960999999999</v>
      </c>
      <c r="AK43" s="100">
        <v>85.289278999999993</v>
      </c>
      <c r="AL43" s="100" t="s">
        <v>24</v>
      </c>
      <c r="AM43" s="100">
        <v>88.494941999999995</v>
      </c>
      <c r="AN43" s="100">
        <v>81.685370000000006</v>
      </c>
      <c r="AO43" s="100">
        <v>84.537531000000001</v>
      </c>
      <c r="AP43" s="100">
        <v>34.544980000000002</v>
      </c>
      <c r="AQ43" s="100" t="s">
        <v>24</v>
      </c>
      <c r="AR43" s="100">
        <v>100</v>
      </c>
      <c r="AS43" s="100">
        <v>8.2431333000000002</v>
      </c>
      <c r="AT43" s="100">
        <v>214277.5</v>
      </c>
      <c r="AU43" s="100">
        <v>32.260019</v>
      </c>
      <c r="AV43" s="100">
        <v>15.964648</v>
      </c>
      <c r="AW43" s="100">
        <v>1.3796222</v>
      </c>
      <c r="AY43" s="118">
        <v>1936</v>
      </c>
    </row>
    <row r="44" spans="2:51">
      <c r="B44" s="118">
        <v>1937</v>
      </c>
      <c r="C44" s="100">
        <v>2903</v>
      </c>
      <c r="D44" s="100">
        <v>83.904159000000007</v>
      </c>
      <c r="E44" s="100">
        <v>95.327408000000005</v>
      </c>
      <c r="F44" s="100" t="s">
        <v>24</v>
      </c>
      <c r="G44" s="100">
        <v>100.07966999999999</v>
      </c>
      <c r="H44" s="100">
        <v>87.796655000000001</v>
      </c>
      <c r="I44" s="100">
        <v>88.776186999999993</v>
      </c>
      <c r="J44" s="100">
        <v>38.978290999999999</v>
      </c>
      <c r="K44" s="100" t="s">
        <v>24</v>
      </c>
      <c r="L44" s="100">
        <v>100</v>
      </c>
      <c r="M44" s="100">
        <v>8.0091596000000003</v>
      </c>
      <c r="N44" s="100">
        <v>105130</v>
      </c>
      <c r="O44" s="100">
        <v>30.98986</v>
      </c>
      <c r="P44" s="100">
        <v>14.245981</v>
      </c>
      <c r="R44" s="118">
        <v>1937</v>
      </c>
      <c r="S44" s="100">
        <v>2021</v>
      </c>
      <c r="T44" s="100">
        <v>59.869064000000002</v>
      </c>
      <c r="U44" s="100">
        <v>63.436601000000003</v>
      </c>
      <c r="V44" s="100" t="s">
        <v>24</v>
      </c>
      <c r="W44" s="100">
        <v>64.694384999999997</v>
      </c>
      <c r="X44" s="100">
        <v>62.355713999999999</v>
      </c>
      <c r="Y44" s="100">
        <v>64.679734999999994</v>
      </c>
      <c r="Z44" s="100">
        <v>31.586634</v>
      </c>
      <c r="AA44" s="100" t="s">
        <v>24</v>
      </c>
      <c r="AB44" s="100">
        <v>100</v>
      </c>
      <c r="AC44" s="100">
        <v>7.1539823</v>
      </c>
      <c r="AD44" s="100">
        <v>88172.5</v>
      </c>
      <c r="AE44" s="100">
        <v>26.715700999999999</v>
      </c>
      <c r="AF44" s="100">
        <v>15.853445000000001</v>
      </c>
      <c r="AH44" s="118">
        <v>1937</v>
      </c>
      <c r="AI44" s="100">
        <v>4924</v>
      </c>
      <c r="AJ44" s="100">
        <v>72.034642000000005</v>
      </c>
      <c r="AK44" s="100">
        <v>79.312627000000006</v>
      </c>
      <c r="AL44" s="100" t="s">
        <v>24</v>
      </c>
      <c r="AM44" s="100">
        <v>82.286866000000003</v>
      </c>
      <c r="AN44" s="100">
        <v>75.049334000000002</v>
      </c>
      <c r="AO44" s="100">
        <v>76.715733</v>
      </c>
      <c r="AP44" s="100">
        <v>35.944738000000001</v>
      </c>
      <c r="AQ44" s="100" t="s">
        <v>24</v>
      </c>
      <c r="AR44" s="100">
        <v>100</v>
      </c>
      <c r="AS44" s="100">
        <v>7.634582</v>
      </c>
      <c r="AT44" s="100">
        <v>193302.5</v>
      </c>
      <c r="AU44" s="100">
        <v>28.882156999999999</v>
      </c>
      <c r="AV44" s="100">
        <v>14.936811000000001</v>
      </c>
      <c r="AW44" s="100">
        <v>1.5027193999999999</v>
      </c>
      <c r="AY44" s="118">
        <v>1937</v>
      </c>
    </row>
    <row r="45" spans="2:51">
      <c r="B45" s="118">
        <v>1938</v>
      </c>
      <c r="C45" s="100">
        <v>2833</v>
      </c>
      <c r="D45" s="100">
        <v>81.170134000000004</v>
      </c>
      <c r="E45" s="100">
        <v>91.526850999999994</v>
      </c>
      <c r="F45" s="100" t="s">
        <v>24</v>
      </c>
      <c r="G45" s="100">
        <v>96.026482000000001</v>
      </c>
      <c r="H45" s="100">
        <v>84.405897999999993</v>
      </c>
      <c r="I45" s="100">
        <v>85.933536000000004</v>
      </c>
      <c r="J45" s="100">
        <v>39.130166000000003</v>
      </c>
      <c r="K45" s="100" t="s">
        <v>24</v>
      </c>
      <c r="L45" s="100">
        <v>100</v>
      </c>
      <c r="M45" s="100">
        <v>7.6472493999999998</v>
      </c>
      <c r="N45" s="100">
        <v>102102.5</v>
      </c>
      <c r="O45" s="100">
        <v>29.858896999999999</v>
      </c>
      <c r="P45" s="100">
        <v>13.687716999999999</v>
      </c>
      <c r="R45" s="118">
        <v>1938</v>
      </c>
      <c r="S45" s="100">
        <v>1909</v>
      </c>
      <c r="T45" s="100">
        <v>56.008684000000002</v>
      </c>
      <c r="U45" s="100">
        <v>58.630307999999999</v>
      </c>
      <c r="V45" s="100" t="s">
        <v>24</v>
      </c>
      <c r="W45" s="100">
        <v>59.566614999999999</v>
      </c>
      <c r="X45" s="100">
        <v>57.938929999999999</v>
      </c>
      <c r="Y45" s="100">
        <v>59.824238000000001</v>
      </c>
      <c r="Z45" s="100">
        <v>31.166841000000002</v>
      </c>
      <c r="AA45" s="100" t="s">
        <v>24</v>
      </c>
      <c r="AB45" s="100">
        <v>100</v>
      </c>
      <c r="AC45" s="100">
        <v>6.4920932000000002</v>
      </c>
      <c r="AD45" s="100">
        <v>84145</v>
      </c>
      <c r="AE45" s="100">
        <v>25.274082</v>
      </c>
      <c r="AF45" s="100">
        <v>15.025356</v>
      </c>
      <c r="AH45" s="118">
        <v>1938</v>
      </c>
      <c r="AI45" s="100">
        <v>4742</v>
      </c>
      <c r="AJ45" s="100">
        <v>68.738585</v>
      </c>
      <c r="AK45" s="100">
        <v>74.961117000000002</v>
      </c>
      <c r="AL45" s="100" t="s">
        <v>24</v>
      </c>
      <c r="AM45" s="100">
        <v>77.654571000000004</v>
      </c>
      <c r="AN45" s="100">
        <v>71.101859000000005</v>
      </c>
      <c r="AO45" s="100">
        <v>72.834598999999997</v>
      </c>
      <c r="AP45" s="100">
        <v>35.922995999999998</v>
      </c>
      <c r="AQ45" s="100" t="s">
        <v>24</v>
      </c>
      <c r="AR45" s="100">
        <v>100</v>
      </c>
      <c r="AS45" s="100">
        <v>7.1360852000000001</v>
      </c>
      <c r="AT45" s="100">
        <v>186247.5</v>
      </c>
      <c r="AU45" s="100">
        <v>27.597128000000001</v>
      </c>
      <c r="AV45" s="100">
        <v>14.261321000000001</v>
      </c>
      <c r="AW45" s="100">
        <v>1.5610843000000001</v>
      </c>
      <c r="AY45" s="118">
        <v>1938</v>
      </c>
    </row>
    <row r="46" spans="2:51">
      <c r="B46" s="118">
        <v>1939</v>
      </c>
      <c r="C46" s="100">
        <v>2985</v>
      </c>
      <c r="D46" s="100">
        <v>84.748169000000004</v>
      </c>
      <c r="E46" s="100">
        <v>95.528893999999994</v>
      </c>
      <c r="F46" s="100" t="s">
        <v>24</v>
      </c>
      <c r="G46" s="100">
        <v>100.386</v>
      </c>
      <c r="H46" s="100">
        <v>87.996199000000004</v>
      </c>
      <c r="I46" s="100">
        <v>89.933268999999996</v>
      </c>
      <c r="J46" s="100">
        <v>38.970686999999998</v>
      </c>
      <c r="K46" s="100" t="s">
        <v>24</v>
      </c>
      <c r="L46" s="100">
        <v>100</v>
      </c>
      <c r="M46" s="100">
        <v>7.6859696</v>
      </c>
      <c r="N46" s="100">
        <v>108160</v>
      </c>
      <c r="O46" s="100">
        <v>31.358905</v>
      </c>
      <c r="P46" s="100">
        <v>14.332425000000001</v>
      </c>
      <c r="R46" s="118">
        <v>1939</v>
      </c>
      <c r="S46" s="100">
        <v>2013</v>
      </c>
      <c r="T46" s="100">
        <v>58.422336000000001</v>
      </c>
      <c r="U46" s="100">
        <v>62.045143000000003</v>
      </c>
      <c r="V46" s="100" t="s">
        <v>24</v>
      </c>
      <c r="W46" s="100">
        <v>63.804048999999999</v>
      </c>
      <c r="X46" s="100">
        <v>60.731032999999996</v>
      </c>
      <c r="Y46" s="100">
        <v>63.450147000000001</v>
      </c>
      <c r="Z46" s="100">
        <v>31.322652999999999</v>
      </c>
      <c r="AA46" s="100" t="s">
        <v>24</v>
      </c>
      <c r="AB46" s="100">
        <v>100</v>
      </c>
      <c r="AC46" s="100">
        <v>6.6413725000000001</v>
      </c>
      <c r="AD46" s="100">
        <v>88600</v>
      </c>
      <c r="AE46" s="100">
        <v>26.346308000000001</v>
      </c>
      <c r="AF46" s="100">
        <v>15.985999</v>
      </c>
      <c r="AH46" s="118">
        <v>1939</v>
      </c>
      <c r="AI46" s="100">
        <v>4998</v>
      </c>
      <c r="AJ46" s="100">
        <v>71.729957999999996</v>
      </c>
      <c r="AK46" s="100">
        <v>78.703579000000005</v>
      </c>
      <c r="AL46" s="100" t="s">
        <v>24</v>
      </c>
      <c r="AM46" s="100">
        <v>81.985116000000005</v>
      </c>
      <c r="AN46" s="100">
        <v>74.316090000000003</v>
      </c>
      <c r="AO46" s="100">
        <v>76.649067000000002</v>
      </c>
      <c r="AP46" s="100">
        <v>35.890355999999997</v>
      </c>
      <c r="AQ46" s="100" t="s">
        <v>24</v>
      </c>
      <c r="AR46" s="100">
        <v>100</v>
      </c>
      <c r="AS46" s="100">
        <v>7.2280793000000001</v>
      </c>
      <c r="AT46" s="100">
        <v>196760</v>
      </c>
      <c r="AU46" s="100">
        <v>28.884322000000001</v>
      </c>
      <c r="AV46" s="100">
        <v>15.032614000000001</v>
      </c>
      <c r="AW46" s="100">
        <v>1.5396676</v>
      </c>
      <c r="AY46" s="118">
        <v>1939</v>
      </c>
    </row>
    <row r="47" spans="2:51">
      <c r="B47" s="119">
        <v>1940</v>
      </c>
      <c r="C47" s="100">
        <v>2996</v>
      </c>
      <c r="D47" s="100">
        <v>84.285151999999997</v>
      </c>
      <c r="E47" s="100">
        <v>96.048737000000003</v>
      </c>
      <c r="F47" s="100" t="s">
        <v>24</v>
      </c>
      <c r="G47" s="100">
        <v>102.21835</v>
      </c>
      <c r="H47" s="100">
        <v>87.077202</v>
      </c>
      <c r="I47" s="100">
        <v>88.616091999999995</v>
      </c>
      <c r="J47" s="100">
        <v>40.686373000000003</v>
      </c>
      <c r="K47" s="100" t="s">
        <v>24</v>
      </c>
      <c r="L47" s="100">
        <v>100</v>
      </c>
      <c r="M47" s="100">
        <v>7.7600496999999997</v>
      </c>
      <c r="N47" s="100">
        <v>103487.5</v>
      </c>
      <c r="O47" s="100">
        <v>29.74719</v>
      </c>
      <c r="P47" s="100">
        <v>13.731552000000001</v>
      </c>
      <c r="R47" s="119">
        <v>1940</v>
      </c>
      <c r="S47" s="100">
        <v>1912</v>
      </c>
      <c r="T47" s="100">
        <v>54.865276000000001</v>
      </c>
      <c r="U47" s="100">
        <v>57.203313999999999</v>
      </c>
      <c r="V47" s="100" t="s">
        <v>24</v>
      </c>
      <c r="W47" s="100">
        <v>58.661088999999997</v>
      </c>
      <c r="X47" s="100">
        <v>56.228797</v>
      </c>
      <c r="Y47" s="100">
        <v>58.483120999999997</v>
      </c>
      <c r="Z47" s="100">
        <v>32.450313999999999</v>
      </c>
      <c r="AA47" s="100" t="s">
        <v>24</v>
      </c>
      <c r="AB47" s="100">
        <v>100</v>
      </c>
      <c r="AC47" s="100">
        <v>6.4212788999999999</v>
      </c>
      <c r="AD47" s="100">
        <v>81895</v>
      </c>
      <c r="AE47" s="100">
        <v>24.096686999999999</v>
      </c>
      <c r="AF47" s="100">
        <v>15.030053000000001</v>
      </c>
      <c r="AH47" s="119">
        <v>1940</v>
      </c>
      <c r="AI47" s="100">
        <v>4908</v>
      </c>
      <c r="AJ47" s="100">
        <v>69.720860999999999</v>
      </c>
      <c r="AK47" s="100">
        <v>76.244971000000007</v>
      </c>
      <c r="AL47" s="100" t="s">
        <v>24</v>
      </c>
      <c r="AM47" s="100">
        <v>79.960308999999995</v>
      </c>
      <c r="AN47" s="100">
        <v>71.443662000000003</v>
      </c>
      <c r="AO47" s="100">
        <v>73.382035999999999</v>
      </c>
      <c r="AP47" s="100">
        <v>37.476559000000002</v>
      </c>
      <c r="AQ47" s="100" t="s">
        <v>24</v>
      </c>
      <c r="AR47" s="100">
        <v>100</v>
      </c>
      <c r="AS47" s="100">
        <v>7.1771174999999996</v>
      </c>
      <c r="AT47" s="100">
        <v>185382.5</v>
      </c>
      <c r="AU47" s="100">
        <v>26.954924999999999</v>
      </c>
      <c r="AV47" s="100">
        <v>14.276418</v>
      </c>
      <c r="AW47" s="100">
        <v>1.6790764</v>
      </c>
      <c r="AY47" s="119">
        <v>1940</v>
      </c>
    </row>
    <row r="48" spans="2:51">
      <c r="B48" s="119">
        <v>1941</v>
      </c>
      <c r="C48" s="100">
        <v>3148</v>
      </c>
      <c r="D48" s="100">
        <v>87.822569000000001</v>
      </c>
      <c r="E48" s="100">
        <v>97.760427000000007</v>
      </c>
      <c r="F48" s="100" t="s">
        <v>24</v>
      </c>
      <c r="G48" s="100">
        <v>103.36726</v>
      </c>
      <c r="H48" s="100">
        <v>89.684101999999996</v>
      </c>
      <c r="I48" s="100">
        <v>91.407810999999995</v>
      </c>
      <c r="J48" s="100">
        <v>39.972999000000002</v>
      </c>
      <c r="K48" s="100" t="s">
        <v>24</v>
      </c>
      <c r="L48" s="100">
        <v>100</v>
      </c>
      <c r="M48" s="100">
        <v>7.9880230000000001</v>
      </c>
      <c r="N48" s="100">
        <v>110997.5</v>
      </c>
      <c r="O48" s="100">
        <v>31.658394999999999</v>
      </c>
      <c r="P48" s="100">
        <v>14.638930999999999</v>
      </c>
      <c r="R48" s="119">
        <v>1941</v>
      </c>
      <c r="S48" s="100">
        <v>1964</v>
      </c>
      <c r="T48" s="100">
        <v>55.709989999999998</v>
      </c>
      <c r="U48" s="100">
        <v>58.95693</v>
      </c>
      <c r="V48" s="100" t="s">
        <v>24</v>
      </c>
      <c r="W48" s="100">
        <v>60.703619000000003</v>
      </c>
      <c r="X48" s="100">
        <v>57.034787000000001</v>
      </c>
      <c r="Y48" s="100">
        <v>59.272013999999999</v>
      </c>
      <c r="Z48" s="100">
        <v>32.795316</v>
      </c>
      <c r="AA48" s="100" t="s">
        <v>24</v>
      </c>
      <c r="AB48" s="100">
        <v>100</v>
      </c>
      <c r="AC48" s="100">
        <v>6.1825163999999999</v>
      </c>
      <c r="AD48" s="100">
        <v>83562.5</v>
      </c>
      <c r="AE48" s="100">
        <v>24.325367</v>
      </c>
      <c r="AF48" s="100">
        <v>14.680111999999999</v>
      </c>
      <c r="AH48" s="119">
        <v>1941</v>
      </c>
      <c r="AI48" s="100">
        <v>5112</v>
      </c>
      <c r="AJ48" s="100">
        <v>71.899744999999996</v>
      </c>
      <c r="AK48" s="100">
        <v>78.171542000000002</v>
      </c>
      <c r="AL48" s="100" t="s">
        <v>24</v>
      </c>
      <c r="AM48" s="100">
        <v>81.806199000000007</v>
      </c>
      <c r="AN48" s="100">
        <v>73.243761000000006</v>
      </c>
      <c r="AO48" s="100">
        <v>75.249217999999999</v>
      </c>
      <c r="AP48" s="100">
        <v>37.215375999999999</v>
      </c>
      <c r="AQ48" s="100" t="s">
        <v>24</v>
      </c>
      <c r="AR48" s="100">
        <v>100</v>
      </c>
      <c r="AS48" s="100">
        <v>7.1821961999999999</v>
      </c>
      <c r="AT48" s="100">
        <v>194560</v>
      </c>
      <c r="AU48" s="100">
        <v>28.029332</v>
      </c>
      <c r="AV48" s="100">
        <v>14.65659</v>
      </c>
      <c r="AW48" s="100">
        <v>1.6581668000000001</v>
      </c>
      <c r="AY48" s="119">
        <v>1941</v>
      </c>
    </row>
    <row r="49" spans="2:51">
      <c r="B49" s="119">
        <v>1942</v>
      </c>
      <c r="C49" s="100">
        <v>3369</v>
      </c>
      <c r="D49" s="100">
        <v>93.228547000000006</v>
      </c>
      <c r="E49" s="100">
        <v>105.46205</v>
      </c>
      <c r="F49" s="100" t="s">
        <v>24</v>
      </c>
      <c r="G49" s="100">
        <v>112.31834000000001</v>
      </c>
      <c r="H49" s="100">
        <v>95.193596999999997</v>
      </c>
      <c r="I49" s="100">
        <v>96.810630000000003</v>
      </c>
      <c r="J49" s="100">
        <v>40.385986000000003</v>
      </c>
      <c r="K49" s="100" t="s">
        <v>24</v>
      </c>
      <c r="L49" s="100">
        <v>100</v>
      </c>
      <c r="M49" s="100">
        <v>8.1010892999999999</v>
      </c>
      <c r="N49" s="100">
        <v>117632.5</v>
      </c>
      <c r="O49" s="100">
        <v>33.284053</v>
      </c>
      <c r="P49" s="100">
        <v>15.362289000000001</v>
      </c>
      <c r="R49" s="119">
        <v>1942</v>
      </c>
      <c r="S49" s="100">
        <v>2207</v>
      </c>
      <c r="T49" s="100">
        <v>61.872722000000003</v>
      </c>
      <c r="U49" s="100">
        <v>64.881084999999999</v>
      </c>
      <c r="V49" s="100" t="s">
        <v>24</v>
      </c>
      <c r="W49" s="100">
        <v>67.151560000000003</v>
      </c>
      <c r="X49" s="100">
        <v>62.944018</v>
      </c>
      <c r="Y49" s="100">
        <v>65.677628999999996</v>
      </c>
      <c r="Z49" s="100">
        <v>32.626868999999999</v>
      </c>
      <c r="AA49" s="100" t="s">
        <v>24</v>
      </c>
      <c r="AB49" s="100">
        <v>100</v>
      </c>
      <c r="AC49" s="100">
        <v>6.5676705000000002</v>
      </c>
      <c r="AD49" s="100">
        <v>94377.5</v>
      </c>
      <c r="AE49" s="100">
        <v>27.169156999999998</v>
      </c>
      <c r="AF49" s="100">
        <v>15.955149</v>
      </c>
      <c r="AH49" s="119">
        <v>1942</v>
      </c>
      <c r="AI49" s="100">
        <v>5576</v>
      </c>
      <c r="AJ49" s="100">
        <v>77.652597</v>
      </c>
      <c r="AK49" s="100">
        <v>84.735001999999994</v>
      </c>
      <c r="AL49" s="100" t="s">
        <v>24</v>
      </c>
      <c r="AM49" s="100">
        <v>89.199916999999999</v>
      </c>
      <c r="AN49" s="100">
        <v>78.811982999999998</v>
      </c>
      <c r="AO49" s="100">
        <v>81.035623999999999</v>
      </c>
      <c r="AP49" s="100">
        <v>37.314349999999997</v>
      </c>
      <c r="AQ49" s="100" t="s">
        <v>24</v>
      </c>
      <c r="AR49" s="100">
        <v>100</v>
      </c>
      <c r="AS49" s="100">
        <v>7.4157811000000002</v>
      </c>
      <c r="AT49" s="100">
        <v>212010</v>
      </c>
      <c r="AU49" s="100">
        <v>30.253</v>
      </c>
      <c r="AV49" s="100">
        <v>15.620671</v>
      </c>
      <c r="AW49" s="100">
        <v>1.6254668000000001</v>
      </c>
      <c r="AY49" s="119">
        <v>1942</v>
      </c>
    </row>
    <row r="50" spans="2:51">
      <c r="B50" s="119">
        <v>1943</v>
      </c>
      <c r="C50" s="100">
        <v>3082</v>
      </c>
      <c r="D50" s="100">
        <v>84.800792000000001</v>
      </c>
      <c r="E50" s="100">
        <v>95.025874000000002</v>
      </c>
      <c r="F50" s="100" t="s">
        <v>24</v>
      </c>
      <c r="G50" s="100">
        <v>101.4961</v>
      </c>
      <c r="H50" s="100">
        <v>85.700417999999999</v>
      </c>
      <c r="I50" s="100">
        <v>87.688620999999998</v>
      </c>
      <c r="J50" s="100">
        <v>40.909607000000001</v>
      </c>
      <c r="K50" s="100" t="s">
        <v>24</v>
      </c>
      <c r="L50" s="100">
        <v>100</v>
      </c>
      <c r="M50" s="100">
        <v>7.5579970000000003</v>
      </c>
      <c r="N50" s="100">
        <v>105890</v>
      </c>
      <c r="O50" s="100">
        <v>29.794598000000001</v>
      </c>
      <c r="P50" s="100">
        <v>14.272428</v>
      </c>
      <c r="R50" s="119">
        <v>1943</v>
      </c>
      <c r="S50" s="100">
        <v>2056</v>
      </c>
      <c r="T50" s="100">
        <v>57.103180000000002</v>
      </c>
      <c r="U50" s="100">
        <v>60.054245000000002</v>
      </c>
      <c r="V50" s="100" t="s">
        <v>24</v>
      </c>
      <c r="W50" s="100">
        <v>62.236310000000003</v>
      </c>
      <c r="X50" s="100">
        <v>58.012203999999997</v>
      </c>
      <c r="Y50" s="100">
        <v>60.938344999999998</v>
      </c>
      <c r="Z50" s="100">
        <v>32.13035</v>
      </c>
      <c r="AA50" s="100" t="s">
        <v>24</v>
      </c>
      <c r="AB50" s="100">
        <v>100</v>
      </c>
      <c r="AC50" s="100">
        <v>6.0994422999999998</v>
      </c>
      <c r="AD50" s="100">
        <v>89032.5</v>
      </c>
      <c r="AE50" s="100">
        <v>25.410993999999999</v>
      </c>
      <c r="AF50" s="100">
        <v>15.082521</v>
      </c>
      <c r="AH50" s="119">
        <v>1943</v>
      </c>
      <c r="AI50" s="100">
        <v>5138</v>
      </c>
      <c r="AJ50" s="100">
        <v>71.016876999999994</v>
      </c>
      <c r="AK50" s="100">
        <v>77.177509000000001</v>
      </c>
      <c r="AL50" s="100" t="s">
        <v>24</v>
      </c>
      <c r="AM50" s="100">
        <v>81.444479999999999</v>
      </c>
      <c r="AN50" s="100">
        <v>71.608867000000004</v>
      </c>
      <c r="AO50" s="100">
        <v>74.096971999999994</v>
      </c>
      <c r="AP50" s="100">
        <v>37.395854</v>
      </c>
      <c r="AQ50" s="100" t="s">
        <v>24</v>
      </c>
      <c r="AR50" s="100">
        <v>100</v>
      </c>
      <c r="AS50" s="100">
        <v>6.8979406000000001</v>
      </c>
      <c r="AT50" s="100">
        <v>194922.5</v>
      </c>
      <c r="AU50" s="100">
        <v>27.618417000000001</v>
      </c>
      <c r="AV50" s="100">
        <v>14.631377000000001</v>
      </c>
      <c r="AW50" s="100">
        <v>1.5823339999999999</v>
      </c>
      <c r="AY50" s="119">
        <v>1943</v>
      </c>
    </row>
    <row r="51" spans="2:51">
      <c r="B51" s="119">
        <v>1944</v>
      </c>
      <c r="C51" s="100">
        <v>2574</v>
      </c>
      <c r="D51" s="100">
        <v>70.207020999999997</v>
      </c>
      <c r="E51" s="100">
        <v>78.364846999999997</v>
      </c>
      <c r="F51" s="100" t="s">
        <v>24</v>
      </c>
      <c r="G51" s="100">
        <v>83.674368000000001</v>
      </c>
      <c r="H51" s="100">
        <v>69.706239999999994</v>
      </c>
      <c r="I51" s="100">
        <v>69.724611999999993</v>
      </c>
      <c r="J51" s="100">
        <v>43.265346000000001</v>
      </c>
      <c r="K51" s="100" t="s">
        <v>24</v>
      </c>
      <c r="L51" s="100">
        <v>100</v>
      </c>
      <c r="M51" s="100">
        <v>6.8059228000000003</v>
      </c>
      <c r="N51" s="100">
        <v>82387.5</v>
      </c>
      <c r="O51" s="100">
        <v>22.984376999999999</v>
      </c>
      <c r="P51" s="100">
        <v>12.325201</v>
      </c>
      <c r="R51" s="119">
        <v>1944</v>
      </c>
      <c r="S51" s="100">
        <v>1525</v>
      </c>
      <c r="T51" s="100">
        <v>41.856507999999998</v>
      </c>
      <c r="U51" s="100">
        <v>44.813369999999999</v>
      </c>
      <c r="V51" s="100" t="s">
        <v>24</v>
      </c>
      <c r="W51" s="100">
        <v>46.874872000000003</v>
      </c>
      <c r="X51" s="100">
        <v>41.911934000000002</v>
      </c>
      <c r="Y51" s="100">
        <v>42.314002000000002</v>
      </c>
      <c r="Z51" s="100">
        <v>35.683607000000002</v>
      </c>
      <c r="AA51" s="100" t="s">
        <v>24</v>
      </c>
      <c r="AB51" s="100">
        <v>100</v>
      </c>
      <c r="AC51" s="100">
        <v>4.7992195000000004</v>
      </c>
      <c r="AD51" s="100">
        <v>60755</v>
      </c>
      <c r="AE51" s="100">
        <v>17.149349000000001</v>
      </c>
      <c r="AF51" s="100">
        <v>11.452133999999999</v>
      </c>
      <c r="AH51" s="119">
        <v>1944</v>
      </c>
      <c r="AI51" s="100">
        <v>4099</v>
      </c>
      <c r="AJ51" s="100">
        <v>56.076172999999997</v>
      </c>
      <c r="AK51" s="100">
        <v>61.365321000000002</v>
      </c>
      <c r="AL51" s="100" t="s">
        <v>24</v>
      </c>
      <c r="AM51" s="100">
        <v>65.036517000000003</v>
      </c>
      <c r="AN51" s="100">
        <v>55.640300000000003</v>
      </c>
      <c r="AO51" s="100">
        <v>55.881923999999998</v>
      </c>
      <c r="AP51" s="100">
        <v>40.444620999999998</v>
      </c>
      <c r="AQ51" s="100" t="s">
        <v>24</v>
      </c>
      <c r="AR51" s="100">
        <v>100</v>
      </c>
      <c r="AS51" s="100">
        <v>5.8897063000000003</v>
      </c>
      <c r="AT51" s="100">
        <v>143142.5</v>
      </c>
      <c r="AU51" s="100">
        <v>20.083974000000001</v>
      </c>
      <c r="AV51" s="100">
        <v>11.938889</v>
      </c>
      <c r="AW51" s="100">
        <v>1.7486934000000001</v>
      </c>
      <c r="AY51" s="119">
        <v>1944</v>
      </c>
    </row>
    <row r="52" spans="2:51">
      <c r="B52" s="119">
        <v>1945</v>
      </c>
      <c r="C52" s="100">
        <v>2433</v>
      </c>
      <c r="D52" s="100">
        <v>65.699934999999996</v>
      </c>
      <c r="E52" s="100">
        <v>74.423186000000001</v>
      </c>
      <c r="F52" s="100" t="s">
        <v>24</v>
      </c>
      <c r="G52" s="100">
        <v>79.938630000000003</v>
      </c>
      <c r="H52" s="100">
        <v>65.012951999999999</v>
      </c>
      <c r="I52" s="100">
        <v>64.365741</v>
      </c>
      <c r="J52" s="100">
        <v>44.277045999999999</v>
      </c>
      <c r="K52" s="100" t="s">
        <v>24</v>
      </c>
      <c r="L52" s="100">
        <v>100</v>
      </c>
      <c r="M52" s="100">
        <v>6.3672763999999997</v>
      </c>
      <c r="N52" s="100">
        <v>75497.5</v>
      </c>
      <c r="O52" s="100">
        <v>20.866614999999999</v>
      </c>
      <c r="P52" s="100">
        <v>11.511046</v>
      </c>
      <c r="R52" s="119">
        <v>1945</v>
      </c>
      <c r="S52" s="100">
        <v>1566</v>
      </c>
      <c r="T52" s="100">
        <v>42.456282999999999</v>
      </c>
      <c r="U52" s="100">
        <v>44.865482999999998</v>
      </c>
      <c r="V52" s="100" t="s">
        <v>24</v>
      </c>
      <c r="W52" s="100">
        <v>46.460948000000002</v>
      </c>
      <c r="X52" s="100">
        <v>41.902490999999998</v>
      </c>
      <c r="Y52" s="100">
        <v>41.904456000000003</v>
      </c>
      <c r="Z52" s="100">
        <v>36.095146999999997</v>
      </c>
      <c r="AA52" s="100" t="s">
        <v>24</v>
      </c>
      <c r="AB52" s="100">
        <v>100</v>
      </c>
      <c r="AC52" s="100">
        <v>4.8906932999999997</v>
      </c>
      <c r="AD52" s="100">
        <v>61697.5</v>
      </c>
      <c r="AE52" s="100">
        <v>17.217587000000002</v>
      </c>
      <c r="AF52" s="100">
        <v>12.038888999999999</v>
      </c>
      <c r="AH52" s="119">
        <v>1945</v>
      </c>
      <c r="AI52" s="100">
        <v>3999</v>
      </c>
      <c r="AJ52" s="100">
        <v>54.101222</v>
      </c>
      <c r="AK52" s="100">
        <v>59.199995000000001</v>
      </c>
      <c r="AL52" s="100" t="s">
        <v>24</v>
      </c>
      <c r="AM52" s="100">
        <v>62.663061999999996</v>
      </c>
      <c r="AN52" s="100">
        <v>53.183377999999998</v>
      </c>
      <c r="AO52" s="100">
        <v>52.896434999999997</v>
      </c>
      <c r="AP52" s="100">
        <v>41.071429000000002</v>
      </c>
      <c r="AQ52" s="100" t="s">
        <v>24</v>
      </c>
      <c r="AR52" s="100">
        <v>100</v>
      </c>
      <c r="AS52" s="100">
        <v>5.6940666999999996</v>
      </c>
      <c r="AT52" s="100">
        <v>137195</v>
      </c>
      <c r="AU52" s="100">
        <v>19.050892000000001</v>
      </c>
      <c r="AV52" s="100">
        <v>11.742578</v>
      </c>
      <c r="AW52" s="100">
        <v>1.6588072</v>
      </c>
      <c r="AY52" s="119">
        <v>1945</v>
      </c>
    </row>
    <row r="53" spans="2:51">
      <c r="B53" s="119">
        <v>1946</v>
      </c>
      <c r="C53" s="100">
        <v>2496</v>
      </c>
      <c r="D53" s="100">
        <v>66.746891000000005</v>
      </c>
      <c r="E53" s="100">
        <v>74.716015999999996</v>
      </c>
      <c r="F53" s="100" t="s">
        <v>24</v>
      </c>
      <c r="G53" s="100">
        <v>80.233930999999998</v>
      </c>
      <c r="H53" s="100">
        <v>65.220574999999997</v>
      </c>
      <c r="I53" s="100">
        <v>64.153617999999994</v>
      </c>
      <c r="J53" s="100">
        <v>45.026041999999997</v>
      </c>
      <c r="K53" s="100" t="s">
        <v>24</v>
      </c>
      <c r="L53" s="100">
        <v>100</v>
      </c>
      <c r="M53" s="100">
        <v>6.0460722000000002</v>
      </c>
      <c r="N53" s="100">
        <v>75635</v>
      </c>
      <c r="O53" s="100">
        <v>20.708867999999999</v>
      </c>
      <c r="P53" s="100">
        <v>10.659459999999999</v>
      </c>
      <c r="R53" s="119">
        <v>1946</v>
      </c>
      <c r="S53" s="100">
        <v>1473</v>
      </c>
      <c r="T53" s="100">
        <v>39.537255999999999</v>
      </c>
      <c r="U53" s="100">
        <v>41.112940000000002</v>
      </c>
      <c r="V53" s="100" t="s">
        <v>24</v>
      </c>
      <c r="W53" s="100">
        <v>42.564943</v>
      </c>
      <c r="X53" s="100">
        <v>38.727511</v>
      </c>
      <c r="Y53" s="100">
        <v>39.011201</v>
      </c>
      <c r="Z53" s="100">
        <v>35.673794999999998</v>
      </c>
      <c r="AA53" s="100" t="s">
        <v>24</v>
      </c>
      <c r="AB53" s="100">
        <v>100</v>
      </c>
      <c r="AC53" s="100">
        <v>4.4130865000000004</v>
      </c>
      <c r="AD53" s="100">
        <v>58632.5</v>
      </c>
      <c r="AE53" s="100">
        <v>16.211154000000001</v>
      </c>
      <c r="AF53" s="100">
        <v>11.091668</v>
      </c>
      <c r="AH53" s="119">
        <v>1946</v>
      </c>
      <c r="AI53" s="100">
        <v>3969</v>
      </c>
      <c r="AJ53" s="100">
        <v>53.167406</v>
      </c>
      <c r="AK53" s="100">
        <v>57.445058000000003</v>
      </c>
      <c r="AL53" s="100" t="s">
        <v>24</v>
      </c>
      <c r="AM53" s="100">
        <v>60.847842999999997</v>
      </c>
      <c r="AN53" s="100">
        <v>51.673727999999997</v>
      </c>
      <c r="AO53" s="100">
        <v>51.331110000000002</v>
      </c>
      <c r="AP53" s="100">
        <v>41.555177999999998</v>
      </c>
      <c r="AQ53" s="100" t="s">
        <v>24</v>
      </c>
      <c r="AR53" s="100">
        <v>100</v>
      </c>
      <c r="AS53" s="100">
        <v>5.3160284000000004</v>
      </c>
      <c r="AT53" s="100">
        <v>134267.5</v>
      </c>
      <c r="AU53" s="100">
        <v>18.470994000000001</v>
      </c>
      <c r="AV53" s="100">
        <v>10.843984000000001</v>
      </c>
      <c r="AW53" s="100">
        <v>1.8173357999999999</v>
      </c>
      <c r="AY53" s="119">
        <v>1946</v>
      </c>
    </row>
    <row r="54" spans="2:51">
      <c r="B54" s="119">
        <v>1947</v>
      </c>
      <c r="C54" s="100">
        <v>2366</v>
      </c>
      <c r="D54" s="100">
        <v>62.305788</v>
      </c>
      <c r="E54" s="100">
        <v>70.565180999999995</v>
      </c>
      <c r="F54" s="100" t="s">
        <v>24</v>
      </c>
      <c r="G54" s="100">
        <v>76.134860000000003</v>
      </c>
      <c r="H54" s="100">
        <v>60.509517000000002</v>
      </c>
      <c r="I54" s="100">
        <v>59.151063000000001</v>
      </c>
      <c r="J54" s="100">
        <v>46.190778000000002</v>
      </c>
      <c r="K54" s="100" t="s">
        <v>24</v>
      </c>
      <c r="L54" s="100">
        <v>100</v>
      </c>
      <c r="M54" s="100">
        <v>5.8034290999999998</v>
      </c>
      <c r="N54" s="100">
        <v>68977.5</v>
      </c>
      <c r="O54" s="100">
        <v>18.599336999999998</v>
      </c>
      <c r="P54" s="100">
        <v>9.6286188999999993</v>
      </c>
      <c r="R54" s="119">
        <v>1947</v>
      </c>
      <c r="S54" s="100">
        <v>1319</v>
      </c>
      <c r="T54" s="100">
        <v>34.875726999999998</v>
      </c>
      <c r="U54" s="100">
        <v>36.702311000000002</v>
      </c>
      <c r="V54" s="100" t="s">
        <v>24</v>
      </c>
      <c r="W54" s="100">
        <v>38.254758000000002</v>
      </c>
      <c r="X54" s="100">
        <v>33.682946999999999</v>
      </c>
      <c r="Y54" s="100">
        <v>33.438184999999997</v>
      </c>
      <c r="Z54" s="100">
        <v>37.446928999999997</v>
      </c>
      <c r="AA54" s="100" t="s">
        <v>24</v>
      </c>
      <c r="AB54" s="100">
        <v>100</v>
      </c>
      <c r="AC54" s="100">
        <v>4.0337624999999999</v>
      </c>
      <c r="AD54" s="100">
        <v>50275</v>
      </c>
      <c r="AE54" s="100">
        <v>13.697417</v>
      </c>
      <c r="AF54" s="100">
        <v>9.8722159000000005</v>
      </c>
      <c r="AH54" s="119">
        <v>1947</v>
      </c>
      <c r="AI54" s="100">
        <v>3685</v>
      </c>
      <c r="AJ54" s="100">
        <v>48.618623999999997</v>
      </c>
      <c r="AK54" s="100">
        <v>53.092438999999999</v>
      </c>
      <c r="AL54" s="100" t="s">
        <v>24</v>
      </c>
      <c r="AM54" s="100">
        <v>56.560698000000002</v>
      </c>
      <c r="AN54" s="100">
        <v>46.748607</v>
      </c>
      <c r="AO54" s="100">
        <v>46.006134000000003</v>
      </c>
      <c r="AP54" s="100">
        <v>43.059327000000003</v>
      </c>
      <c r="AQ54" s="100" t="s">
        <v>24</v>
      </c>
      <c r="AR54" s="100">
        <v>100</v>
      </c>
      <c r="AS54" s="100">
        <v>5.0157892000000004</v>
      </c>
      <c r="AT54" s="100">
        <v>119252.5</v>
      </c>
      <c r="AU54" s="100">
        <v>16.161065000000001</v>
      </c>
      <c r="AV54" s="100">
        <v>9.7298345000000008</v>
      </c>
      <c r="AW54" s="100">
        <v>1.9226359</v>
      </c>
      <c r="AY54" s="119">
        <v>1947</v>
      </c>
    </row>
    <row r="55" spans="2:51">
      <c r="B55" s="119">
        <v>1948</v>
      </c>
      <c r="C55" s="100">
        <v>2369</v>
      </c>
      <c r="D55" s="100">
        <v>61.290489000000001</v>
      </c>
      <c r="E55" s="100">
        <v>69.243852000000004</v>
      </c>
      <c r="F55" s="100" t="s">
        <v>24</v>
      </c>
      <c r="G55" s="100">
        <v>75.106029000000007</v>
      </c>
      <c r="H55" s="100">
        <v>59.254623000000002</v>
      </c>
      <c r="I55" s="100">
        <v>58.147984999999998</v>
      </c>
      <c r="J55" s="100">
        <v>46.317568000000001</v>
      </c>
      <c r="K55" s="100" t="s">
        <v>24</v>
      </c>
      <c r="L55" s="100">
        <v>100</v>
      </c>
      <c r="M55" s="100">
        <v>5.5538623999999999</v>
      </c>
      <c r="N55" s="100">
        <v>68790</v>
      </c>
      <c r="O55" s="100">
        <v>18.218173</v>
      </c>
      <c r="P55" s="100">
        <v>9.5195261999999996</v>
      </c>
      <c r="R55" s="119">
        <v>1948</v>
      </c>
      <c r="S55" s="100">
        <v>1337</v>
      </c>
      <c r="T55" s="100">
        <v>34.786002000000003</v>
      </c>
      <c r="U55" s="100">
        <v>36.091650999999999</v>
      </c>
      <c r="V55" s="100" t="s">
        <v>24</v>
      </c>
      <c r="W55" s="100">
        <v>37.618445999999999</v>
      </c>
      <c r="X55" s="100">
        <v>33.359653999999999</v>
      </c>
      <c r="Y55" s="100">
        <v>33.505656999999999</v>
      </c>
      <c r="Z55" s="100">
        <v>36.560628999999999</v>
      </c>
      <c r="AA55" s="100" t="s">
        <v>24</v>
      </c>
      <c r="AB55" s="100">
        <v>100</v>
      </c>
      <c r="AC55" s="100">
        <v>3.9111864999999999</v>
      </c>
      <c r="AD55" s="100">
        <v>52087.5</v>
      </c>
      <c r="AE55" s="100">
        <v>13.966723999999999</v>
      </c>
      <c r="AF55" s="100">
        <v>10.475008000000001</v>
      </c>
      <c r="AH55" s="119">
        <v>1948</v>
      </c>
      <c r="AI55" s="100">
        <v>3706</v>
      </c>
      <c r="AJ55" s="100">
        <v>48.075550999999997</v>
      </c>
      <c r="AK55" s="100">
        <v>52.059289999999997</v>
      </c>
      <c r="AL55" s="100" t="s">
        <v>24</v>
      </c>
      <c r="AM55" s="100">
        <v>55.650412000000003</v>
      </c>
      <c r="AN55" s="100">
        <v>45.911478000000002</v>
      </c>
      <c r="AO55" s="100">
        <v>45.498078</v>
      </c>
      <c r="AP55" s="100">
        <v>42.798326000000003</v>
      </c>
      <c r="AQ55" s="100" t="s">
        <v>24</v>
      </c>
      <c r="AR55" s="100">
        <v>100</v>
      </c>
      <c r="AS55" s="100">
        <v>4.8230715999999996</v>
      </c>
      <c r="AT55" s="100">
        <v>120877.5</v>
      </c>
      <c r="AU55" s="100">
        <v>16.105619000000001</v>
      </c>
      <c r="AV55" s="100">
        <v>9.9090071000000002</v>
      </c>
      <c r="AW55" s="100">
        <v>1.9185559999999999</v>
      </c>
      <c r="AY55" s="119">
        <v>1948</v>
      </c>
    </row>
    <row r="56" spans="2:51">
      <c r="B56" s="119">
        <v>1949</v>
      </c>
      <c r="C56" s="100">
        <v>2244</v>
      </c>
      <c r="D56" s="100">
        <v>56.486936</v>
      </c>
      <c r="E56" s="100">
        <v>64.402023999999997</v>
      </c>
      <c r="F56" s="100" t="s">
        <v>24</v>
      </c>
      <c r="G56" s="100">
        <v>69.849209999999999</v>
      </c>
      <c r="H56" s="100">
        <v>54.811112999999999</v>
      </c>
      <c r="I56" s="100">
        <v>53.394902000000002</v>
      </c>
      <c r="J56" s="100">
        <v>47.466532999999998</v>
      </c>
      <c r="K56" s="100" t="s">
        <v>24</v>
      </c>
      <c r="L56" s="100">
        <v>100</v>
      </c>
      <c r="M56" s="100">
        <v>5.3181656999999998</v>
      </c>
      <c r="N56" s="100">
        <v>62477.5</v>
      </c>
      <c r="O56" s="100">
        <v>16.092493999999999</v>
      </c>
      <c r="P56" s="100">
        <v>8.8985977999999992</v>
      </c>
      <c r="R56" s="119">
        <v>1949</v>
      </c>
      <c r="S56" s="100">
        <v>1135</v>
      </c>
      <c r="T56" s="100">
        <v>28.840046000000001</v>
      </c>
      <c r="U56" s="100">
        <v>29.551665</v>
      </c>
      <c r="V56" s="100" t="s">
        <v>24</v>
      </c>
      <c r="W56" s="100">
        <v>30.688521000000001</v>
      </c>
      <c r="X56" s="100">
        <v>27.448931999999999</v>
      </c>
      <c r="Y56" s="100">
        <v>27.751491000000001</v>
      </c>
      <c r="Z56" s="100">
        <v>36.450617000000001</v>
      </c>
      <c r="AA56" s="100" t="s">
        <v>24</v>
      </c>
      <c r="AB56" s="100">
        <v>100</v>
      </c>
      <c r="AC56" s="100">
        <v>3.4326327000000001</v>
      </c>
      <c r="AD56" s="100">
        <v>44257.5</v>
      </c>
      <c r="AE56" s="100">
        <v>11.590284</v>
      </c>
      <c r="AF56" s="100">
        <v>9.3235022999999995</v>
      </c>
      <c r="AH56" s="119">
        <v>1949</v>
      </c>
      <c r="AI56" s="100">
        <v>3379</v>
      </c>
      <c r="AJ56" s="100">
        <v>42.728341999999998</v>
      </c>
      <c r="AK56" s="100">
        <v>46.267541000000001</v>
      </c>
      <c r="AL56" s="100" t="s">
        <v>24</v>
      </c>
      <c r="AM56" s="100">
        <v>49.441279000000002</v>
      </c>
      <c r="AN56" s="100">
        <v>40.661548000000003</v>
      </c>
      <c r="AO56" s="100">
        <v>40.185732000000002</v>
      </c>
      <c r="AP56" s="100">
        <v>43.765185000000002</v>
      </c>
      <c r="AQ56" s="100" t="s">
        <v>24</v>
      </c>
      <c r="AR56" s="100">
        <v>100</v>
      </c>
      <c r="AS56" s="100">
        <v>4.4897688000000002</v>
      </c>
      <c r="AT56" s="100">
        <v>106735</v>
      </c>
      <c r="AU56" s="100">
        <v>13.860068</v>
      </c>
      <c r="AV56" s="100">
        <v>9.0699932000000008</v>
      </c>
      <c r="AW56" s="100">
        <v>2.1793027</v>
      </c>
      <c r="AY56" s="119">
        <v>1949</v>
      </c>
    </row>
    <row r="57" spans="2:51">
      <c r="B57" s="120">
        <v>1950</v>
      </c>
      <c r="C57" s="100">
        <v>1988</v>
      </c>
      <c r="D57" s="100">
        <v>48.218487000000003</v>
      </c>
      <c r="E57" s="100">
        <v>55.126629000000001</v>
      </c>
      <c r="F57" s="100" t="s">
        <v>24</v>
      </c>
      <c r="G57" s="100">
        <v>59.611128999999998</v>
      </c>
      <c r="H57" s="100">
        <v>47.207084000000002</v>
      </c>
      <c r="I57" s="100">
        <v>46.424771</v>
      </c>
      <c r="J57" s="100">
        <v>45.572471</v>
      </c>
      <c r="K57" s="100" t="s">
        <v>24</v>
      </c>
      <c r="L57" s="100">
        <v>100</v>
      </c>
      <c r="M57" s="100">
        <v>4.5471180000000002</v>
      </c>
      <c r="N57" s="100">
        <v>59180</v>
      </c>
      <c r="O57" s="100">
        <v>14.680491999999999</v>
      </c>
      <c r="P57" s="100">
        <v>8.1575547000000004</v>
      </c>
      <c r="R57" s="120">
        <v>1950</v>
      </c>
      <c r="S57" s="100">
        <v>1019</v>
      </c>
      <c r="T57" s="100">
        <v>25.124513</v>
      </c>
      <c r="U57" s="100">
        <v>25.751266000000001</v>
      </c>
      <c r="V57" s="100" t="s">
        <v>24</v>
      </c>
      <c r="W57" s="100">
        <v>26.873825</v>
      </c>
      <c r="X57" s="100">
        <v>23.93525</v>
      </c>
      <c r="Y57" s="100">
        <v>24.152584999999998</v>
      </c>
      <c r="Z57" s="100">
        <v>36.292934000000002</v>
      </c>
      <c r="AA57" s="100" t="s">
        <v>24</v>
      </c>
      <c r="AB57" s="100">
        <v>100</v>
      </c>
      <c r="AC57" s="100">
        <v>2.9564511000000002</v>
      </c>
      <c r="AD57" s="100">
        <v>39985</v>
      </c>
      <c r="AE57" s="100">
        <v>10.159822999999999</v>
      </c>
      <c r="AF57" s="100">
        <v>8.2297370000000001</v>
      </c>
      <c r="AH57" s="120">
        <v>1950</v>
      </c>
      <c r="AI57" s="100">
        <v>3007</v>
      </c>
      <c r="AJ57" s="100">
        <v>36.766233999999997</v>
      </c>
      <c r="AK57" s="100">
        <v>39.816271</v>
      </c>
      <c r="AL57" s="100" t="s">
        <v>24</v>
      </c>
      <c r="AM57" s="100">
        <v>42.512279999999997</v>
      </c>
      <c r="AN57" s="100">
        <v>35.172184000000001</v>
      </c>
      <c r="AO57" s="100">
        <v>34.961443000000003</v>
      </c>
      <c r="AP57" s="100">
        <v>42.426813000000003</v>
      </c>
      <c r="AQ57" s="100" t="s">
        <v>24</v>
      </c>
      <c r="AR57" s="100">
        <v>100</v>
      </c>
      <c r="AS57" s="100">
        <v>3.8459078999999998</v>
      </c>
      <c r="AT57" s="100">
        <v>99165</v>
      </c>
      <c r="AU57" s="100">
        <v>12.447281</v>
      </c>
      <c r="AV57" s="100">
        <v>8.1865068999999995</v>
      </c>
      <c r="AW57" s="100">
        <v>2.1407346999999999</v>
      </c>
      <c r="AY57" s="120">
        <v>1950</v>
      </c>
    </row>
    <row r="58" spans="2:51">
      <c r="B58" s="120">
        <v>1951</v>
      </c>
      <c r="C58" s="100">
        <v>2037</v>
      </c>
      <c r="D58" s="100">
        <v>47.887720999999999</v>
      </c>
      <c r="E58" s="100">
        <v>55.464499000000004</v>
      </c>
      <c r="F58" s="100" t="s">
        <v>24</v>
      </c>
      <c r="G58" s="100">
        <v>60.318542000000001</v>
      </c>
      <c r="H58" s="100">
        <v>47.621600000000001</v>
      </c>
      <c r="I58" s="100">
        <v>46.823072000000003</v>
      </c>
      <c r="J58" s="100">
        <v>44.566764999999997</v>
      </c>
      <c r="K58" s="100" t="s">
        <v>24</v>
      </c>
      <c r="L58" s="100">
        <v>100</v>
      </c>
      <c r="M58" s="100">
        <v>4.4327899999999998</v>
      </c>
      <c r="N58" s="100">
        <v>62882.5</v>
      </c>
      <c r="O58" s="100">
        <v>15.112353000000001</v>
      </c>
      <c r="P58" s="100">
        <v>8.1708826000000006</v>
      </c>
      <c r="R58" s="120">
        <v>1951</v>
      </c>
      <c r="S58" s="100">
        <v>1146</v>
      </c>
      <c r="T58" s="100">
        <v>27.495201999999999</v>
      </c>
      <c r="U58" s="100">
        <v>28.288616999999999</v>
      </c>
      <c r="V58" s="100" t="s">
        <v>24</v>
      </c>
      <c r="W58" s="100">
        <v>29.622665000000001</v>
      </c>
      <c r="X58" s="100">
        <v>26.138372</v>
      </c>
      <c r="Y58" s="100">
        <v>26.486274999999999</v>
      </c>
      <c r="Z58" s="100">
        <v>35.137554999999999</v>
      </c>
      <c r="AA58" s="100" t="s">
        <v>24</v>
      </c>
      <c r="AB58" s="100">
        <v>100</v>
      </c>
      <c r="AC58" s="100">
        <v>3.1979907999999999</v>
      </c>
      <c r="AD58" s="100">
        <v>46412.5</v>
      </c>
      <c r="AE58" s="100">
        <v>11.475744000000001</v>
      </c>
      <c r="AF58" s="100">
        <v>9.1604372000000005</v>
      </c>
      <c r="AH58" s="120">
        <v>1951</v>
      </c>
      <c r="AI58" s="100">
        <v>3183</v>
      </c>
      <c r="AJ58" s="100">
        <v>37.795219000000003</v>
      </c>
      <c r="AK58" s="100">
        <v>41.227255</v>
      </c>
      <c r="AL58" s="100" t="s">
        <v>24</v>
      </c>
      <c r="AM58" s="100">
        <v>44.202013999999998</v>
      </c>
      <c r="AN58" s="100">
        <v>36.466161999999997</v>
      </c>
      <c r="AO58" s="100">
        <v>36.310203000000001</v>
      </c>
      <c r="AP58" s="100">
        <v>41.173789999999997</v>
      </c>
      <c r="AQ58" s="100" t="s">
        <v>24</v>
      </c>
      <c r="AR58" s="100">
        <v>100</v>
      </c>
      <c r="AS58" s="100">
        <v>3.891769</v>
      </c>
      <c r="AT58" s="100">
        <v>109295</v>
      </c>
      <c r="AU58" s="100">
        <v>13.319887</v>
      </c>
      <c r="AV58" s="100">
        <v>8.5637275000000006</v>
      </c>
      <c r="AW58" s="100">
        <v>1.9606649</v>
      </c>
      <c r="AY58" s="120">
        <v>1951</v>
      </c>
    </row>
    <row r="59" spans="2:51">
      <c r="B59" s="120">
        <v>1952</v>
      </c>
      <c r="C59" s="100">
        <v>1667</v>
      </c>
      <c r="D59" s="100">
        <v>38.123770999999998</v>
      </c>
      <c r="E59" s="100">
        <v>45.439630999999999</v>
      </c>
      <c r="F59" s="100" t="s">
        <v>24</v>
      </c>
      <c r="G59" s="100">
        <v>49.758243999999998</v>
      </c>
      <c r="H59" s="100">
        <v>38.114130000000003</v>
      </c>
      <c r="I59" s="100">
        <v>37.046312999999998</v>
      </c>
      <c r="J59" s="100">
        <v>46.279243999999998</v>
      </c>
      <c r="K59" s="100" t="s">
        <v>24</v>
      </c>
      <c r="L59" s="100">
        <v>100</v>
      </c>
      <c r="M59" s="100">
        <v>3.6356894999999998</v>
      </c>
      <c r="N59" s="100">
        <v>48732.5</v>
      </c>
      <c r="O59" s="100">
        <v>11.388227000000001</v>
      </c>
      <c r="P59" s="100">
        <v>6.3896392000000004</v>
      </c>
      <c r="R59" s="120">
        <v>1952</v>
      </c>
      <c r="S59" s="100">
        <v>873</v>
      </c>
      <c r="T59" s="100">
        <v>20.474214</v>
      </c>
      <c r="U59" s="100">
        <v>22.002410000000001</v>
      </c>
      <c r="V59" s="100" t="s">
        <v>24</v>
      </c>
      <c r="W59" s="100">
        <v>23.591346000000001</v>
      </c>
      <c r="X59" s="100">
        <v>19.409051000000002</v>
      </c>
      <c r="Y59" s="100">
        <v>19.437287000000001</v>
      </c>
      <c r="Z59" s="100">
        <v>38.668385000000001</v>
      </c>
      <c r="AA59" s="100" t="s">
        <v>24</v>
      </c>
      <c r="AB59" s="100">
        <v>100</v>
      </c>
      <c r="AC59" s="100">
        <v>2.4422313</v>
      </c>
      <c r="AD59" s="100">
        <v>32510</v>
      </c>
      <c r="AE59" s="100">
        <v>7.8572119000000002</v>
      </c>
      <c r="AF59" s="100">
        <v>6.5679420999999998</v>
      </c>
      <c r="AH59" s="120">
        <v>1952</v>
      </c>
      <c r="AI59" s="100">
        <v>2540</v>
      </c>
      <c r="AJ59" s="100">
        <v>29.410062</v>
      </c>
      <c r="AK59" s="100">
        <v>33.189073</v>
      </c>
      <c r="AL59" s="100" t="s">
        <v>24</v>
      </c>
      <c r="AM59" s="100">
        <v>36.047966000000002</v>
      </c>
      <c r="AN59" s="100">
        <v>28.419933</v>
      </c>
      <c r="AO59" s="100">
        <v>27.972337</v>
      </c>
      <c r="AP59" s="100">
        <v>43.663386000000003</v>
      </c>
      <c r="AQ59" s="100" t="s">
        <v>24</v>
      </c>
      <c r="AR59" s="100">
        <v>100</v>
      </c>
      <c r="AS59" s="100">
        <v>3.1128594999999999</v>
      </c>
      <c r="AT59" s="100">
        <v>81242.5</v>
      </c>
      <c r="AU59" s="100">
        <v>9.6524213000000003</v>
      </c>
      <c r="AV59" s="100">
        <v>6.4598142999999997</v>
      </c>
      <c r="AW59" s="100">
        <v>2.0652115000000002</v>
      </c>
      <c r="AY59" s="120">
        <v>1952</v>
      </c>
    </row>
    <row r="60" spans="2:51">
      <c r="B60" s="120">
        <v>1953</v>
      </c>
      <c r="C60" s="100">
        <v>1459</v>
      </c>
      <c r="D60" s="100">
        <v>32.693944999999999</v>
      </c>
      <c r="E60" s="100">
        <v>39.097126000000003</v>
      </c>
      <c r="F60" s="100" t="s">
        <v>24</v>
      </c>
      <c r="G60" s="100">
        <v>42.810208000000003</v>
      </c>
      <c r="H60" s="100">
        <v>32.696069999999999</v>
      </c>
      <c r="I60" s="100">
        <v>32.004564999999999</v>
      </c>
      <c r="J60" s="100">
        <v>45.524690999999997</v>
      </c>
      <c r="K60" s="100" t="s">
        <v>24</v>
      </c>
      <c r="L60" s="100">
        <v>100</v>
      </c>
      <c r="M60" s="100">
        <v>3.2550979</v>
      </c>
      <c r="N60" s="100">
        <v>43750</v>
      </c>
      <c r="O60" s="100">
        <v>10.017172</v>
      </c>
      <c r="P60" s="100">
        <v>5.9115830000000003</v>
      </c>
      <c r="R60" s="120">
        <v>1953</v>
      </c>
      <c r="S60" s="100">
        <v>775</v>
      </c>
      <c r="T60" s="100">
        <v>17.805040999999999</v>
      </c>
      <c r="U60" s="100">
        <v>18.738284</v>
      </c>
      <c r="V60" s="100" t="s">
        <v>24</v>
      </c>
      <c r="W60" s="100">
        <v>19.959859000000002</v>
      </c>
      <c r="X60" s="100">
        <v>16.715975</v>
      </c>
      <c r="Y60" s="100">
        <v>17.105429000000001</v>
      </c>
      <c r="Z60" s="100">
        <v>36.687097000000001</v>
      </c>
      <c r="AA60" s="100" t="s">
        <v>24</v>
      </c>
      <c r="AB60" s="100">
        <v>100</v>
      </c>
      <c r="AC60" s="100">
        <v>2.1913702000000002</v>
      </c>
      <c r="AD60" s="100">
        <v>30377.5</v>
      </c>
      <c r="AE60" s="100">
        <v>7.1952201999999996</v>
      </c>
      <c r="AF60" s="100">
        <v>6.2845883000000002</v>
      </c>
      <c r="AH60" s="120">
        <v>1953</v>
      </c>
      <c r="AI60" s="100">
        <v>2234</v>
      </c>
      <c r="AJ60" s="100">
        <v>25.342303000000001</v>
      </c>
      <c r="AK60" s="100">
        <v>28.335443000000001</v>
      </c>
      <c r="AL60" s="100" t="s">
        <v>24</v>
      </c>
      <c r="AM60" s="100">
        <v>30.699223</v>
      </c>
      <c r="AN60" s="100">
        <v>24.336943000000002</v>
      </c>
      <c r="AO60" s="100">
        <v>24.255103999999999</v>
      </c>
      <c r="AP60" s="100">
        <v>42.457456000000001</v>
      </c>
      <c r="AQ60" s="100" t="s">
        <v>24</v>
      </c>
      <c r="AR60" s="100">
        <v>100</v>
      </c>
      <c r="AS60" s="100">
        <v>2.7859530000000001</v>
      </c>
      <c r="AT60" s="100">
        <v>74127.5</v>
      </c>
      <c r="AU60" s="100">
        <v>8.6301138999999996</v>
      </c>
      <c r="AV60" s="100">
        <v>6.0589526999999999</v>
      </c>
      <c r="AW60" s="100">
        <v>2.0864837999999999</v>
      </c>
      <c r="AY60" s="120">
        <v>1953</v>
      </c>
    </row>
    <row r="61" spans="2:51">
      <c r="B61" s="120">
        <v>1954</v>
      </c>
      <c r="C61" s="100">
        <v>1359</v>
      </c>
      <c r="D61" s="100">
        <v>29.893754999999999</v>
      </c>
      <c r="E61" s="100">
        <v>35.666912000000004</v>
      </c>
      <c r="F61" s="100" t="s">
        <v>24</v>
      </c>
      <c r="G61" s="100">
        <v>39.225822000000001</v>
      </c>
      <c r="H61" s="100">
        <v>29.796641000000001</v>
      </c>
      <c r="I61" s="100">
        <v>29.383590000000002</v>
      </c>
      <c r="J61" s="100">
        <v>46.043045999999997</v>
      </c>
      <c r="K61" s="100" t="s">
        <v>24</v>
      </c>
      <c r="L61" s="100">
        <v>100</v>
      </c>
      <c r="M61" s="100">
        <v>2.9680914</v>
      </c>
      <c r="N61" s="100">
        <v>40055</v>
      </c>
      <c r="O61" s="100">
        <v>9.0027421000000007</v>
      </c>
      <c r="P61" s="100">
        <v>5.4487516999999999</v>
      </c>
      <c r="R61" s="120">
        <v>1954</v>
      </c>
      <c r="S61" s="100">
        <v>682</v>
      </c>
      <c r="T61" s="100">
        <v>15.358976999999999</v>
      </c>
      <c r="U61" s="100">
        <v>15.437466000000001</v>
      </c>
      <c r="V61" s="100" t="s">
        <v>24</v>
      </c>
      <c r="W61" s="100">
        <v>16.191352999999999</v>
      </c>
      <c r="X61" s="100">
        <v>14.334925999999999</v>
      </c>
      <c r="Y61" s="100">
        <v>14.81922</v>
      </c>
      <c r="Z61" s="100">
        <v>34.516128999999999</v>
      </c>
      <c r="AA61" s="100" t="s">
        <v>24</v>
      </c>
      <c r="AB61" s="100">
        <v>100</v>
      </c>
      <c r="AC61" s="100">
        <v>1.8934977</v>
      </c>
      <c r="AD61" s="100">
        <v>28050</v>
      </c>
      <c r="AE61" s="100">
        <v>6.5161334999999996</v>
      </c>
      <c r="AF61" s="100">
        <v>5.9368220999999997</v>
      </c>
      <c r="AH61" s="120">
        <v>1954</v>
      </c>
      <c r="AI61" s="100">
        <v>2041</v>
      </c>
      <c r="AJ61" s="100">
        <v>22.711846000000001</v>
      </c>
      <c r="AK61" s="100">
        <v>24.858564000000001</v>
      </c>
      <c r="AL61" s="100" t="s">
        <v>24</v>
      </c>
      <c r="AM61" s="100">
        <v>26.883559000000002</v>
      </c>
      <c r="AN61" s="100">
        <v>21.634751999999999</v>
      </c>
      <c r="AO61" s="100">
        <v>21.752502</v>
      </c>
      <c r="AP61" s="100">
        <v>42.191327999999999</v>
      </c>
      <c r="AQ61" s="100" t="s">
        <v>24</v>
      </c>
      <c r="AR61" s="100">
        <v>100</v>
      </c>
      <c r="AS61" s="100">
        <v>2.4949574999999999</v>
      </c>
      <c r="AT61" s="100">
        <v>68105</v>
      </c>
      <c r="AU61" s="100">
        <v>7.7799608999999998</v>
      </c>
      <c r="AV61" s="100">
        <v>5.6397103</v>
      </c>
      <c r="AW61" s="100">
        <v>2.3104122999999999</v>
      </c>
      <c r="AY61" s="120">
        <v>1954</v>
      </c>
    </row>
    <row r="62" spans="2:51">
      <c r="B62" s="120">
        <v>1955</v>
      </c>
      <c r="C62" s="100">
        <v>1141</v>
      </c>
      <c r="D62" s="100">
        <v>24.504435000000001</v>
      </c>
      <c r="E62" s="100">
        <v>30.670952</v>
      </c>
      <c r="F62" s="100" t="s">
        <v>24</v>
      </c>
      <c r="G62" s="100">
        <v>34.038415999999998</v>
      </c>
      <c r="H62" s="100">
        <v>24.877862</v>
      </c>
      <c r="I62" s="100">
        <v>24.121742000000001</v>
      </c>
      <c r="J62" s="100">
        <v>47.535057000000002</v>
      </c>
      <c r="K62" s="100" t="s">
        <v>24</v>
      </c>
      <c r="L62" s="100">
        <v>100</v>
      </c>
      <c r="M62" s="100">
        <v>2.4703385999999998</v>
      </c>
      <c r="N62" s="100">
        <v>32135</v>
      </c>
      <c r="O62" s="100">
        <v>7.0519432000000002</v>
      </c>
      <c r="P62" s="100">
        <v>4.3625676000000002</v>
      </c>
      <c r="R62" s="120">
        <v>1955</v>
      </c>
      <c r="S62" s="100">
        <v>601</v>
      </c>
      <c r="T62" s="100">
        <v>13.227978999999999</v>
      </c>
      <c r="U62" s="100">
        <v>13.779603</v>
      </c>
      <c r="V62" s="100" t="s">
        <v>24</v>
      </c>
      <c r="W62" s="100">
        <v>14.780093000000001</v>
      </c>
      <c r="X62" s="100">
        <v>12.216478</v>
      </c>
      <c r="Y62" s="100">
        <v>12.534255999999999</v>
      </c>
      <c r="Z62" s="100">
        <v>38.115640999999997</v>
      </c>
      <c r="AA62" s="100" t="s">
        <v>24</v>
      </c>
      <c r="AB62" s="100">
        <v>100</v>
      </c>
      <c r="AC62" s="100">
        <v>1.6765231</v>
      </c>
      <c r="AD62" s="100">
        <v>22687.5</v>
      </c>
      <c r="AE62" s="100">
        <v>5.1537902000000004</v>
      </c>
      <c r="AF62" s="100">
        <v>4.9152358999999999</v>
      </c>
      <c r="AH62" s="120">
        <v>1955</v>
      </c>
      <c r="AI62" s="100">
        <v>1742</v>
      </c>
      <c r="AJ62" s="100">
        <v>18.935400000000001</v>
      </c>
      <c r="AK62" s="100">
        <v>21.583857999999999</v>
      </c>
      <c r="AL62" s="100" t="s">
        <v>24</v>
      </c>
      <c r="AM62" s="100">
        <v>23.636043999999998</v>
      </c>
      <c r="AN62" s="100">
        <v>18.166253000000001</v>
      </c>
      <c r="AO62" s="100">
        <v>18.032681</v>
      </c>
      <c r="AP62" s="100">
        <v>44.285303999999996</v>
      </c>
      <c r="AQ62" s="100" t="s">
        <v>24</v>
      </c>
      <c r="AR62" s="100">
        <v>100</v>
      </c>
      <c r="AS62" s="100">
        <v>2.1234579999999998</v>
      </c>
      <c r="AT62" s="100">
        <v>54822.5</v>
      </c>
      <c r="AU62" s="100">
        <v>6.1192655</v>
      </c>
      <c r="AV62" s="100">
        <v>4.5754716000000002</v>
      </c>
      <c r="AW62" s="100">
        <v>2.2258227000000002</v>
      </c>
      <c r="AY62" s="120">
        <v>1955</v>
      </c>
    </row>
    <row r="63" spans="2:51">
      <c r="B63" s="120">
        <v>1956</v>
      </c>
      <c r="C63" s="100">
        <v>1091</v>
      </c>
      <c r="D63" s="100">
        <v>22.843384</v>
      </c>
      <c r="E63" s="100">
        <v>28.936634999999999</v>
      </c>
      <c r="F63" s="100" t="s">
        <v>24</v>
      </c>
      <c r="G63" s="100">
        <v>32.127544999999998</v>
      </c>
      <c r="H63" s="100">
        <v>23.363833</v>
      </c>
      <c r="I63" s="100">
        <v>22.357813</v>
      </c>
      <c r="J63" s="100">
        <v>49.993125999999997</v>
      </c>
      <c r="K63" s="100" t="s">
        <v>24</v>
      </c>
      <c r="L63" s="100">
        <v>100</v>
      </c>
      <c r="M63" s="100">
        <v>2.2638612</v>
      </c>
      <c r="N63" s="100">
        <v>27957.5</v>
      </c>
      <c r="O63" s="100">
        <v>5.9818772999999998</v>
      </c>
      <c r="P63" s="100">
        <v>3.7888695000000001</v>
      </c>
      <c r="R63" s="120">
        <v>1956</v>
      </c>
      <c r="S63" s="100">
        <v>608</v>
      </c>
      <c r="T63" s="100">
        <v>13.076675</v>
      </c>
      <c r="U63" s="100">
        <v>14.181975</v>
      </c>
      <c r="V63" s="100" t="s">
        <v>24</v>
      </c>
      <c r="W63" s="100">
        <v>15.427038</v>
      </c>
      <c r="X63" s="100">
        <v>12.156769000000001</v>
      </c>
      <c r="Y63" s="100">
        <v>12.252272</v>
      </c>
      <c r="Z63" s="100">
        <v>40.830592000000003</v>
      </c>
      <c r="AA63" s="100" t="s">
        <v>24</v>
      </c>
      <c r="AB63" s="100">
        <v>100</v>
      </c>
      <c r="AC63" s="100">
        <v>1.6043909999999999</v>
      </c>
      <c r="AD63" s="100">
        <v>21440</v>
      </c>
      <c r="AE63" s="100">
        <v>4.7617989999999999</v>
      </c>
      <c r="AF63" s="100">
        <v>4.5746229999999999</v>
      </c>
      <c r="AH63" s="120">
        <v>1956</v>
      </c>
      <c r="AI63" s="100">
        <v>1699</v>
      </c>
      <c r="AJ63" s="100">
        <v>18.025569000000001</v>
      </c>
      <c r="AK63" s="100">
        <v>21.060642000000001</v>
      </c>
      <c r="AL63" s="100" t="s">
        <v>24</v>
      </c>
      <c r="AM63" s="100">
        <v>23.193736999999999</v>
      </c>
      <c r="AN63" s="100">
        <v>17.435517000000001</v>
      </c>
      <c r="AO63" s="100">
        <v>17.036854000000002</v>
      </c>
      <c r="AP63" s="100">
        <v>46.714244000000001</v>
      </c>
      <c r="AQ63" s="100" t="s">
        <v>24</v>
      </c>
      <c r="AR63" s="100">
        <v>100</v>
      </c>
      <c r="AS63" s="100">
        <v>1.9735619</v>
      </c>
      <c r="AT63" s="100">
        <v>49397.5</v>
      </c>
      <c r="AU63" s="100">
        <v>5.3832196000000003</v>
      </c>
      <c r="AV63" s="100">
        <v>4.0940858999999996</v>
      </c>
      <c r="AW63" s="100">
        <v>2.0403810999999998</v>
      </c>
      <c r="AY63" s="120">
        <v>1956</v>
      </c>
    </row>
    <row r="64" spans="2:51">
      <c r="B64" s="120">
        <v>1957</v>
      </c>
      <c r="C64" s="100">
        <v>950</v>
      </c>
      <c r="D64" s="100">
        <v>19.458041999999999</v>
      </c>
      <c r="E64" s="100">
        <v>25.449728</v>
      </c>
      <c r="F64" s="100" t="s">
        <v>24</v>
      </c>
      <c r="G64" s="100">
        <v>28.342417999999999</v>
      </c>
      <c r="H64" s="100">
        <v>20.129152000000001</v>
      </c>
      <c r="I64" s="100">
        <v>19.010470000000002</v>
      </c>
      <c r="J64" s="100">
        <v>50.552632000000003</v>
      </c>
      <c r="K64" s="100" t="s">
        <v>24</v>
      </c>
      <c r="L64" s="100">
        <v>100</v>
      </c>
      <c r="M64" s="100">
        <v>1.9933276</v>
      </c>
      <c r="N64" s="100">
        <v>23957.5</v>
      </c>
      <c r="O64" s="100">
        <v>5.0143370999999997</v>
      </c>
      <c r="P64" s="100">
        <v>3.1522404000000002</v>
      </c>
      <c r="R64" s="120">
        <v>1957</v>
      </c>
      <c r="S64" s="100">
        <v>470</v>
      </c>
      <c r="T64" s="100">
        <v>9.8783077000000006</v>
      </c>
      <c r="U64" s="100">
        <v>10.815122000000001</v>
      </c>
      <c r="V64" s="100" t="s">
        <v>24</v>
      </c>
      <c r="W64" s="100">
        <v>11.808716</v>
      </c>
      <c r="X64" s="100">
        <v>9.1850094999999996</v>
      </c>
      <c r="Y64" s="100">
        <v>9.2647423999999994</v>
      </c>
      <c r="Z64" s="100">
        <v>41.297871999999998</v>
      </c>
      <c r="AA64" s="100" t="s">
        <v>24</v>
      </c>
      <c r="AB64" s="100">
        <v>100</v>
      </c>
      <c r="AC64" s="100">
        <v>1.2602563</v>
      </c>
      <c r="AD64" s="100">
        <v>16390</v>
      </c>
      <c r="AE64" s="100">
        <v>3.5580158000000002</v>
      </c>
      <c r="AF64" s="100">
        <v>3.4821775000000001</v>
      </c>
      <c r="AH64" s="120">
        <v>1957</v>
      </c>
      <c r="AI64" s="100">
        <v>1420</v>
      </c>
      <c r="AJ64" s="100">
        <v>14.729984999999999</v>
      </c>
      <c r="AK64" s="100">
        <v>17.574356999999999</v>
      </c>
      <c r="AL64" s="100" t="s">
        <v>24</v>
      </c>
      <c r="AM64" s="100">
        <v>19.418289999999999</v>
      </c>
      <c r="AN64" s="100">
        <v>14.313964</v>
      </c>
      <c r="AO64" s="100">
        <v>13.877525</v>
      </c>
      <c r="AP64" s="100">
        <v>47.489437000000002</v>
      </c>
      <c r="AQ64" s="100" t="s">
        <v>24</v>
      </c>
      <c r="AR64" s="100">
        <v>100</v>
      </c>
      <c r="AS64" s="100">
        <v>1.6715125</v>
      </c>
      <c r="AT64" s="100">
        <v>40347.5</v>
      </c>
      <c r="AU64" s="100">
        <v>4.2994683</v>
      </c>
      <c r="AV64" s="100">
        <v>3.2784254000000002</v>
      </c>
      <c r="AW64" s="100">
        <v>2.3531613999999998</v>
      </c>
      <c r="AY64" s="120">
        <v>1957</v>
      </c>
    </row>
    <row r="65" spans="2:51">
      <c r="B65" s="121">
        <v>1958</v>
      </c>
      <c r="C65" s="100">
        <v>904</v>
      </c>
      <c r="D65" s="100">
        <v>18.165012000000001</v>
      </c>
      <c r="E65" s="100">
        <v>23.242502000000002</v>
      </c>
      <c r="F65" s="100" t="s">
        <v>24</v>
      </c>
      <c r="G65" s="100">
        <v>26.001856</v>
      </c>
      <c r="H65" s="100">
        <v>18.703693000000001</v>
      </c>
      <c r="I65" s="100">
        <v>18.390884</v>
      </c>
      <c r="J65" s="100">
        <v>46.664822999999998</v>
      </c>
      <c r="K65" s="100" t="s">
        <v>24</v>
      </c>
      <c r="L65" s="100">
        <v>100</v>
      </c>
      <c r="M65" s="100">
        <v>1.9213602999999999</v>
      </c>
      <c r="N65" s="100">
        <v>26312.5</v>
      </c>
      <c r="O65" s="100">
        <v>5.4031992999999998</v>
      </c>
      <c r="P65" s="100">
        <v>3.5570170000000001</v>
      </c>
      <c r="R65" s="121">
        <v>1958</v>
      </c>
      <c r="S65" s="100">
        <v>478</v>
      </c>
      <c r="T65" s="100">
        <v>9.8236671999999992</v>
      </c>
      <c r="U65" s="100">
        <v>10.582426999999999</v>
      </c>
      <c r="V65" s="100" t="s">
        <v>24</v>
      </c>
      <c r="W65" s="100">
        <v>11.380559999999999</v>
      </c>
      <c r="X65" s="100">
        <v>9.1552132000000004</v>
      </c>
      <c r="Y65" s="100">
        <v>9.2525756000000001</v>
      </c>
      <c r="Z65" s="100">
        <v>40.585774000000001</v>
      </c>
      <c r="AA65" s="100" t="s">
        <v>24</v>
      </c>
      <c r="AB65" s="100">
        <v>100</v>
      </c>
      <c r="AC65" s="100">
        <v>1.3034112</v>
      </c>
      <c r="AD65" s="100">
        <v>16915</v>
      </c>
      <c r="AE65" s="100">
        <v>3.5920578000000001</v>
      </c>
      <c r="AF65" s="100">
        <v>3.7034604</v>
      </c>
      <c r="AH65" s="121">
        <v>1958</v>
      </c>
      <c r="AI65" s="100">
        <v>1382</v>
      </c>
      <c r="AJ65" s="100">
        <v>14.041290999999999</v>
      </c>
      <c r="AK65" s="100">
        <v>16.313963000000001</v>
      </c>
      <c r="AL65" s="100" t="s">
        <v>24</v>
      </c>
      <c r="AM65" s="100">
        <v>17.945640999999998</v>
      </c>
      <c r="AN65" s="100">
        <v>13.590909999999999</v>
      </c>
      <c r="AO65" s="100">
        <v>13.546986</v>
      </c>
      <c r="AP65" s="100">
        <v>44.562229000000002</v>
      </c>
      <c r="AQ65" s="100" t="s">
        <v>24</v>
      </c>
      <c r="AR65" s="100">
        <v>100</v>
      </c>
      <c r="AS65" s="100">
        <v>1.6506814000000001</v>
      </c>
      <c r="AT65" s="100">
        <v>43227.5</v>
      </c>
      <c r="AU65" s="100">
        <v>4.5128304000000004</v>
      </c>
      <c r="AV65" s="100">
        <v>3.6129197</v>
      </c>
      <c r="AW65" s="100">
        <v>2.1963298999999998</v>
      </c>
      <c r="AY65" s="121">
        <v>1958</v>
      </c>
    </row>
    <row r="66" spans="2:51">
      <c r="B66" s="121">
        <v>1959</v>
      </c>
      <c r="C66" s="100">
        <v>905</v>
      </c>
      <c r="D66" s="100">
        <v>17.814259</v>
      </c>
      <c r="E66" s="100">
        <v>22.699441</v>
      </c>
      <c r="F66" s="100" t="s">
        <v>24</v>
      </c>
      <c r="G66" s="100">
        <v>25.322555000000001</v>
      </c>
      <c r="H66" s="100">
        <v>18.236284999999999</v>
      </c>
      <c r="I66" s="100">
        <v>17.641902999999999</v>
      </c>
      <c r="J66" s="100">
        <v>49.151933999999997</v>
      </c>
      <c r="K66" s="100" t="s">
        <v>24</v>
      </c>
      <c r="L66" s="100">
        <v>100</v>
      </c>
      <c r="M66" s="100">
        <v>1.7994551999999999</v>
      </c>
      <c r="N66" s="100">
        <v>23995</v>
      </c>
      <c r="O66" s="100">
        <v>4.8273849999999996</v>
      </c>
      <c r="P66" s="100">
        <v>3.0804288</v>
      </c>
      <c r="R66" s="121">
        <v>1959</v>
      </c>
      <c r="S66" s="100">
        <v>466</v>
      </c>
      <c r="T66" s="100">
        <v>9.3645753999999997</v>
      </c>
      <c r="U66" s="100">
        <v>10.242926000000001</v>
      </c>
      <c r="V66" s="100" t="s">
        <v>24</v>
      </c>
      <c r="W66" s="100">
        <v>11.188205999999999</v>
      </c>
      <c r="X66" s="100">
        <v>8.7157561000000001</v>
      </c>
      <c r="Y66" s="100">
        <v>8.8516822000000008</v>
      </c>
      <c r="Z66" s="100">
        <v>40.686695</v>
      </c>
      <c r="AA66" s="100" t="s">
        <v>24</v>
      </c>
      <c r="AB66" s="100">
        <v>100</v>
      </c>
      <c r="AC66" s="100">
        <v>1.1973586000000001</v>
      </c>
      <c r="AD66" s="100">
        <v>16567.5</v>
      </c>
      <c r="AE66" s="100">
        <v>3.4414532000000002</v>
      </c>
      <c r="AF66" s="100">
        <v>3.4824511</v>
      </c>
      <c r="AH66" s="121">
        <v>1959</v>
      </c>
      <c r="AI66" s="100">
        <v>1371</v>
      </c>
      <c r="AJ66" s="100">
        <v>13.633108999999999</v>
      </c>
      <c r="AK66" s="100">
        <v>15.984063000000001</v>
      </c>
      <c r="AL66" s="100" t="s">
        <v>24</v>
      </c>
      <c r="AM66" s="100">
        <v>17.679663999999999</v>
      </c>
      <c r="AN66" s="100">
        <v>13.167482</v>
      </c>
      <c r="AO66" s="100">
        <v>12.990358000000001</v>
      </c>
      <c r="AP66" s="100">
        <v>46.274616999999999</v>
      </c>
      <c r="AQ66" s="100" t="s">
        <v>24</v>
      </c>
      <c r="AR66" s="100">
        <v>100</v>
      </c>
      <c r="AS66" s="100">
        <v>1.5367888000000001</v>
      </c>
      <c r="AT66" s="100">
        <v>40562.5</v>
      </c>
      <c r="AU66" s="100">
        <v>4.1455026999999998</v>
      </c>
      <c r="AV66" s="100">
        <v>3.2328638000000001</v>
      </c>
      <c r="AW66" s="100">
        <v>2.2161089999999999</v>
      </c>
      <c r="AY66" s="121">
        <v>1959</v>
      </c>
    </row>
    <row r="67" spans="2:51">
      <c r="B67" s="121">
        <v>1960</v>
      </c>
      <c r="C67" s="100">
        <v>799</v>
      </c>
      <c r="D67" s="100">
        <v>15.388171</v>
      </c>
      <c r="E67" s="100">
        <v>20.510933999999999</v>
      </c>
      <c r="F67" s="100" t="s">
        <v>24</v>
      </c>
      <c r="G67" s="100">
        <v>23.146685000000002</v>
      </c>
      <c r="H67" s="100">
        <v>16.068670000000001</v>
      </c>
      <c r="I67" s="100">
        <v>15.471254</v>
      </c>
      <c r="J67" s="100">
        <v>49.133291999999997</v>
      </c>
      <c r="K67" s="100" t="s">
        <v>24</v>
      </c>
      <c r="L67" s="100">
        <v>100</v>
      </c>
      <c r="M67" s="100">
        <v>1.6099458</v>
      </c>
      <c r="N67" s="100">
        <v>21407.5</v>
      </c>
      <c r="O67" s="100">
        <v>4.2151535000000004</v>
      </c>
      <c r="P67" s="100">
        <v>2.8238265999999999</v>
      </c>
      <c r="R67" s="121">
        <v>1960</v>
      </c>
      <c r="S67" s="100">
        <v>463</v>
      </c>
      <c r="T67" s="100">
        <v>9.1093317000000003</v>
      </c>
      <c r="U67" s="100">
        <v>10.157398000000001</v>
      </c>
      <c r="V67" s="100" t="s">
        <v>24</v>
      </c>
      <c r="W67" s="100">
        <v>11.074189000000001</v>
      </c>
      <c r="X67" s="100">
        <v>8.5061108999999995</v>
      </c>
      <c r="Y67" s="100">
        <v>8.5003644999999999</v>
      </c>
      <c r="Z67" s="100">
        <v>41.765658999999999</v>
      </c>
      <c r="AA67" s="100" t="s">
        <v>24</v>
      </c>
      <c r="AB67" s="100">
        <v>100</v>
      </c>
      <c r="AC67" s="100">
        <v>1.1922235000000001</v>
      </c>
      <c r="AD67" s="100">
        <v>16040</v>
      </c>
      <c r="AE67" s="100">
        <v>3.2647412</v>
      </c>
      <c r="AF67" s="100">
        <v>3.3826103000000001</v>
      </c>
      <c r="AH67" s="121">
        <v>1960</v>
      </c>
      <c r="AI67" s="100">
        <v>1262</v>
      </c>
      <c r="AJ67" s="100">
        <v>12.282238</v>
      </c>
      <c r="AK67" s="100">
        <v>14.797927</v>
      </c>
      <c r="AL67" s="100" t="s">
        <v>24</v>
      </c>
      <c r="AM67" s="100">
        <v>16.457884</v>
      </c>
      <c r="AN67" s="100">
        <v>11.961631000000001</v>
      </c>
      <c r="AO67" s="100">
        <v>11.718351</v>
      </c>
      <c r="AP67" s="100">
        <v>46.430269000000003</v>
      </c>
      <c r="AQ67" s="100" t="s">
        <v>24</v>
      </c>
      <c r="AR67" s="100">
        <v>100</v>
      </c>
      <c r="AS67" s="100">
        <v>1.426569</v>
      </c>
      <c r="AT67" s="100">
        <v>37447.5</v>
      </c>
      <c r="AU67" s="100">
        <v>3.7478232</v>
      </c>
      <c r="AV67" s="100">
        <v>3.0388483000000002</v>
      </c>
      <c r="AW67" s="100">
        <v>2.0193099000000001</v>
      </c>
      <c r="AY67" s="121">
        <v>1960</v>
      </c>
    </row>
    <row r="68" spans="2:51">
      <c r="B68" s="121">
        <v>1961</v>
      </c>
      <c r="C68" s="100">
        <v>763</v>
      </c>
      <c r="D68" s="100">
        <v>14.362894000000001</v>
      </c>
      <c r="E68" s="100">
        <v>18.606621000000001</v>
      </c>
      <c r="F68" s="100" t="s">
        <v>24</v>
      </c>
      <c r="G68" s="100">
        <v>20.711635000000001</v>
      </c>
      <c r="H68" s="100">
        <v>14.826399</v>
      </c>
      <c r="I68" s="100">
        <v>14.401956999999999</v>
      </c>
      <c r="J68" s="100">
        <v>46.444954000000003</v>
      </c>
      <c r="K68" s="100" t="s">
        <v>24</v>
      </c>
      <c r="L68" s="100">
        <v>100</v>
      </c>
      <c r="M68" s="100">
        <v>1.5184683999999999</v>
      </c>
      <c r="N68" s="100">
        <v>22465</v>
      </c>
      <c r="O68" s="100">
        <v>4.3250164</v>
      </c>
      <c r="P68" s="100">
        <v>2.9190204</v>
      </c>
      <c r="R68" s="121">
        <v>1961</v>
      </c>
      <c r="S68" s="100">
        <v>458</v>
      </c>
      <c r="T68" s="100">
        <v>8.8146422999999992</v>
      </c>
      <c r="U68" s="100">
        <v>9.7414109</v>
      </c>
      <c r="V68" s="100" t="s">
        <v>24</v>
      </c>
      <c r="W68" s="100">
        <v>10.684639000000001</v>
      </c>
      <c r="X68" s="100">
        <v>8.1564131999999994</v>
      </c>
      <c r="Y68" s="100">
        <v>8.1785294999999998</v>
      </c>
      <c r="Z68" s="100">
        <v>43.395197000000003</v>
      </c>
      <c r="AA68" s="100" t="s">
        <v>24</v>
      </c>
      <c r="AB68" s="100">
        <v>100</v>
      </c>
      <c r="AC68" s="100">
        <v>1.1830651000000001</v>
      </c>
      <c r="AD68" s="100">
        <v>15077.5</v>
      </c>
      <c r="AE68" s="100">
        <v>3.0042042000000002</v>
      </c>
      <c r="AF68" s="100">
        <v>3.2798029</v>
      </c>
      <c r="AH68" s="121">
        <v>1961</v>
      </c>
      <c r="AI68" s="100">
        <v>1221</v>
      </c>
      <c r="AJ68" s="100">
        <v>11.619497000000001</v>
      </c>
      <c r="AK68" s="100">
        <v>13.714428</v>
      </c>
      <c r="AL68" s="100" t="s">
        <v>24</v>
      </c>
      <c r="AM68" s="100">
        <v>15.151180999999999</v>
      </c>
      <c r="AN68" s="100">
        <v>11.219208</v>
      </c>
      <c r="AO68" s="100">
        <v>11.079952</v>
      </c>
      <c r="AP68" s="100">
        <v>45.300983000000002</v>
      </c>
      <c r="AQ68" s="100" t="s">
        <v>24</v>
      </c>
      <c r="AR68" s="100">
        <v>100</v>
      </c>
      <c r="AS68" s="100">
        <v>1.3725115999999999</v>
      </c>
      <c r="AT68" s="100">
        <v>37542.5</v>
      </c>
      <c r="AU68" s="100">
        <v>3.6759521999999998</v>
      </c>
      <c r="AV68" s="100">
        <v>3.0539364999999998</v>
      </c>
      <c r="AW68" s="100">
        <v>1.9100539999999999</v>
      </c>
      <c r="AY68" s="121">
        <v>1961</v>
      </c>
    </row>
    <row r="69" spans="2:51">
      <c r="B69" s="121">
        <v>1962</v>
      </c>
      <c r="C69" s="100">
        <v>822</v>
      </c>
      <c r="D69" s="100">
        <v>15.224478</v>
      </c>
      <c r="E69" s="100">
        <v>20.503302999999999</v>
      </c>
      <c r="F69" s="100" t="s">
        <v>24</v>
      </c>
      <c r="G69" s="100">
        <v>22.990832999999999</v>
      </c>
      <c r="H69" s="100">
        <v>15.855409999999999</v>
      </c>
      <c r="I69" s="100">
        <v>14.972284</v>
      </c>
      <c r="J69" s="100">
        <v>50.526797000000002</v>
      </c>
      <c r="K69" s="100" t="s">
        <v>24</v>
      </c>
      <c r="L69" s="100">
        <v>100</v>
      </c>
      <c r="M69" s="100">
        <v>1.5693611999999999</v>
      </c>
      <c r="N69" s="100">
        <v>20890</v>
      </c>
      <c r="O69" s="100">
        <v>3.9583886000000001</v>
      </c>
      <c r="P69" s="100">
        <v>2.6390340999999999</v>
      </c>
      <c r="R69" s="121">
        <v>1962</v>
      </c>
      <c r="S69" s="100">
        <v>416</v>
      </c>
      <c r="T69" s="100">
        <v>7.8471317999999997</v>
      </c>
      <c r="U69" s="100">
        <v>8.6970641999999998</v>
      </c>
      <c r="V69" s="100" t="s">
        <v>24</v>
      </c>
      <c r="W69" s="100">
        <v>9.6676483999999991</v>
      </c>
      <c r="X69" s="100">
        <v>7.1236790000000001</v>
      </c>
      <c r="Y69" s="100">
        <v>7.1422632000000004</v>
      </c>
      <c r="Z69" s="100">
        <v>44.259036000000002</v>
      </c>
      <c r="AA69" s="100" t="s">
        <v>24</v>
      </c>
      <c r="AB69" s="100">
        <v>100</v>
      </c>
      <c r="AC69" s="100">
        <v>1.0199828</v>
      </c>
      <c r="AD69" s="100">
        <v>13437.5</v>
      </c>
      <c r="AE69" s="100">
        <v>2.6264097</v>
      </c>
      <c r="AF69" s="100">
        <v>2.8420657</v>
      </c>
      <c r="AH69" s="121">
        <v>1962</v>
      </c>
      <c r="AI69" s="100">
        <v>1238</v>
      </c>
      <c r="AJ69" s="100">
        <v>11.569553000000001</v>
      </c>
      <c r="AK69" s="100">
        <v>14.029331000000001</v>
      </c>
      <c r="AL69" s="100" t="s">
        <v>24</v>
      </c>
      <c r="AM69" s="100">
        <v>15.65535</v>
      </c>
      <c r="AN69" s="100">
        <v>11.152875999999999</v>
      </c>
      <c r="AO69" s="100">
        <v>10.797143</v>
      </c>
      <c r="AP69" s="100">
        <v>48.422330000000002</v>
      </c>
      <c r="AQ69" s="100" t="s">
        <v>24</v>
      </c>
      <c r="AR69" s="100">
        <v>100</v>
      </c>
      <c r="AS69" s="100">
        <v>1.3288537</v>
      </c>
      <c r="AT69" s="100">
        <v>34327.5</v>
      </c>
      <c r="AU69" s="100">
        <v>3.3027218</v>
      </c>
      <c r="AV69" s="100">
        <v>2.7149562999999999</v>
      </c>
      <c r="AW69" s="100">
        <v>2.357497</v>
      </c>
      <c r="AY69" s="121">
        <v>1962</v>
      </c>
    </row>
    <row r="70" spans="2:51">
      <c r="B70" s="121">
        <v>1963</v>
      </c>
      <c r="C70" s="100">
        <v>705</v>
      </c>
      <c r="D70" s="100">
        <v>12.818415</v>
      </c>
      <c r="E70" s="100">
        <v>17.392239</v>
      </c>
      <c r="F70" s="100" t="s">
        <v>24</v>
      </c>
      <c r="G70" s="100">
        <v>19.572908000000002</v>
      </c>
      <c r="H70" s="100">
        <v>13.469372</v>
      </c>
      <c r="I70" s="100">
        <v>12.798304</v>
      </c>
      <c r="J70" s="100">
        <v>49.620567000000001</v>
      </c>
      <c r="K70" s="100" t="s">
        <v>24</v>
      </c>
      <c r="L70" s="100">
        <v>100</v>
      </c>
      <c r="M70" s="100">
        <v>1.3248891</v>
      </c>
      <c r="N70" s="100">
        <v>18652.5</v>
      </c>
      <c r="O70" s="100">
        <v>3.4704907999999999</v>
      </c>
      <c r="P70" s="100">
        <v>2.3621823000000002</v>
      </c>
      <c r="R70" s="121">
        <v>1963</v>
      </c>
      <c r="S70" s="100">
        <v>394</v>
      </c>
      <c r="T70" s="100">
        <v>7.2868503999999996</v>
      </c>
      <c r="U70" s="100">
        <v>7.9033180999999999</v>
      </c>
      <c r="V70" s="100" t="s">
        <v>24</v>
      </c>
      <c r="W70" s="100">
        <v>8.6864878000000001</v>
      </c>
      <c r="X70" s="100">
        <v>6.6456764000000002</v>
      </c>
      <c r="Y70" s="100">
        <v>6.7435491000000001</v>
      </c>
      <c r="Z70" s="100">
        <v>42.436548000000002</v>
      </c>
      <c r="AA70" s="100" t="s">
        <v>24</v>
      </c>
      <c r="AB70" s="100">
        <v>100</v>
      </c>
      <c r="AC70" s="100">
        <v>0.94525210000000004</v>
      </c>
      <c r="AD70" s="100">
        <v>13400</v>
      </c>
      <c r="AE70" s="100">
        <v>2.5703488999999999</v>
      </c>
      <c r="AF70" s="100">
        <v>2.7977137999999999</v>
      </c>
      <c r="AH70" s="121">
        <v>1963</v>
      </c>
      <c r="AI70" s="100">
        <v>1099</v>
      </c>
      <c r="AJ70" s="100">
        <v>10.07619</v>
      </c>
      <c r="AK70" s="100">
        <v>12.092095</v>
      </c>
      <c r="AL70" s="100" t="s">
        <v>24</v>
      </c>
      <c r="AM70" s="100">
        <v>13.459225999999999</v>
      </c>
      <c r="AN70" s="100">
        <v>9.7345536999999993</v>
      </c>
      <c r="AO70" s="100">
        <v>9.5261358000000005</v>
      </c>
      <c r="AP70" s="100">
        <v>47.045040999999998</v>
      </c>
      <c r="AQ70" s="100" t="s">
        <v>24</v>
      </c>
      <c r="AR70" s="100">
        <v>100</v>
      </c>
      <c r="AS70" s="100">
        <v>1.1581342999999999</v>
      </c>
      <c r="AT70" s="100">
        <v>32052.5</v>
      </c>
      <c r="AU70" s="100">
        <v>3.0272763999999999</v>
      </c>
      <c r="AV70" s="100">
        <v>2.5266191</v>
      </c>
      <c r="AW70" s="100">
        <v>2.2006249000000002</v>
      </c>
      <c r="AY70" s="121">
        <v>1963</v>
      </c>
    </row>
    <row r="71" spans="2:51">
      <c r="B71" s="121">
        <v>1964</v>
      </c>
      <c r="C71" s="100">
        <v>678</v>
      </c>
      <c r="D71" s="100">
        <v>12.095910999999999</v>
      </c>
      <c r="E71" s="100">
        <v>17.596257999999999</v>
      </c>
      <c r="F71" s="100" t="s">
        <v>24</v>
      </c>
      <c r="G71" s="100">
        <v>20.185410999999998</v>
      </c>
      <c r="H71" s="100">
        <v>13.046258999999999</v>
      </c>
      <c r="I71" s="100">
        <v>12.19244</v>
      </c>
      <c r="J71" s="100">
        <v>51.834564</v>
      </c>
      <c r="K71" s="100">
        <v>62</v>
      </c>
      <c r="L71" s="100">
        <v>100</v>
      </c>
      <c r="M71" s="100">
        <v>1.2054191000000001</v>
      </c>
      <c r="N71" s="100">
        <v>16602</v>
      </c>
      <c r="O71" s="100">
        <v>3.0318304</v>
      </c>
      <c r="P71" s="100">
        <v>1.9905782999999999</v>
      </c>
      <c r="R71" s="121">
        <v>1964</v>
      </c>
      <c r="S71" s="100">
        <v>393</v>
      </c>
      <c r="T71" s="100">
        <v>7.1242114000000001</v>
      </c>
      <c r="U71" s="100">
        <v>7.9571019999999999</v>
      </c>
      <c r="V71" s="100" t="s">
        <v>24</v>
      </c>
      <c r="W71" s="100">
        <v>8.7570113000000003</v>
      </c>
      <c r="X71" s="100">
        <v>6.5111774000000002</v>
      </c>
      <c r="Y71" s="100">
        <v>6.4729891999999998</v>
      </c>
      <c r="Z71" s="100">
        <v>45.211196000000001</v>
      </c>
      <c r="AA71" s="100">
        <v>52</v>
      </c>
      <c r="AB71" s="100">
        <v>100</v>
      </c>
      <c r="AC71" s="100">
        <v>0.88617299999999999</v>
      </c>
      <c r="AD71" s="100">
        <v>12301</v>
      </c>
      <c r="AE71" s="100">
        <v>2.3144368000000002</v>
      </c>
      <c r="AF71" s="100">
        <v>2.4625986000000002</v>
      </c>
      <c r="AH71" s="121">
        <v>1964</v>
      </c>
      <c r="AI71" s="100">
        <v>1071</v>
      </c>
      <c r="AJ71" s="100">
        <v>9.6299094000000007</v>
      </c>
      <c r="AK71" s="100">
        <v>12.016769</v>
      </c>
      <c r="AL71" s="100" t="s">
        <v>24</v>
      </c>
      <c r="AM71" s="100">
        <v>13.537713999999999</v>
      </c>
      <c r="AN71" s="100">
        <v>9.3547089999999997</v>
      </c>
      <c r="AO71" s="100">
        <v>9.0057645999999991</v>
      </c>
      <c r="AP71" s="100">
        <v>49.401868999999998</v>
      </c>
      <c r="AQ71" s="100">
        <v>59</v>
      </c>
      <c r="AR71" s="100">
        <v>100</v>
      </c>
      <c r="AS71" s="100">
        <v>1.0646758000000001</v>
      </c>
      <c r="AT71" s="100">
        <v>28903</v>
      </c>
      <c r="AU71" s="100">
        <v>2.6784854</v>
      </c>
      <c r="AV71" s="100">
        <v>2.1673857999999999</v>
      </c>
      <c r="AW71" s="100">
        <v>2.2113901999999999</v>
      </c>
      <c r="AY71" s="121">
        <v>1964</v>
      </c>
    </row>
    <row r="72" spans="2:51">
      <c r="B72" s="121">
        <v>1965</v>
      </c>
      <c r="C72" s="100">
        <v>588</v>
      </c>
      <c r="D72" s="100">
        <v>10.289614</v>
      </c>
      <c r="E72" s="100">
        <v>13.788414</v>
      </c>
      <c r="F72" s="100" t="s">
        <v>24</v>
      </c>
      <c r="G72" s="100">
        <v>15.398141000000001</v>
      </c>
      <c r="H72" s="100">
        <v>10.700348999999999</v>
      </c>
      <c r="I72" s="100">
        <v>10.355107</v>
      </c>
      <c r="J72" s="100">
        <v>45.457483000000003</v>
      </c>
      <c r="K72" s="100">
        <v>57</v>
      </c>
      <c r="L72" s="100">
        <v>100</v>
      </c>
      <c r="M72" s="100">
        <v>1.0543302999999999</v>
      </c>
      <c r="N72" s="100">
        <v>17949</v>
      </c>
      <c r="O72" s="100">
        <v>3.2155718000000002</v>
      </c>
      <c r="P72" s="100">
        <v>2.1699576999999999</v>
      </c>
      <c r="R72" s="121">
        <v>1965</v>
      </c>
      <c r="S72" s="100">
        <v>363</v>
      </c>
      <c r="T72" s="100">
        <v>6.4517275999999999</v>
      </c>
      <c r="U72" s="100">
        <v>6.7933171000000003</v>
      </c>
      <c r="V72" s="100" t="s">
        <v>24</v>
      </c>
      <c r="W72" s="100">
        <v>7.4465633999999996</v>
      </c>
      <c r="X72" s="100">
        <v>5.9533750000000003</v>
      </c>
      <c r="Y72" s="100">
        <v>6.2039192999999999</v>
      </c>
      <c r="Z72" s="100">
        <v>39.250689000000001</v>
      </c>
      <c r="AA72" s="100">
        <v>46</v>
      </c>
      <c r="AB72" s="100">
        <v>100</v>
      </c>
      <c r="AC72" s="100">
        <v>0.82603249999999995</v>
      </c>
      <c r="AD72" s="100">
        <v>13454</v>
      </c>
      <c r="AE72" s="100">
        <v>2.4835250000000002</v>
      </c>
      <c r="AF72" s="100">
        <v>2.7412331999999999</v>
      </c>
      <c r="AH72" s="121">
        <v>1965</v>
      </c>
      <c r="AI72" s="100">
        <v>951</v>
      </c>
      <c r="AJ72" s="100">
        <v>8.3855778999999995</v>
      </c>
      <c r="AK72" s="100">
        <v>9.7617776999999997</v>
      </c>
      <c r="AL72" s="100" t="s">
        <v>24</v>
      </c>
      <c r="AM72" s="100">
        <v>10.79876</v>
      </c>
      <c r="AN72" s="100">
        <v>8.0262808000000003</v>
      </c>
      <c r="AO72" s="100">
        <v>8.0633996999999997</v>
      </c>
      <c r="AP72" s="100">
        <v>43.088327999999997</v>
      </c>
      <c r="AQ72" s="100">
        <v>54</v>
      </c>
      <c r="AR72" s="100">
        <v>100</v>
      </c>
      <c r="AS72" s="100">
        <v>0.95371810000000001</v>
      </c>
      <c r="AT72" s="100">
        <v>31403</v>
      </c>
      <c r="AU72" s="100">
        <v>2.8550257999999999</v>
      </c>
      <c r="AV72" s="100">
        <v>2.3826974999999999</v>
      </c>
      <c r="AW72" s="100">
        <v>2.0297027000000001</v>
      </c>
      <c r="AY72" s="121">
        <v>1965</v>
      </c>
    </row>
    <row r="73" spans="2:51">
      <c r="B73" s="121">
        <v>1966</v>
      </c>
      <c r="C73" s="100">
        <v>609</v>
      </c>
      <c r="D73" s="100">
        <v>10.425247000000001</v>
      </c>
      <c r="E73" s="100">
        <v>13.606581</v>
      </c>
      <c r="F73" s="100" t="s">
        <v>24</v>
      </c>
      <c r="G73" s="100">
        <v>15.299692</v>
      </c>
      <c r="H73" s="100">
        <v>10.878501</v>
      </c>
      <c r="I73" s="100">
        <v>10.691675999999999</v>
      </c>
      <c r="J73" s="100">
        <v>45.865352999999999</v>
      </c>
      <c r="K73" s="100">
        <v>59</v>
      </c>
      <c r="L73" s="100">
        <v>100</v>
      </c>
      <c r="M73" s="100">
        <v>1.0537243999999999</v>
      </c>
      <c r="N73" s="100">
        <v>18271</v>
      </c>
      <c r="O73" s="100">
        <v>3.2021191</v>
      </c>
      <c r="P73" s="100">
        <v>2.1760386999999999</v>
      </c>
      <c r="R73" s="121">
        <v>1966</v>
      </c>
      <c r="S73" s="100">
        <v>352</v>
      </c>
      <c r="T73" s="100">
        <v>6.1133293000000002</v>
      </c>
      <c r="U73" s="100">
        <v>6.9002803000000004</v>
      </c>
      <c r="V73" s="100" t="s">
        <v>24</v>
      </c>
      <c r="W73" s="100">
        <v>7.7028131999999996</v>
      </c>
      <c r="X73" s="100">
        <v>5.6094372999999997</v>
      </c>
      <c r="Y73" s="100">
        <v>5.6095952999999996</v>
      </c>
      <c r="Z73" s="100">
        <v>44.517045000000003</v>
      </c>
      <c r="AA73" s="100">
        <v>53</v>
      </c>
      <c r="AB73" s="100">
        <v>100</v>
      </c>
      <c r="AC73" s="100">
        <v>0.76299479999999997</v>
      </c>
      <c r="AD73" s="100">
        <v>11462</v>
      </c>
      <c r="AE73" s="100">
        <v>2.0687237999999999</v>
      </c>
      <c r="AF73" s="100">
        <v>2.3195057000000001</v>
      </c>
      <c r="AH73" s="121">
        <v>1966</v>
      </c>
      <c r="AI73" s="100">
        <v>961</v>
      </c>
      <c r="AJ73" s="100">
        <v>8.2848413000000001</v>
      </c>
      <c r="AK73" s="100">
        <v>9.9220793999999994</v>
      </c>
      <c r="AL73" s="100" t="s">
        <v>24</v>
      </c>
      <c r="AM73" s="100">
        <v>11.121264999999999</v>
      </c>
      <c r="AN73" s="100">
        <v>8.0419359999999998</v>
      </c>
      <c r="AO73" s="100">
        <v>7.9980219000000004</v>
      </c>
      <c r="AP73" s="100">
        <v>45.371487999999999</v>
      </c>
      <c r="AQ73" s="100">
        <v>58</v>
      </c>
      <c r="AR73" s="100">
        <v>100</v>
      </c>
      <c r="AS73" s="100">
        <v>0.92466970000000004</v>
      </c>
      <c r="AT73" s="100">
        <v>29733</v>
      </c>
      <c r="AU73" s="100">
        <v>2.6437504000000001</v>
      </c>
      <c r="AV73" s="100">
        <v>2.2291913999999999</v>
      </c>
      <c r="AW73" s="100">
        <v>1.9718880999999999</v>
      </c>
      <c r="AY73" s="121">
        <v>1966</v>
      </c>
    </row>
    <row r="74" spans="2:51">
      <c r="B74" s="121">
        <v>1967</v>
      </c>
      <c r="C74" s="100">
        <v>570</v>
      </c>
      <c r="D74" s="100">
        <v>9.5970566000000002</v>
      </c>
      <c r="E74" s="100">
        <v>12.644098</v>
      </c>
      <c r="F74" s="100" t="s">
        <v>24</v>
      </c>
      <c r="G74" s="100">
        <v>14.142450999999999</v>
      </c>
      <c r="H74" s="100">
        <v>10.091589000000001</v>
      </c>
      <c r="I74" s="100">
        <v>10.027157000000001</v>
      </c>
      <c r="J74" s="100">
        <v>44.373683999999997</v>
      </c>
      <c r="K74" s="100">
        <v>57.5</v>
      </c>
      <c r="L74" s="100">
        <v>100</v>
      </c>
      <c r="M74" s="100">
        <v>0.9911664</v>
      </c>
      <c r="N74" s="100">
        <v>18001</v>
      </c>
      <c r="O74" s="100">
        <v>3.1027022</v>
      </c>
      <c r="P74" s="100">
        <v>2.1096982</v>
      </c>
      <c r="R74" s="121">
        <v>1967</v>
      </c>
      <c r="S74" s="100">
        <v>407</v>
      </c>
      <c r="T74" s="100">
        <v>6.9456804999999999</v>
      </c>
      <c r="U74" s="100">
        <v>7.2319648000000001</v>
      </c>
      <c r="V74" s="100" t="s">
        <v>24</v>
      </c>
      <c r="W74" s="100">
        <v>7.8858208000000003</v>
      </c>
      <c r="X74" s="100">
        <v>6.3552586</v>
      </c>
      <c r="Y74" s="100">
        <v>6.7570068000000001</v>
      </c>
      <c r="Z74" s="100">
        <v>39.130220999999999</v>
      </c>
      <c r="AA74" s="100">
        <v>48</v>
      </c>
      <c r="AB74" s="100">
        <v>100</v>
      </c>
      <c r="AC74" s="100">
        <v>0.90054210000000001</v>
      </c>
      <c r="AD74" s="100">
        <v>15091</v>
      </c>
      <c r="AE74" s="100">
        <v>2.6779175999999998</v>
      </c>
      <c r="AF74" s="100">
        <v>3.0415469000000002</v>
      </c>
      <c r="AH74" s="121">
        <v>1967</v>
      </c>
      <c r="AI74" s="100">
        <v>977</v>
      </c>
      <c r="AJ74" s="100">
        <v>8.2803079999999998</v>
      </c>
      <c r="AK74" s="100">
        <v>9.5283400999999994</v>
      </c>
      <c r="AL74" s="100" t="s">
        <v>24</v>
      </c>
      <c r="AM74" s="100">
        <v>10.524953999999999</v>
      </c>
      <c r="AN74" s="100">
        <v>7.9915013000000004</v>
      </c>
      <c r="AO74" s="100">
        <v>8.2128198999999995</v>
      </c>
      <c r="AP74" s="100">
        <v>42.189354999999999</v>
      </c>
      <c r="AQ74" s="100">
        <v>55</v>
      </c>
      <c r="AR74" s="100">
        <v>100</v>
      </c>
      <c r="AS74" s="100">
        <v>0.95128670000000004</v>
      </c>
      <c r="AT74" s="100">
        <v>33092</v>
      </c>
      <c r="AU74" s="100">
        <v>2.8933993999999998</v>
      </c>
      <c r="AV74" s="100">
        <v>2.4523274000000002</v>
      </c>
      <c r="AW74" s="100">
        <v>1.7483628</v>
      </c>
      <c r="AY74" s="121">
        <v>1967</v>
      </c>
    </row>
    <row r="75" spans="2:51">
      <c r="B75" s="122">
        <v>1968</v>
      </c>
      <c r="C75" s="100">
        <v>547</v>
      </c>
      <c r="D75" s="100">
        <v>9.0514434999999995</v>
      </c>
      <c r="E75" s="100">
        <v>12.350538</v>
      </c>
      <c r="F75" s="100" t="s">
        <v>24</v>
      </c>
      <c r="G75" s="100">
        <v>13.834493999999999</v>
      </c>
      <c r="H75" s="100">
        <v>9.7095105999999998</v>
      </c>
      <c r="I75" s="100">
        <v>9.5806477000000001</v>
      </c>
      <c r="J75" s="100">
        <v>43.760511999999999</v>
      </c>
      <c r="K75" s="100">
        <v>54</v>
      </c>
      <c r="L75" s="100">
        <v>100</v>
      </c>
      <c r="M75" s="100">
        <v>0.89582550000000005</v>
      </c>
      <c r="N75" s="100">
        <v>17721</v>
      </c>
      <c r="O75" s="100">
        <v>3.0013291999999998</v>
      </c>
      <c r="P75" s="100">
        <v>2.0064765000000002</v>
      </c>
      <c r="R75" s="122">
        <v>1968</v>
      </c>
      <c r="S75" s="100">
        <v>422</v>
      </c>
      <c r="T75" s="100">
        <v>7.0741275000000003</v>
      </c>
      <c r="U75" s="100">
        <v>7.7111204000000004</v>
      </c>
      <c r="V75" s="100" t="s">
        <v>24</v>
      </c>
      <c r="W75" s="100">
        <v>8.4637255000000007</v>
      </c>
      <c r="X75" s="100">
        <v>6.5575248000000004</v>
      </c>
      <c r="Y75" s="100">
        <v>6.8143545000000003</v>
      </c>
      <c r="Z75" s="100">
        <v>40.490521000000001</v>
      </c>
      <c r="AA75" s="100">
        <v>43.5</v>
      </c>
      <c r="AB75" s="100">
        <v>100</v>
      </c>
      <c r="AC75" s="100">
        <v>0.87035430000000003</v>
      </c>
      <c r="AD75" s="100">
        <v>15343</v>
      </c>
      <c r="AE75" s="100">
        <v>2.6755410999999998</v>
      </c>
      <c r="AF75" s="100">
        <v>2.9948546999999999</v>
      </c>
      <c r="AH75" s="122">
        <v>1968</v>
      </c>
      <c r="AI75" s="100">
        <v>969</v>
      </c>
      <c r="AJ75" s="100">
        <v>8.0691935000000008</v>
      </c>
      <c r="AK75" s="100">
        <v>9.6626797</v>
      </c>
      <c r="AL75" s="100" t="s">
        <v>24</v>
      </c>
      <c r="AM75" s="100">
        <v>10.710041</v>
      </c>
      <c r="AN75" s="100">
        <v>7.9219904000000003</v>
      </c>
      <c r="AO75" s="100">
        <v>8.0389868</v>
      </c>
      <c r="AP75" s="100">
        <v>42.336429000000003</v>
      </c>
      <c r="AQ75" s="100">
        <v>53</v>
      </c>
      <c r="AR75" s="100">
        <v>100</v>
      </c>
      <c r="AS75" s="100">
        <v>0.8845518</v>
      </c>
      <c r="AT75" s="100">
        <v>33064</v>
      </c>
      <c r="AU75" s="100">
        <v>2.8408121999999998</v>
      </c>
      <c r="AV75" s="100">
        <v>2.3693265999999999</v>
      </c>
      <c r="AW75" s="100">
        <v>1.6016528000000001</v>
      </c>
      <c r="AY75" s="122">
        <v>1968</v>
      </c>
    </row>
    <row r="76" spans="2:51">
      <c r="B76" s="122">
        <v>1969</v>
      </c>
      <c r="C76" s="100">
        <v>518</v>
      </c>
      <c r="D76" s="100">
        <v>8.3952019999999994</v>
      </c>
      <c r="E76" s="100">
        <v>11.110462</v>
      </c>
      <c r="F76" s="100" t="s">
        <v>24</v>
      </c>
      <c r="G76" s="100">
        <v>12.492977</v>
      </c>
      <c r="H76" s="100">
        <v>8.9787815999999996</v>
      </c>
      <c r="I76" s="100">
        <v>9.0058249999999997</v>
      </c>
      <c r="J76" s="100">
        <v>42.503861000000001</v>
      </c>
      <c r="K76" s="100">
        <v>55</v>
      </c>
      <c r="L76" s="100">
        <v>100</v>
      </c>
      <c r="M76" s="100">
        <v>0.86787519999999996</v>
      </c>
      <c r="N76" s="100">
        <v>17339</v>
      </c>
      <c r="O76" s="100">
        <v>2.8747104000000001</v>
      </c>
      <c r="P76" s="100">
        <v>1.9375393000000001</v>
      </c>
      <c r="R76" s="122">
        <v>1969</v>
      </c>
      <c r="S76" s="100">
        <v>401</v>
      </c>
      <c r="T76" s="100">
        <v>6.5815140000000003</v>
      </c>
      <c r="U76" s="100">
        <v>7.0426352999999997</v>
      </c>
      <c r="V76" s="100" t="s">
        <v>24</v>
      </c>
      <c r="W76" s="100">
        <v>7.6829884000000002</v>
      </c>
      <c r="X76" s="100">
        <v>6.1724826000000004</v>
      </c>
      <c r="Y76" s="100">
        <v>6.5477815000000001</v>
      </c>
      <c r="Z76" s="100">
        <v>38.049875</v>
      </c>
      <c r="AA76" s="100">
        <v>43</v>
      </c>
      <c r="AB76" s="100">
        <v>100</v>
      </c>
      <c r="AC76" s="100">
        <v>0.85665460000000004</v>
      </c>
      <c r="AD76" s="100">
        <v>15507</v>
      </c>
      <c r="AE76" s="100">
        <v>2.6475735999999999</v>
      </c>
      <c r="AF76" s="100">
        <v>3.0246230000000001</v>
      </c>
      <c r="AH76" s="122">
        <v>1969</v>
      </c>
      <c r="AI76" s="100">
        <v>919</v>
      </c>
      <c r="AJ76" s="100">
        <v>7.4940794000000004</v>
      </c>
      <c r="AK76" s="100">
        <v>8.7547604999999997</v>
      </c>
      <c r="AL76" s="100" t="s">
        <v>24</v>
      </c>
      <c r="AM76" s="100">
        <v>9.6986632000000004</v>
      </c>
      <c r="AN76" s="100">
        <v>7.3909691999999998</v>
      </c>
      <c r="AO76" s="100">
        <v>7.6306212000000002</v>
      </c>
      <c r="AP76" s="100">
        <v>40.560392</v>
      </c>
      <c r="AQ76" s="100">
        <v>50</v>
      </c>
      <c r="AR76" s="100">
        <v>100</v>
      </c>
      <c r="AS76" s="100">
        <v>0.86294320000000002</v>
      </c>
      <c r="AT76" s="100">
        <v>32846</v>
      </c>
      <c r="AU76" s="100">
        <v>2.7628089999999998</v>
      </c>
      <c r="AV76" s="100">
        <v>2.3334920000000001</v>
      </c>
      <c r="AW76" s="100">
        <v>1.5776000999999999</v>
      </c>
      <c r="AY76" s="122">
        <v>1969</v>
      </c>
    </row>
    <row r="77" spans="2:51">
      <c r="B77" s="122">
        <v>1970</v>
      </c>
      <c r="C77" s="100">
        <v>549</v>
      </c>
      <c r="D77" s="100">
        <v>8.7253974000000003</v>
      </c>
      <c r="E77" s="100">
        <v>11.731598999999999</v>
      </c>
      <c r="F77" s="100" t="s">
        <v>24</v>
      </c>
      <c r="G77" s="100">
        <v>13.169848</v>
      </c>
      <c r="H77" s="100">
        <v>9.3420871000000005</v>
      </c>
      <c r="I77" s="100">
        <v>9.2508216000000001</v>
      </c>
      <c r="J77" s="100">
        <v>42.870674000000001</v>
      </c>
      <c r="K77" s="100">
        <v>55</v>
      </c>
      <c r="L77" s="100">
        <v>100</v>
      </c>
      <c r="M77" s="100">
        <v>0.87381419999999999</v>
      </c>
      <c r="N77" s="100">
        <v>18262</v>
      </c>
      <c r="O77" s="100">
        <v>2.9680936</v>
      </c>
      <c r="P77" s="100">
        <v>1.9537108999999999</v>
      </c>
      <c r="R77" s="122">
        <v>1970</v>
      </c>
      <c r="S77" s="100">
        <v>393</v>
      </c>
      <c r="T77" s="100">
        <v>6.3230326000000003</v>
      </c>
      <c r="U77" s="100">
        <v>6.9818508000000001</v>
      </c>
      <c r="V77" s="100" t="s">
        <v>24</v>
      </c>
      <c r="W77" s="100">
        <v>7.7306093999999996</v>
      </c>
      <c r="X77" s="100">
        <v>5.8612858000000001</v>
      </c>
      <c r="Y77" s="100">
        <v>5.9952335000000003</v>
      </c>
      <c r="Z77" s="100">
        <v>43.396946999999997</v>
      </c>
      <c r="AA77" s="100">
        <v>52</v>
      </c>
      <c r="AB77" s="100">
        <v>100</v>
      </c>
      <c r="AC77" s="100">
        <v>0.78255680000000005</v>
      </c>
      <c r="AD77" s="100">
        <v>13124</v>
      </c>
      <c r="AE77" s="100">
        <v>2.1967132999999999</v>
      </c>
      <c r="AF77" s="100">
        <v>2.4554339999999999</v>
      </c>
      <c r="AH77" s="122">
        <v>1970</v>
      </c>
      <c r="AI77" s="100">
        <v>942</v>
      </c>
      <c r="AJ77" s="100">
        <v>7.5315719999999997</v>
      </c>
      <c r="AK77" s="100">
        <v>8.9877357999999994</v>
      </c>
      <c r="AL77" s="100" t="s">
        <v>24</v>
      </c>
      <c r="AM77" s="100">
        <v>10.013318999999999</v>
      </c>
      <c r="AN77" s="100">
        <v>7.3950895000000001</v>
      </c>
      <c r="AO77" s="100">
        <v>7.4815928999999999</v>
      </c>
      <c r="AP77" s="100">
        <v>43.090234000000002</v>
      </c>
      <c r="AQ77" s="100">
        <v>54</v>
      </c>
      <c r="AR77" s="100">
        <v>100</v>
      </c>
      <c r="AS77" s="100">
        <v>0.83327439999999997</v>
      </c>
      <c r="AT77" s="100">
        <v>31386</v>
      </c>
      <c r="AU77" s="100">
        <v>2.5880770000000002</v>
      </c>
      <c r="AV77" s="100">
        <v>2.1362326</v>
      </c>
      <c r="AW77" s="100">
        <v>1.6802992999999999</v>
      </c>
      <c r="AY77" s="122">
        <v>1970</v>
      </c>
    </row>
    <row r="78" spans="2:51">
      <c r="B78" s="122">
        <v>1971</v>
      </c>
      <c r="C78" s="100">
        <v>531</v>
      </c>
      <c r="D78" s="100">
        <v>8.0847315999999996</v>
      </c>
      <c r="E78" s="100">
        <v>10.450143000000001</v>
      </c>
      <c r="F78" s="100" t="s">
        <v>24</v>
      </c>
      <c r="G78" s="100">
        <v>11.643140000000001</v>
      </c>
      <c r="H78" s="100">
        <v>8.5940957000000004</v>
      </c>
      <c r="I78" s="100">
        <v>8.8029060999999995</v>
      </c>
      <c r="J78" s="100">
        <v>37.760829000000001</v>
      </c>
      <c r="K78" s="100">
        <v>46</v>
      </c>
      <c r="L78" s="100">
        <v>100</v>
      </c>
      <c r="M78" s="100">
        <v>0.86943709999999996</v>
      </c>
      <c r="N78" s="100">
        <v>20350</v>
      </c>
      <c r="O78" s="100">
        <v>3.1671993000000001</v>
      </c>
      <c r="P78" s="100">
        <v>2.2005138</v>
      </c>
      <c r="R78" s="122">
        <v>1971</v>
      </c>
      <c r="S78" s="100">
        <v>383</v>
      </c>
      <c r="T78" s="100">
        <v>5.8929159999999996</v>
      </c>
      <c r="U78" s="100">
        <v>6.1778161000000003</v>
      </c>
      <c r="V78" s="100" t="s">
        <v>24</v>
      </c>
      <c r="W78" s="100">
        <v>6.7525415000000004</v>
      </c>
      <c r="X78" s="100">
        <v>5.4404497000000003</v>
      </c>
      <c r="Y78" s="100">
        <v>5.7965973000000002</v>
      </c>
      <c r="Z78" s="100">
        <v>38.644908999999998</v>
      </c>
      <c r="AA78" s="100">
        <v>48</v>
      </c>
      <c r="AB78" s="100">
        <v>100</v>
      </c>
      <c r="AC78" s="100">
        <v>0.77255119999999999</v>
      </c>
      <c r="AD78" s="100">
        <v>14474</v>
      </c>
      <c r="AE78" s="100">
        <v>2.3159608</v>
      </c>
      <c r="AF78" s="100">
        <v>2.6547130999999999</v>
      </c>
      <c r="AH78" s="122">
        <v>1971</v>
      </c>
      <c r="AI78" s="100">
        <v>914</v>
      </c>
      <c r="AJ78" s="100">
        <v>6.9945776999999998</v>
      </c>
      <c r="AK78" s="100">
        <v>7.9562187</v>
      </c>
      <c r="AL78" s="100" t="s">
        <v>24</v>
      </c>
      <c r="AM78" s="100">
        <v>8.7565928999999993</v>
      </c>
      <c r="AN78" s="100">
        <v>6.8332987999999997</v>
      </c>
      <c r="AO78" s="100">
        <v>7.1669263000000001</v>
      </c>
      <c r="AP78" s="100">
        <v>38.131290999999997</v>
      </c>
      <c r="AQ78" s="100">
        <v>47</v>
      </c>
      <c r="AR78" s="100">
        <v>100</v>
      </c>
      <c r="AS78" s="100">
        <v>0.82602799999999998</v>
      </c>
      <c r="AT78" s="100">
        <v>34824</v>
      </c>
      <c r="AU78" s="100">
        <v>2.7474753000000001</v>
      </c>
      <c r="AV78" s="100">
        <v>2.3689748000000002</v>
      </c>
      <c r="AW78" s="100">
        <v>1.6915594</v>
      </c>
      <c r="AY78" s="122">
        <v>1971</v>
      </c>
    </row>
    <row r="79" spans="2:51">
      <c r="B79" s="122">
        <v>1972</v>
      </c>
      <c r="C79" s="100">
        <v>436</v>
      </c>
      <c r="D79" s="100">
        <v>6.5219151000000002</v>
      </c>
      <c r="E79" s="100">
        <v>8.7024287000000005</v>
      </c>
      <c r="F79" s="100" t="s">
        <v>24</v>
      </c>
      <c r="G79" s="100">
        <v>9.7598973999999998</v>
      </c>
      <c r="H79" s="100">
        <v>6.9707058999999996</v>
      </c>
      <c r="I79" s="100">
        <v>6.9418224000000004</v>
      </c>
      <c r="J79" s="100">
        <v>41.066513999999998</v>
      </c>
      <c r="K79" s="100">
        <v>52</v>
      </c>
      <c r="L79" s="100">
        <v>100</v>
      </c>
      <c r="M79" s="100">
        <v>0.71339750000000002</v>
      </c>
      <c r="N79" s="100">
        <v>15326</v>
      </c>
      <c r="O79" s="100">
        <v>2.3429049000000002</v>
      </c>
      <c r="P79" s="100">
        <v>1.6926241</v>
      </c>
      <c r="R79" s="122">
        <v>1972</v>
      </c>
      <c r="S79" s="100">
        <v>369</v>
      </c>
      <c r="T79" s="100">
        <v>5.5752721000000003</v>
      </c>
      <c r="U79" s="100">
        <v>6.0790404999999996</v>
      </c>
      <c r="V79" s="100" t="s">
        <v>24</v>
      </c>
      <c r="W79" s="100">
        <v>6.6931177999999996</v>
      </c>
      <c r="X79" s="100">
        <v>5.1304555000000001</v>
      </c>
      <c r="Y79" s="100">
        <v>5.3084661999999998</v>
      </c>
      <c r="Z79" s="100">
        <v>42.00271</v>
      </c>
      <c r="AA79" s="100">
        <v>50</v>
      </c>
      <c r="AB79" s="100">
        <v>100</v>
      </c>
      <c r="AC79" s="100">
        <v>0.75857249999999998</v>
      </c>
      <c r="AD79" s="100">
        <v>12855</v>
      </c>
      <c r="AE79" s="100">
        <v>2.0204702999999999</v>
      </c>
      <c r="AF79" s="100">
        <v>2.4872011999999999</v>
      </c>
      <c r="AH79" s="122">
        <v>1972</v>
      </c>
      <c r="AI79" s="100">
        <v>805</v>
      </c>
      <c r="AJ79" s="100">
        <v>6.0509646000000004</v>
      </c>
      <c r="AK79" s="100">
        <v>7.1557187999999998</v>
      </c>
      <c r="AL79" s="100" t="s">
        <v>24</v>
      </c>
      <c r="AM79" s="100">
        <v>7.9386545000000002</v>
      </c>
      <c r="AN79" s="100">
        <v>5.9228692000000001</v>
      </c>
      <c r="AO79" s="100">
        <v>6.0329286</v>
      </c>
      <c r="AP79" s="100">
        <v>41.495652</v>
      </c>
      <c r="AQ79" s="100">
        <v>51</v>
      </c>
      <c r="AR79" s="100">
        <v>100</v>
      </c>
      <c r="AS79" s="100">
        <v>0.73341840000000003</v>
      </c>
      <c r="AT79" s="100">
        <v>28181</v>
      </c>
      <c r="AU79" s="100">
        <v>2.1839249000000001</v>
      </c>
      <c r="AV79" s="100">
        <v>1.9813626</v>
      </c>
      <c r="AW79" s="100">
        <v>1.4315464</v>
      </c>
      <c r="AY79" s="122">
        <v>1972</v>
      </c>
    </row>
    <row r="80" spans="2:51">
      <c r="B80" s="122">
        <v>1973</v>
      </c>
      <c r="C80" s="100">
        <v>447</v>
      </c>
      <c r="D80" s="100">
        <v>6.5901521000000001</v>
      </c>
      <c r="E80" s="100">
        <v>8.9959837</v>
      </c>
      <c r="F80" s="100" t="s">
        <v>24</v>
      </c>
      <c r="G80" s="100">
        <v>10.136483</v>
      </c>
      <c r="H80" s="100">
        <v>7.1100152000000003</v>
      </c>
      <c r="I80" s="100">
        <v>7.0279163999999996</v>
      </c>
      <c r="J80" s="100">
        <v>43.310962000000004</v>
      </c>
      <c r="K80" s="100">
        <v>53</v>
      </c>
      <c r="L80" s="100">
        <v>100</v>
      </c>
      <c r="M80" s="100">
        <v>0.72579070000000001</v>
      </c>
      <c r="N80" s="100">
        <v>14742</v>
      </c>
      <c r="O80" s="100">
        <v>2.2208781000000002</v>
      </c>
      <c r="P80" s="100">
        <v>1.6374013999999999</v>
      </c>
      <c r="R80" s="122">
        <v>1973</v>
      </c>
      <c r="S80" s="100">
        <v>339</v>
      </c>
      <c r="T80" s="100">
        <v>5.0433744999999996</v>
      </c>
      <c r="U80" s="100">
        <v>5.5575223999999999</v>
      </c>
      <c r="V80" s="100" t="s">
        <v>24</v>
      </c>
      <c r="W80" s="100">
        <v>6.2261572999999997</v>
      </c>
      <c r="X80" s="100">
        <v>4.5100008000000003</v>
      </c>
      <c r="Y80" s="100">
        <v>4.5971092000000002</v>
      </c>
      <c r="Z80" s="100">
        <v>45.088495999999999</v>
      </c>
      <c r="AA80" s="100">
        <v>59</v>
      </c>
      <c r="AB80" s="100">
        <v>100</v>
      </c>
      <c r="AC80" s="100">
        <v>0.68854859999999996</v>
      </c>
      <c r="AD80" s="100">
        <v>10925</v>
      </c>
      <c r="AE80" s="100">
        <v>1.6912794</v>
      </c>
      <c r="AF80" s="100">
        <v>2.1692296999999998</v>
      </c>
      <c r="AH80" s="122">
        <v>1973</v>
      </c>
      <c r="AI80" s="100">
        <v>786</v>
      </c>
      <c r="AJ80" s="100">
        <v>5.8202657999999996</v>
      </c>
      <c r="AK80" s="100">
        <v>7.0644931</v>
      </c>
      <c r="AL80" s="100" t="s">
        <v>24</v>
      </c>
      <c r="AM80" s="100">
        <v>7.9128711000000003</v>
      </c>
      <c r="AN80" s="100">
        <v>5.7014800000000001</v>
      </c>
      <c r="AO80" s="100">
        <v>5.7248576</v>
      </c>
      <c r="AP80" s="100">
        <v>44.077607999999998</v>
      </c>
      <c r="AQ80" s="100">
        <v>55</v>
      </c>
      <c r="AR80" s="100">
        <v>100</v>
      </c>
      <c r="AS80" s="100">
        <v>0.70924549999999997</v>
      </c>
      <c r="AT80" s="100">
        <v>25667</v>
      </c>
      <c r="AU80" s="100">
        <v>1.9596837</v>
      </c>
      <c r="AV80" s="100">
        <v>1.8281807999999999</v>
      </c>
      <c r="AW80" s="100">
        <v>1.6187039999999999</v>
      </c>
      <c r="AY80" s="122">
        <v>1973</v>
      </c>
    </row>
    <row r="81" spans="2:51">
      <c r="B81" s="122">
        <v>1974</v>
      </c>
      <c r="C81" s="100">
        <v>455</v>
      </c>
      <c r="D81" s="100">
        <v>6.6040918</v>
      </c>
      <c r="E81" s="100">
        <v>9.0720387999999996</v>
      </c>
      <c r="F81" s="100" t="s">
        <v>24</v>
      </c>
      <c r="G81" s="100">
        <v>10.236116000000001</v>
      </c>
      <c r="H81" s="100">
        <v>7.1351791000000002</v>
      </c>
      <c r="I81" s="100">
        <v>7.0057359999999997</v>
      </c>
      <c r="J81" s="100">
        <v>43.654944999999998</v>
      </c>
      <c r="K81" s="100">
        <v>54</v>
      </c>
      <c r="L81" s="100">
        <v>100</v>
      </c>
      <c r="M81" s="100">
        <v>0.70763149999999997</v>
      </c>
      <c r="N81" s="100">
        <v>14845</v>
      </c>
      <c r="O81" s="100">
        <v>2.2016073</v>
      </c>
      <c r="P81" s="100">
        <v>1.6072957999999999</v>
      </c>
      <c r="R81" s="122">
        <v>1974</v>
      </c>
      <c r="S81" s="100">
        <v>312</v>
      </c>
      <c r="T81" s="100">
        <v>4.5661411999999997</v>
      </c>
      <c r="U81" s="100">
        <v>5.0286137000000002</v>
      </c>
      <c r="V81" s="100" t="s">
        <v>24</v>
      </c>
      <c r="W81" s="100">
        <v>5.6387906000000001</v>
      </c>
      <c r="X81" s="100">
        <v>4.1074223999999999</v>
      </c>
      <c r="Y81" s="100">
        <v>4.1370931999999998</v>
      </c>
      <c r="Z81" s="100">
        <v>47.019230999999998</v>
      </c>
      <c r="AA81" s="100">
        <v>60</v>
      </c>
      <c r="AB81" s="100">
        <v>100</v>
      </c>
      <c r="AC81" s="100">
        <v>0.60542549999999995</v>
      </c>
      <c r="AD81" s="100">
        <v>9420</v>
      </c>
      <c r="AE81" s="100">
        <v>1.4349121</v>
      </c>
      <c r="AF81" s="100">
        <v>1.8495756999999999</v>
      </c>
      <c r="AH81" s="122">
        <v>1974</v>
      </c>
      <c r="AI81" s="100">
        <v>767</v>
      </c>
      <c r="AJ81" s="100">
        <v>5.5893316000000004</v>
      </c>
      <c r="AK81" s="100">
        <v>6.7414893999999999</v>
      </c>
      <c r="AL81" s="100" t="s">
        <v>24</v>
      </c>
      <c r="AM81" s="100">
        <v>7.5501455000000002</v>
      </c>
      <c r="AN81" s="100">
        <v>5.4630856000000003</v>
      </c>
      <c r="AO81" s="100">
        <v>5.4569996999999999</v>
      </c>
      <c r="AP81" s="100">
        <v>45.023468000000001</v>
      </c>
      <c r="AQ81" s="100">
        <v>56</v>
      </c>
      <c r="AR81" s="100">
        <v>100</v>
      </c>
      <c r="AS81" s="100">
        <v>0.66216019999999998</v>
      </c>
      <c r="AT81" s="100">
        <v>24265</v>
      </c>
      <c r="AU81" s="100">
        <v>1.8233855000000001</v>
      </c>
      <c r="AV81" s="100">
        <v>1.6934107</v>
      </c>
      <c r="AW81" s="100">
        <v>1.8040833999999999</v>
      </c>
      <c r="AY81" s="122">
        <v>1974</v>
      </c>
    </row>
    <row r="82" spans="2:51">
      <c r="B82" s="122">
        <v>1975</v>
      </c>
      <c r="C82" s="100">
        <v>396</v>
      </c>
      <c r="D82" s="100">
        <v>5.6821598</v>
      </c>
      <c r="E82" s="100">
        <v>8.0843063999999991</v>
      </c>
      <c r="F82" s="100" t="s">
        <v>24</v>
      </c>
      <c r="G82" s="100">
        <v>9.1230297</v>
      </c>
      <c r="H82" s="100">
        <v>6.1817048000000003</v>
      </c>
      <c r="I82" s="100">
        <v>5.9164808999999998</v>
      </c>
      <c r="J82" s="100">
        <v>47.070706999999999</v>
      </c>
      <c r="K82" s="100">
        <v>60</v>
      </c>
      <c r="L82" s="100">
        <v>100</v>
      </c>
      <c r="M82" s="100">
        <v>0.65198060000000002</v>
      </c>
      <c r="N82" s="100">
        <v>11572</v>
      </c>
      <c r="O82" s="100">
        <v>1.6974108000000001</v>
      </c>
      <c r="P82" s="100">
        <v>1.3296456999999999</v>
      </c>
      <c r="R82" s="122">
        <v>1975</v>
      </c>
      <c r="S82" s="100">
        <v>311</v>
      </c>
      <c r="T82" s="100">
        <v>4.4917439999999997</v>
      </c>
      <c r="U82" s="100">
        <v>5.1053670000000002</v>
      </c>
      <c r="V82" s="100" t="s">
        <v>24</v>
      </c>
      <c r="W82" s="100">
        <v>5.7655091000000001</v>
      </c>
      <c r="X82" s="100">
        <v>4.0541533999999997</v>
      </c>
      <c r="Y82" s="100">
        <v>3.9737100000000001</v>
      </c>
      <c r="Z82" s="100">
        <v>50.122185999999999</v>
      </c>
      <c r="AA82" s="100">
        <v>61</v>
      </c>
      <c r="AB82" s="100">
        <v>100</v>
      </c>
      <c r="AC82" s="100">
        <v>0.644119</v>
      </c>
      <c r="AD82" s="100">
        <v>8565</v>
      </c>
      <c r="AE82" s="100">
        <v>1.2888520000000001</v>
      </c>
      <c r="AF82" s="100">
        <v>1.8219255999999999</v>
      </c>
      <c r="AH82" s="122">
        <v>1975</v>
      </c>
      <c r="AI82" s="100">
        <v>707</v>
      </c>
      <c r="AJ82" s="100">
        <v>5.0888954999999996</v>
      </c>
      <c r="AK82" s="100">
        <v>6.3544377000000001</v>
      </c>
      <c r="AL82" s="100" t="s">
        <v>24</v>
      </c>
      <c r="AM82" s="100">
        <v>7.1581761999999998</v>
      </c>
      <c r="AN82" s="100">
        <v>4.9838543</v>
      </c>
      <c r="AO82" s="100">
        <v>4.8478836999999997</v>
      </c>
      <c r="AP82" s="100">
        <v>48.413012999999999</v>
      </c>
      <c r="AQ82" s="100">
        <v>60</v>
      </c>
      <c r="AR82" s="100">
        <v>100</v>
      </c>
      <c r="AS82" s="100">
        <v>0.64849889999999999</v>
      </c>
      <c r="AT82" s="100">
        <v>20137</v>
      </c>
      <c r="AU82" s="100">
        <v>1.4957411</v>
      </c>
      <c r="AV82" s="100">
        <v>1.5022971000000001</v>
      </c>
      <c r="AW82" s="100">
        <v>1.5834916999999999</v>
      </c>
      <c r="AY82" s="122">
        <v>1975</v>
      </c>
    </row>
    <row r="83" spans="2:51">
      <c r="B83" s="122">
        <v>1976</v>
      </c>
      <c r="C83" s="100">
        <v>356</v>
      </c>
      <c r="D83" s="100">
        <v>5.0625466000000001</v>
      </c>
      <c r="E83" s="100">
        <v>7.1518999000000001</v>
      </c>
      <c r="F83" s="100" t="s">
        <v>24</v>
      </c>
      <c r="G83" s="100">
        <v>8.0652150000000002</v>
      </c>
      <c r="H83" s="100">
        <v>5.5153539</v>
      </c>
      <c r="I83" s="100">
        <v>5.3108588000000001</v>
      </c>
      <c r="J83" s="100">
        <v>46.331460999999997</v>
      </c>
      <c r="K83" s="100">
        <v>56</v>
      </c>
      <c r="L83" s="100">
        <v>100</v>
      </c>
      <c r="M83" s="100">
        <v>0.56935400000000003</v>
      </c>
      <c r="N83" s="100">
        <v>10720</v>
      </c>
      <c r="O83" s="100">
        <v>1.5594170000000001</v>
      </c>
      <c r="P83" s="100">
        <v>1.2634358000000001</v>
      </c>
      <c r="R83" s="122">
        <v>1976</v>
      </c>
      <c r="S83" s="100">
        <v>296</v>
      </c>
      <c r="T83" s="100">
        <v>4.2279378000000003</v>
      </c>
      <c r="U83" s="100">
        <v>4.7950023000000002</v>
      </c>
      <c r="V83" s="100" t="s">
        <v>24</v>
      </c>
      <c r="W83" s="100">
        <v>5.4499003000000004</v>
      </c>
      <c r="X83" s="100">
        <v>3.7500746</v>
      </c>
      <c r="Y83" s="100">
        <v>3.6894358</v>
      </c>
      <c r="Z83" s="100">
        <v>51.922297</v>
      </c>
      <c r="AA83" s="100">
        <v>63</v>
      </c>
      <c r="AB83" s="100">
        <v>100</v>
      </c>
      <c r="AC83" s="100">
        <v>0.59040590000000004</v>
      </c>
      <c r="AD83" s="100">
        <v>7644</v>
      </c>
      <c r="AE83" s="100">
        <v>1.1391146000000001</v>
      </c>
      <c r="AF83" s="100">
        <v>1.6516318999999999</v>
      </c>
      <c r="AH83" s="122">
        <v>1976</v>
      </c>
      <c r="AI83" s="100">
        <v>652</v>
      </c>
      <c r="AJ83" s="100">
        <v>4.6461636000000004</v>
      </c>
      <c r="AK83" s="100">
        <v>5.8088284000000003</v>
      </c>
      <c r="AL83" s="100" t="s">
        <v>24</v>
      </c>
      <c r="AM83" s="100">
        <v>6.5554342999999999</v>
      </c>
      <c r="AN83" s="100">
        <v>4.5472196</v>
      </c>
      <c r="AO83" s="100">
        <v>4.4411111999999999</v>
      </c>
      <c r="AP83" s="100">
        <v>48.869632000000003</v>
      </c>
      <c r="AQ83" s="100">
        <v>59</v>
      </c>
      <c r="AR83" s="100">
        <v>100</v>
      </c>
      <c r="AS83" s="100">
        <v>0.57872219999999996</v>
      </c>
      <c r="AT83" s="100">
        <v>18364</v>
      </c>
      <c r="AU83" s="100">
        <v>1.3518011000000001</v>
      </c>
      <c r="AV83" s="100">
        <v>1.4004475999999999</v>
      </c>
      <c r="AW83" s="100">
        <v>1.4915320999999999</v>
      </c>
      <c r="AY83" s="122">
        <v>1976</v>
      </c>
    </row>
    <row r="84" spans="2:51">
      <c r="B84" s="122">
        <v>1977</v>
      </c>
      <c r="C84" s="100">
        <v>356</v>
      </c>
      <c r="D84" s="100">
        <v>5.0107660999999997</v>
      </c>
      <c r="E84" s="100">
        <v>6.9615629999999999</v>
      </c>
      <c r="F84" s="100" t="s">
        <v>24</v>
      </c>
      <c r="G84" s="100">
        <v>7.7928747999999999</v>
      </c>
      <c r="H84" s="100">
        <v>5.4374320000000003</v>
      </c>
      <c r="I84" s="100">
        <v>5.2161675000000001</v>
      </c>
      <c r="J84" s="100">
        <v>46.558988999999997</v>
      </c>
      <c r="K84" s="100">
        <v>57</v>
      </c>
      <c r="L84" s="100">
        <v>100</v>
      </c>
      <c r="M84" s="100">
        <v>0.59018570000000004</v>
      </c>
      <c r="N84" s="100">
        <v>10584</v>
      </c>
      <c r="O84" s="100">
        <v>1.5243182</v>
      </c>
      <c r="P84" s="100">
        <v>1.2692474</v>
      </c>
      <c r="R84" s="122">
        <v>1977</v>
      </c>
      <c r="S84" s="100">
        <v>257</v>
      </c>
      <c r="T84" s="100">
        <v>3.6260859000000001</v>
      </c>
      <c r="U84" s="100">
        <v>4.1172374999999999</v>
      </c>
      <c r="V84" s="100" t="s">
        <v>24</v>
      </c>
      <c r="W84" s="100">
        <v>4.6458982000000004</v>
      </c>
      <c r="X84" s="100">
        <v>3.2748943000000001</v>
      </c>
      <c r="Y84" s="100">
        <v>3.2554167000000001</v>
      </c>
      <c r="Z84" s="100">
        <v>50.579766999999997</v>
      </c>
      <c r="AA84" s="100">
        <v>64</v>
      </c>
      <c r="AB84" s="100">
        <v>100</v>
      </c>
      <c r="AC84" s="100">
        <v>0.5302249</v>
      </c>
      <c r="AD84" s="100">
        <v>7085</v>
      </c>
      <c r="AE84" s="100">
        <v>1.0432374</v>
      </c>
      <c r="AF84" s="100">
        <v>1.5797524000000001</v>
      </c>
      <c r="AH84" s="122">
        <v>1977</v>
      </c>
      <c r="AI84" s="100">
        <v>613</v>
      </c>
      <c r="AJ84" s="100">
        <v>4.3192636000000002</v>
      </c>
      <c r="AK84" s="100">
        <v>5.3605337000000004</v>
      </c>
      <c r="AL84" s="100" t="s">
        <v>24</v>
      </c>
      <c r="AM84" s="100">
        <v>6.0116550000000002</v>
      </c>
      <c r="AN84" s="100">
        <v>4.2529851000000001</v>
      </c>
      <c r="AO84" s="100">
        <v>4.1713946999999996</v>
      </c>
      <c r="AP84" s="100">
        <v>48.244698</v>
      </c>
      <c r="AQ84" s="100">
        <v>58</v>
      </c>
      <c r="AR84" s="100">
        <v>100</v>
      </c>
      <c r="AS84" s="100">
        <v>0.5634709</v>
      </c>
      <c r="AT84" s="100">
        <v>17669</v>
      </c>
      <c r="AU84" s="100">
        <v>1.2864411</v>
      </c>
      <c r="AV84" s="100">
        <v>1.3778416</v>
      </c>
      <c r="AW84" s="100">
        <v>1.6908335000000001</v>
      </c>
      <c r="AY84" s="122">
        <v>1977</v>
      </c>
    </row>
    <row r="85" spans="2:51">
      <c r="B85" s="122">
        <v>1978</v>
      </c>
      <c r="C85" s="100">
        <v>305</v>
      </c>
      <c r="D85" s="100">
        <v>4.2471459999999999</v>
      </c>
      <c r="E85" s="100">
        <v>5.9704683999999997</v>
      </c>
      <c r="F85" s="100" t="s">
        <v>24</v>
      </c>
      <c r="G85" s="100">
        <v>6.7478892999999998</v>
      </c>
      <c r="H85" s="100">
        <v>4.6601885999999997</v>
      </c>
      <c r="I85" s="100">
        <v>4.5241518000000003</v>
      </c>
      <c r="J85" s="100">
        <v>45.921311000000003</v>
      </c>
      <c r="K85" s="100">
        <v>57</v>
      </c>
      <c r="L85" s="100">
        <v>100</v>
      </c>
      <c r="M85" s="100">
        <v>0.50596370000000002</v>
      </c>
      <c r="N85" s="100">
        <v>9311</v>
      </c>
      <c r="O85" s="100">
        <v>1.3273284000000001</v>
      </c>
      <c r="P85" s="100">
        <v>1.1443397</v>
      </c>
      <c r="R85" s="122">
        <v>1978</v>
      </c>
      <c r="S85" s="100">
        <v>286</v>
      </c>
      <c r="T85" s="100">
        <v>3.9844179</v>
      </c>
      <c r="U85" s="100">
        <v>4.5171514999999998</v>
      </c>
      <c r="V85" s="100" t="s">
        <v>24</v>
      </c>
      <c r="W85" s="100">
        <v>5.0955585000000001</v>
      </c>
      <c r="X85" s="100">
        <v>3.5609109999999999</v>
      </c>
      <c r="Y85" s="100">
        <v>3.5274266000000001</v>
      </c>
      <c r="Z85" s="100">
        <v>52.758741000000001</v>
      </c>
      <c r="AA85" s="100">
        <v>64</v>
      </c>
      <c r="AB85" s="100">
        <v>100</v>
      </c>
      <c r="AC85" s="100">
        <v>0.5940512</v>
      </c>
      <c r="AD85" s="100">
        <v>7249</v>
      </c>
      <c r="AE85" s="100">
        <v>1.0544201</v>
      </c>
      <c r="AF85" s="100">
        <v>1.6664444</v>
      </c>
      <c r="AH85" s="122">
        <v>1978</v>
      </c>
      <c r="AI85" s="100">
        <v>591</v>
      </c>
      <c r="AJ85" s="100">
        <v>4.1158124000000003</v>
      </c>
      <c r="AK85" s="100">
        <v>5.1200448999999999</v>
      </c>
      <c r="AL85" s="100" t="s">
        <v>24</v>
      </c>
      <c r="AM85" s="100">
        <v>5.7720718</v>
      </c>
      <c r="AN85" s="100">
        <v>4.0428582000000004</v>
      </c>
      <c r="AO85" s="100">
        <v>3.9863536000000002</v>
      </c>
      <c r="AP85" s="100">
        <v>49.230117999999997</v>
      </c>
      <c r="AQ85" s="100">
        <v>60</v>
      </c>
      <c r="AR85" s="100">
        <v>100</v>
      </c>
      <c r="AS85" s="100">
        <v>0.54507720000000004</v>
      </c>
      <c r="AT85" s="100">
        <v>16560</v>
      </c>
      <c r="AU85" s="100">
        <v>1.1922493000000001</v>
      </c>
      <c r="AV85" s="100">
        <v>1.326227</v>
      </c>
      <c r="AW85" s="100">
        <v>1.321733</v>
      </c>
      <c r="AY85" s="122">
        <v>1978</v>
      </c>
    </row>
    <row r="86" spans="2:51">
      <c r="B86" s="123">
        <v>1979</v>
      </c>
      <c r="C86" s="100">
        <v>280</v>
      </c>
      <c r="D86" s="100">
        <v>3.8600660000000002</v>
      </c>
      <c r="E86" s="100">
        <v>5.6379147999999999</v>
      </c>
      <c r="F86" s="100">
        <v>7.0473935000000001</v>
      </c>
      <c r="G86" s="100">
        <v>6.4623173999999999</v>
      </c>
      <c r="H86" s="100">
        <v>4.1985716999999996</v>
      </c>
      <c r="I86" s="100">
        <v>3.9106067000000002</v>
      </c>
      <c r="J86" s="100">
        <v>53.774999999999999</v>
      </c>
      <c r="K86" s="100">
        <v>62</v>
      </c>
      <c r="L86" s="100">
        <v>100</v>
      </c>
      <c r="M86" s="100">
        <v>0.47251799999999999</v>
      </c>
      <c r="N86" s="100">
        <v>6372</v>
      </c>
      <c r="O86" s="100">
        <v>0.89978230000000003</v>
      </c>
      <c r="P86" s="100">
        <v>0.81204149999999997</v>
      </c>
      <c r="R86" s="123">
        <v>1979</v>
      </c>
      <c r="S86" s="100">
        <v>223</v>
      </c>
      <c r="T86" s="100">
        <v>3.0707933999999999</v>
      </c>
      <c r="U86" s="100">
        <v>3.4095558000000001</v>
      </c>
      <c r="V86" s="100">
        <v>4.2619446999999999</v>
      </c>
      <c r="W86" s="100">
        <v>3.8117388000000001</v>
      </c>
      <c r="X86" s="100">
        <v>2.7465575000000002</v>
      </c>
      <c r="Y86" s="100">
        <v>2.6858483999999998</v>
      </c>
      <c r="Z86" s="100">
        <v>52.609864999999999</v>
      </c>
      <c r="AA86" s="100">
        <v>63</v>
      </c>
      <c r="AB86" s="100">
        <v>100</v>
      </c>
      <c r="AC86" s="100">
        <v>0.47134920000000002</v>
      </c>
      <c r="AD86" s="100">
        <v>5557</v>
      </c>
      <c r="AE86" s="100">
        <v>0.79945549999999999</v>
      </c>
      <c r="AF86" s="100">
        <v>1.3348770999999999</v>
      </c>
      <c r="AH86" s="123">
        <v>1979</v>
      </c>
      <c r="AI86" s="100">
        <v>503</v>
      </c>
      <c r="AJ86" s="100">
        <v>3.4652066000000001</v>
      </c>
      <c r="AK86" s="100">
        <v>4.3077205999999997</v>
      </c>
      <c r="AL86" s="100">
        <v>5.3846508000000002</v>
      </c>
      <c r="AM86" s="100">
        <v>4.8656113000000003</v>
      </c>
      <c r="AN86" s="100">
        <v>3.3588472</v>
      </c>
      <c r="AO86" s="100">
        <v>3.2143712</v>
      </c>
      <c r="AP86" s="100">
        <v>53.258448999999999</v>
      </c>
      <c r="AQ86" s="100">
        <v>62</v>
      </c>
      <c r="AR86" s="100">
        <v>100</v>
      </c>
      <c r="AS86" s="100">
        <v>0.4719991</v>
      </c>
      <c r="AT86" s="100">
        <v>11929</v>
      </c>
      <c r="AU86" s="100">
        <v>0.85008620000000001</v>
      </c>
      <c r="AV86" s="100">
        <v>0.99327049999999995</v>
      </c>
      <c r="AW86" s="100">
        <v>1.6535629000000001</v>
      </c>
      <c r="AY86" s="123">
        <v>1979</v>
      </c>
    </row>
    <row r="87" spans="2:51">
      <c r="B87" s="123">
        <v>1980</v>
      </c>
      <c r="C87" s="100">
        <v>280</v>
      </c>
      <c r="D87" s="100">
        <v>3.8157223999999998</v>
      </c>
      <c r="E87" s="100">
        <v>5.7702309999999999</v>
      </c>
      <c r="F87" s="100">
        <v>7.2127888000000002</v>
      </c>
      <c r="G87" s="100">
        <v>6.6770037999999996</v>
      </c>
      <c r="H87" s="100">
        <v>4.1780584000000003</v>
      </c>
      <c r="I87" s="100">
        <v>3.8594610999999999</v>
      </c>
      <c r="J87" s="100">
        <v>54.803570999999998</v>
      </c>
      <c r="K87" s="100">
        <v>64</v>
      </c>
      <c r="L87" s="100">
        <v>100</v>
      </c>
      <c r="M87" s="100">
        <v>0.46267229999999998</v>
      </c>
      <c r="N87" s="100">
        <v>6223</v>
      </c>
      <c r="O87" s="100">
        <v>0.86923139999999999</v>
      </c>
      <c r="P87" s="100">
        <v>0.79919549999999995</v>
      </c>
      <c r="R87" s="123">
        <v>1980</v>
      </c>
      <c r="S87" s="100">
        <v>247</v>
      </c>
      <c r="T87" s="100">
        <v>3.3572117000000001</v>
      </c>
      <c r="U87" s="100">
        <v>3.8924021999999998</v>
      </c>
      <c r="V87" s="100">
        <v>4.8655027000000004</v>
      </c>
      <c r="W87" s="100">
        <v>4.4862130999999996</v>
      </c>
      <c r="X87" s="100">
        <v>2.8248766999999999</v>
      </c>
      <c r="Y87" s="100">
        <v>2.5766689</v>
      </c>
      <c r="Z87" s="100">
        <v>61.676113000000001</v>
      </c>
      <c r="AA87" s="100">
        <v>70</v>
      </c>
      <c r="AB87" s="100">
        <v>100</v>
      </c>
      <c r="AC87" s="100">
        <v>0.51269279999999995</v>
      </c>
      <c r="AD87" s="100">
        <v>4147</v>
      </c>
      <c r="AE87" s="100">
        <v>0.58934969999999998</v>
      </c>
      <c r="AF87" s="100">
        <v>1.0239076</v>
      </c>
      <c r="AH87" s="123">
        <v>1980</v>
      </c>
      <c r="AI87" s="100">
        <v>527</v>
      </c>
      <c r="AJ87" s="100">
        <v>3.5861668999999998</v>
      </c>
      <c r="AK87" s="100">
        <v>4.6531525</v>
      </c>
      <c r="AL87" s="100">
        <v>5.8164406</v>
      </c>
      <c r="AM87" s="100">
        <v>5.3558757999999997</v>
      </c>
      <c r="AN87" s="100">
        <v>3.4115761999999998</v>
      </c>
      <c r="AO87" s="100">
        <v>3.1505679</v>
      </c>
      <c r="AP87" s="100">
        <v>58.024667999999998</v>
      </c>
      <c r="AQ87" s="100">
        <v>67</v>
      </c>
      <c r="AR87" s="100">
        <v>100</v>
      </c>
      <c r="AS87" s="100">
        <v>0.48484290000000002</v>
      </c>
      <c r="AT87" s="100">
        <v>10370</v>
      </c>
      <c r="AU87" s="100">
        <v>0.73049949999999997</v>
      </c>
      <c r="AV87" s="100">
        <v>0.87608509999999995</v>
      </c>
      <c r="AW87" s="100">
        <v>1.4824344</v>
      </c>
      <c r="AY87" s="123">
        <v>1980</v>
      </c>
    </row>
    <row r="88" spans="2:51">
      <c r="B88" s="123">
        <v>1981</v>
      </c>
      <c r="C88" s="100">
        <v>277</v>
      </c>
      <c r="D88" s="100">
        <v>3.7189858999999998</v>
      </c>
      <c r="E88" s="100">
        <v>5.6795904999999998</v>
      </c>
      <c r="F88" s="100">
        <v>7.0994881000000003</v>
      </c>
      <c r="G88" s="100">
        <v>6.5529748000000003</v>
      </c>
      <c r="H88" s="100">
        <v>4.0170520999999999</v>
      </c>
      <c r="I88" s="100">
        <v>3.5778517999999999</v>
      </c>
      <c r="J88" s="100">
        <v>56.772562999999998</v>
      </c>
      <c r="K88" s="100">
        <v>65</v>
      </c>
      <c r="L88" s="100">
        <v>100</v>
      </c>
      <c r="M88" s="100">
        <v>0.45637270000000002</v>
      </c>
      <c r="N88" s="100">
        <v>5636</v>
      </c>
      <c r="O88" s="100">
        <v>0.77606949999999997</v>
      </c>
      <c r="P88" s="100">
        <v>0.73995489999999997</v>
      </c>
      <c r="R88" s="123">
        <v>1981</v>
      </c>
      <c r="S88" s="100">
        <v>268</v>
      </c>
      <c r="T88" s="100">
        <v>3.5852876</v>
      </c>
      <c r="U88" s="100">
        <v>4.0620083999999999</v>
      </c>
      <c r="V88" s="100">
        <v>5.0775104999999998</v>
      </c>
      <c r="W88" s="100">
        <v>4.6072468000000004</v>
      </c>
      <c r="X88" s="100">
        <v>3.0813215</v>
      </c>
      <c r="Y88" s="100">
        <v>2.9298131999999999</v>
      </c>
      <c r="Z88" s="100">
        <v>57.395522</v>
      </c>
      <c r="AA88" s="100">
        <v>68</v>
      </c>
      <c r="AB88" s="100">
        <v>100</v>
      </c>
      <c r="AC88" s="100">
        <v>0.55478499999999997</v>
      </c>
      <c r="AD88" s="100">
        <v>5622</v>
      </c>
      <c r="AE88" s="100">
        <v>0.78698699999999999</v>
      </c>
      <c r="AF88" s="100">
        <v>1.4247917000000001</v>
      </c>
      <c r="AH88" s="123">
        <v>1981</v>
      </c>
      <c r="AI88" s="100">
        <v>545</v>
      </c>
      <c r="AJ88" s="100">
        <v>3.6520171000000001</v>
      </c>
      <c r="AK88" s="100">
        <v>4.6748655000000001</v>
      </c>
      <c r="AL88" s="100">
        <v>5.8435819000000002</v>
      </c>
      <c r="AM88" s="100">
        <v>5.3369340999999997</v>
      </c>
      <c r="AN88" s="100">
        <v>3.4442987</v>
      </c>
      <c r="AO88" s="100">
        <v>3.1752877000000002</v>
      </c>
      <c r="AP88" s="100">
        <v>57.078899</v>
      </c>
      <c r="AQ88" s="100">
        <v>67</v>
      </c>
      <c r="AR88" s="100">
        <v>100</v>
      </c>
      <c r="AS88" s="100">
        <v>0.49998619999999999</v>
      </c>
      <c r="AT88" s="100">
        <v>11258</v>
      </c>
      <c r="AU88" s="100">
        <v>0.78148340000000005</v>
      </c>
      <c r="AV88" s="100">
        <v>0.97366319999999995</v>
      </c>
      <c r="AW88" s="100">
        <v>1.3982222</v>
      </c>
      <c r="AY88" s="123">
        <v>1981</v>
      </c>
    </row>
    <row r="89" spans="2:51">
      <c r="B89" s="123">
        <v>1982</v>
      </c>
      <c r="C89" s="100">
        <v>284</v>
      </c>
      <c r="D89" s="100">
        <v>3.7462501000000001</v>
      </c>
      <c r="E89" s="100">
        <v>5.8834625000000003</v>
      </c>
      <c r="F89" s="100">
        <v>7.3543281</v>
      </c>
      <c r="G89" s="100">
        <v>6.8452706000000001</v>
      </c>
      <c r="H89" s="100">
        <v>4.0728353999999998</v>
      </c>
      <c r="I89" s="100">
        <v>3.6307738999999999</v>
      </c>
      <c r="J89" s="100">
        <v>58.059859000000003</v>
      </c>
      <c r="K89" s="100">
        <v>68</v>
      </c>
      <c r="L89" s="100">
        <v>100</v>
      </c>
      <c r="M89" s="100">
        <v>0.4486926</v>
      </c>
      <c r="N89" s="100">
        <v>5490</v>
      </c>
      <c r="O89" s="100">
        <v>0.74322029999999994</v>
      </c>
      <c r="P89" s="100">
        <v>0.69979270000000005</v>
      </c>
      <c r="R89" s="123">
        <v>1982</v>
      </c>
      <c r="S89" s="100">
        <v>253</v>
      </c>
      <c r="T89" s="100">
        <v>3.3274881000000001</v>
      </c>
      <c r="U89" s="100">
        <v>3.7513629000000002</v>
      </c>
      <c r="V89" s="100">
        <v>4.6892037000000002</v>
      </c>
      <c r="W89" s="100">
        <v>4.3006449</v>
      </c>
      <c r="X89" s="100">
        <v>2.7641545000000001</v>
      </c>
      <c r="Y89" s="100">
        <v>2.5705216000000002</v>
      </c>
      <c r="Z89" s="100">
        <v>60.233201999999999</v>
      </c>
      <c r="AA89" s="100">
        <v>71</v>
      </c>
      <c r="AB89" s="100">
        <v>100</v>
      </c>
      <c r="AC89" s="100">
        <v>0.49149120000000002</v>
      </c>
      <c r="AD89" s="100">
        <v>4700</v>
      </c>
      <c r="AE89" s="100">
        <v>0.64741939999999998</v>
      </c>
      <c r="AF89" s="100">
        <v>1.1480494999999999</v>
      </c>
      <c r="AH89" s="123">
        <v>1982</v>
      </c>
      <c r="AI89" s="100">
        <v>537</v>
      </c>
      <c r="AJ89" s="100">
        <v>3.5365600000000001</v>
      </c>
      <c r="AK89" s="100">
        <v>4.5603943999999998</v>
      </c>
      <c r="AL89" s="100">
        <v>5.7004929999999998</v>
      </c>
      <c r="AM89" s="100">
        <v>5.2510710999999999</v>
      </c>
      <c r="AN89" s="100">
        <v>3.2856423000000001</v>
      </c>
      <c r="AO89" s="100">
        <v>3.001671</v>
      </c>
      <c r="AP89" s="100">
        <v>59.083798999999999</v>
      </c>
      <c r="AQ89" s="100">
        <v>69</v>
      </c>
      <c r="AR89" s="100">
        <v>100</v>
      </c>
      <c r="AS89" s="100">
        <v>0.46788819999999998</v>
      </c>
      <c r="AT89" s="100">
        <v>10190</v>
      </c>
      <c r="AU89" s="100">
        <v>0.69573580000000002</v>
      </c>
      <c r="AV89" s="100">
        <v>0.85349960000000002</v>
      </c>
      <c r="AW89" s="100">
        <v>1.5683533000000001</v>
      </c>
      <c r="AY89" s="123">
        <v>1982</v>
      </c>
    </row>
    <row r="90" spans="2:51">
      <c r="B90" s="123">
        <v>1983</v>
      </c>
      <c r="C90" s="100">
        <v>311</v>
      </c>
      <c r="D90" s="100">
        <v>4.0461358000000001</v>
      </c>
      <c r="E90" s="100">
        <v>6.2477803999999999</v>
      </c>
      <c r="F90" s="100">
        <v>7.8097256000000002</v>
      </c>
      <c r="G90" s="100">
        <v>7.2476279999999997</v>
      </c>
      <c r="H90" s="100">
        <v>4.3208793999999999</v>
      </c>
      <c r="I90" s="100">
        <v>3.8419989999999999</v>
      </c>
      <c r="J90" s="100">
        <v>59.334404999999997</v>
      </c>
      <c r="K90" s="100">
        <v>67</v>
      </c>
      <c r="L90" s="100">
        <v>100</v>
      </c>
      <c r="M90" s="100">
        <v>0.51447480000000001</v>
      </c>
      <c r="N90" s="100">
        <v>5570</v>
      </c>
      <c r="O90" s="100">
        <v>0.74424420000000002</v>
      </c>
      <c r="P90" s="100">
        <v>0.7577159</v>
      </c>
      <c r="R90" s="123">
        <v>1983</v>
      </c>
      <c r="S90" s="100">
        <v>264</v>
      </c>
      <c r="T90" s="100">
        <v>3.4254014000000002</v>
      </c>
      <c r="U90" s="100">
        <v>3.8755367999999999</v>
      </c>
      <c r="V90" s="100">
        <v>4.8444209999999996</v>
      </c>
      <c r="W90" s="100">
        <v>4.4337312999999998</v>
      </c>
      <c r="X90" s="100">
        <v>2.7299392</v>
      </c>
      <c r="Y90" s="100">
        <v>2.3970969000000002</v>
      </c>
      <c r="Z90" s="100">
        <v>64.117424</v>
      </c>
      <c r="AA90" s="100">
        <v>73</v>
      </c>
      <c r="AB90" s="100">
        <v>100</v>
      </c>
      <c r="AC90" s="100">
        <v>0.53189350000000002</v>
      </c>
      <c r="AD90" s="100">
        <v>3816</v>
      </c>
      <c r="AE90" s="100">
        <v>0.51921090000000003</v>
      </c>
      <c r="AF90" s="100">
        <v>0.95937729999999999</v>
      </c>
      <c r="AH90" s="123">
        <v>1983</v>
      </c>
      <c r="AI90" s="100">
        <v>575</v>
      </c>
      <c r="AJ90" s="100">
        <v>3.7353496000000002</v>
      </c>
      <c r="AK90" s="100">
        <v>4.8041071999999998</v>
      </c>
      <c r="AL90" s="100">
        <v>6.005134</v>
      </c>
      <c r="AM90" s="100">
        <v>5.5086358000000004</v>
      </c>
      <c r="AN90" s="100">
        <v>3.3988005000000001</v>
      </c>
      <c r="AO90" s="100">
        <v>3.0188492</v>
      </c>
      <c r="AP90" s="100">
        <v>61.530434999999997</v>
      </c>
      <c r="AQ90" s="100">
        <v>70</v>
      </c>
      <c r="AR90" s="100">
        <v>100</v>
      </c>
      <c r="AS90" s="100">
        <v>0.52232840000000003</v>
      </c>
      <c r="AT90" s="100">
        <v>9386</v>
      </c>
      <c r="AU90" s="100">
        <v>0.63274770000000002</v>
      </c>
      <c r="AV90" s="100">
        <v>0.82852099999999995</v>
      </c>
      <c r="AW90" s="100">
        <v>1.6121071</v>
      </c>
      <c r="AY90" s="123">
        <v>1983</v>
      </c>
    </row>
    <row r="91" spans="2:51">
      <c r="B91" s="123">
        <v>1984</v>
      </c>
      <c r="C91" s="100">
        <v>271</v>
      </c>
      <c r="D91" s="100">
        <v>3.4840911999999999</v>
      </c>
      <c r="E91" s="100">
        <v>5.3119949000000002</v>
      </c>
      <c r="F91" s="100">
        <v>6.6399936000000004</v>
      </c>
      <c r="G91" s="100">
        <v>6.1971546999999996</v>
      </c>
      <c r="H91" s="100">
        <v>3.6669678999999999</v>
      </c>
      <c r="I91" s="100">
        <v>3.2651403999999999</v>
      </c>
      <c r="J91" s="100">
        <v>60.169741999999999</v>
      </c>
      <c r="K91" s="100">
        <v>67</v>
      </c>
      <c r="L91" s="100">
        <v>100</v>
      </c>
      <c r="M91" s="100">
        <v>0.45176450000000001</v>
      </c>
      <c r="N91" s="100">
        <v>4653</v>
      </c>
      <c r="O91" s="100">
        <v>0.61495880000000003</v>
      </c>
      <c r="P91" s="100">
        <v>0.65899050000000003</v>
      </c>
      <c r="R91" s="123">
        <v>1984</v>
      </c>
      <c r="S91" s="100">
        <v>246</v>
      </c>
      <c r="T91" s="100">
        <v>3.1533695000000002</v>
      </c>
      <c r="U91" s="100">
        <v>3.5022726999999998</v>
      </c>
      <c r="V91" s="100">
        <v>4.3778408999999998</v>
      </c>
      <c r="W91" s="100">
        <v>4.0575894000000003</v>
      </c>
      <c r="X91" s="100">
        <v>2.4671718</v>
      </c>
      <c r="Y91" s="100">
        <v>2.1940278000000002</v>
      </c>
      <c r="Z91" s="100">
        <v>65.560975999999997</v>
      </c>
      <c r="AA91" s="100">
        <v>72</v>
      </c>
      <c r="AB91" s="100">
        <v>100</v>
      </c>
      <c r="AC91" s="100">
        <v>0.49271939999999997</v>
      </c>
      <c r="AD91" s="100">
        <v>3267</v>
      </c>
      <c r="AE91" s="100">
        <v>0.43977430000000001</v>
      </c>
      <c r="AF91" s="100">
        <v>0.85662590000000005</v>
      </c>
      <c r="AH91" s="123">
        <v>1984</v>
      </c>
      <c r="AI91" s="100">
        <v>517</v>
      </c>
      <c r="AJ91" s="100">
        <v>3.3184866</v>
      </c>
      <c r="AK91" s="100">
        <v>4.2056582999999996</v>
      </c>
      <c r="AL91" s="100">
        <v>5.2570728999999998</v>
      </c>
      <c r="AM91" s="100">
        <v>4.8711010999999997</v>
      </c>
      <c r="AN91" s="100">
        <v>2.9662706999999999</v>
      </c>
      <c r="AO91" s="100">
        <v>2.6543980999999999</v>
      </c>
      <c r="AP91" s="100">
        <v>62.735010000000003</v>
      </c>
      <c r="AQ91" s="100">
        <v>70</v>
      </c>
      <c r="AR91" s="100">
        <v>100</v>
      </c>
      <c r="AS91" s="100">
        <v>0.4703677</v>
      </c>
      <c r="AT91" s="100">
        <v>7920</v>
      </c>
      <c r="AU91" s="100">
        <v>0.52817009999999998</v>
      </c>
      <c r="AV91" s="100">
        <v>0.72830269999999997</v>
      </c>
      <c r="AW91" s="100">
        <v>1.5167279</v>
      </c>
      <c r="AY91" s="123">
        <v>1984</v>
      </c>
    </row>
    <row r="92" spans="2:51">
      <c r="B92" s="123">
        <v>1985</v>
      </c>
      <c r="C92" s="100">
        <v>300</v>
      </c>
      <c r="D92" s="100">
        <v>3.8057891000000001</v>
      </c>
      <c r="E92" s="100">
        <v>5.6597220000000004</v>
      </c>
      <c r="F92" s="100">
        <v>7.0746525</v>
      </c>
      <c r="G92" s="100">
        <v>6.5525675999999997</v>
      </c>
      <c r="H92" s="100">
        <v>3.901481</v>
      </c>
      <c r="I92" s="100">
        <v>3.4738628999999999</v>
      </c>
      <c r="J92" s="100">
        <v>60.79</v>
      </c>
      <c r="K92" s="100">
        <v>69.5</v>
      </c>
      <c r="L92" s="100">
        <v>100</v>
      </c>
      <c r="M92" s="100">
        <v>0.46761019999999998</v>
      </c>
      <c r="N92" s="100">
        <v>4974</v>
      </c>
      <c r="O92" s="100">
        <v>0.64929840000000005</v>
      </c>
      <c r="P92" s="100">
        <v>0.66214589999999995</v>
      </c>
      <c r="R92" s="123">
        <v>1985</v>
      </c>
      <c r="S92" s="100">
        <v>323</v>
      </c>
      <c r="T92" s="100">
        <v>4.0857197000000003</v>
      </c>
      <c r="U92" s="100">
        <v>4.4395955000000002</v>
      </c>
      <c r="V92" s="100">
        <v>5.5494944000000004</v>
      </c>
      <c r="W92" s="100">
        <v>5.1982423000000004</v>
      </c>
      <c r="X92" s="100">
        <v>3.0851776000000002</v>
      </c>
      <c r="Y92" s="100">
        <v>2.7243667999999999</v>
      </c>
      <c r="Z92" s="100">
        <v>66.396285000000006</v>
      </c>
      <c r="AA92" s="100">
        <v>75</v>
      </c>
      <c r="AB92" s="100">
        <v>100</v>
      </c>
      <c r="AC92" s="100">
        <v>0.59101219999999999</v>
      </c>
      <c r="AD92" s="100">
        <v>4174</v>
      </c>
      <c r="AE92" s="100">
        <v>0.55524629999999997</v>
      </c>
      <c r="AF92" s="100">
        <v>1.0248377</v>
      </c>
      <c r="AH92" s="123">
        <v>1985</v>
      </c>
      <c r="AI92" s="100">
        <v>623</v>
      </c>
      <c r="AJ92" s="100">
        <v>3.9459569999999999</v>
      </c>
      <c r="AK92" s="100">
        <v>4.939527</v>
      </c>
      <c r="AL92" s="100">
        <v>6.1744086999999999</v>
      </c>
      <c r="AM92" s="100">
        <v>5.7404582</v>
      </c>
      <c r="AN92" s="100">
        <v>3.4358504000000001</v>
      </c>
      <c r="AO92" s="100">
        <v>3.0495877</v>
      </c>
      <c r="AP92" s="100">
        <v>63.696629000000001</v>
      </c>
      <c r="AQ92" s="100">
        <v>72</v>
      </c>
      <c r="AR92" s="100">
        <v>100</v>
      </c>
      <c r="AS92" s="100">
        <v>0.52437549999999999</v>
      </c>
      <c r="AT92" s="100">
        <v>9148</v>
      </c>
      <c r="AU92" s="100">
        <v>0.60271600000000003</v>
      </c>
      <c r="AV92" s="100">
        <v>0.78965680000000005</v>
      </c>
      <c r="AW92" s="100">
        <v>1.2748283</v>
      </c>
      <c r="AY92" s="123">
        <v>1985</v>
      </c>
    </row>
    <row r="93" spans="2:51">
      <c r="B93" s="123">
        <v>1986</v>
      </c>
      <c r="C93" s="100">
        <v>340</v>
      </c>
      <c r="D93" s="100">
        <v>4.2499007000000004</v>
      </c>
      <c r="E93" s="100">
        <v>6.4415630999999998</v>
      </c>
      <c r="F93" s="100">
        <v>8.0519539000000009</v>
      </c>
      <c r="G93" s="100">
        <v>7.5429576000000003</v>
      </c>
      <c r="H93" s="100">
        <v>4.3631982000000002</v>
      </c>
      <c r="I93" s="100">
        <v>3.7726818</v>
      </c>
      <c r="J93" s="100">
        <v>60.95</v>
      </c>
      <c r="K93" s="100">
        <v>69</v>
      </c>
      <c r="L93" s="100">
        <v>100</v>
      </c>
      <c r="M93" s="100">
        <v>0.54653589999999996</v>
      </c>
      <c r="N93" s="100">
        <v>5668</v>
      </c>
      <c r="O93" s="100">
        <v>0.72981070000000003</v>
      </c>
      <c r="P93" s="100">
        <v>0.78324830000000001</v>
      </c>
      <c r="R93" s="123">
        <v>1986</v>
      </c>
      <c r="S93" s="100">
        <v>258</v>
      </c>
      <c r="T93" s="100">
        <v>3.2176946000000002</v>
      </c>
      <c r="U93" s="100">
        <v>3.4640341000000001</v>
      </c>
      <c r="V93" s="100">
        <v>4.3300425999999996</v>
      </c>
      <c r="W93" s="100">
        <v>4.0605563</v>
      </c>
      <c r="X93" s="100">
        <v>2.3089878000000001</v>
      </c>
      <c r="Y93" s="100">
        <v>2.0139502</v>
      </c>
      <c r="Z93" s="100">
        <v>69.554264000000003</v>
      </c>
      <c r="AA93" s="100">
        <v>76</v>
      </c>
      <c r="AB93" s="100">
        <v>100</v>
      </c>
      <c r="AC93" s="100">
        <v>0.48890489999999998</v>
      </c>
      <c r="AD93" s="100">
        <v>2665</v>
      </c>
      <c r="AE93" s="100">
        <v>0.35005039999999998</v>
      </c>
      <c r="AF93" s="100">
        <v>0.68313539999999995</v>
      </c>
      <c r="AH93" s="123">
        <v>1986</v>
      </c>
      <c r="AI93" s="100">
        <v>598</v>
      </c>
      <c r="AJ93" s="100">
        <v>3.7332185</v>
      </c>
      <c r="AK93" s="100">
        <v>4.6575880999999999</v>
      </c>
      <c r="AL93" s="100">
        <v>5.8219851</v>
      </c>
      <c r="AM93" s="100">
        <v>5.4187212000000002</v>
      </c>
      <c r="AN93" s="100">
        <v>3.1909719000000001</v>
      </c>
      <c r="AO93" s="100">
        <v>2.7879874999999998</v>
      </c>
      <c r="AP93" s="100">
        <v>64.662206999999995</v>
      </c>
      <c r="AQ93" s="100">
        <v>72</v>
      </c>
      <c r="AR93" s="100">
        <v>100</v>
      </c>
      <c r="AS93" s="100">
        <v>0.52008589999999999</v>
      </c>
      <c r="AT93" s="100">
        <v>8333</v>
      </c>
      <c r="AU93" s="100">
        <v>0.54182209999999997</v>
      </c>
      <c r="AV93" s="100">
        <v>0.74818229999999997</v>
      </c>
      <c r="AW93" s="100">
        <v>1.8595553</v>
      </c>
      <c r="AY93" s="123">
        <v>1986</v>
      </c>
    </row>
    <row r="94" spans="2:51">
      <c r="B94" s="123">
        <v>1987</v>
      </c>
      <c r="C94" s="100">
        <v>342</v>
      </c>
      <c r="D94" s="100">
        <v>4.2127280000000003</v>
      </c>
      <c r="E94" s="100">
        <v>6.0434714999999999</v>
      </c>
      <c r="F94" s="100">
        <v>7.5543393999999999</v>
      </c>
      <c r="G94" s="100">
        <v>6.9398011000000004</v>
      </c>
      <c r="H94" s="100">
        <v>4.2215429000000002</v>
      </c>
      <c r="I94" s="100">
        <v>3.7091227999999998</v>
      </c>
      <c r="J94" s="100">
        <v>59.540936000000002</v>
      </c>
      <c r="K94" s="100">
        <v>67</v>
      </c>
      <c r="L94" s="100">
        <v>100</v>
      </c>
      <c r="M94" s="100">
        <v>0.53765980000000002</v>
      </c>
      <c r="N94" s="100">
        <v>6131</v>
      </c>
      <c r="O94" s="100">
        <v>0.7786421</v>
      </c>
      <c r="P94" s="100">
        <v>0.85110220000000003</v>
      </c>
      <c r="R94" s="123">
        <v>1987</v>
      </c>
      <c r="S94" s="100">
        <v>302</v>
      </c>
      <c r="T94" s="100">
        <v>3.7075144</v>
      </c>
      <c r="U94" s="100">
        <v>3.9236537999999999</v>
      </c>
      <c r="V94" s="100">
        <v>4.9045671999999998</v>
      </c>
      <c r="W94" s="100">
        <v>4.5654214</v>
      </c>
      <c r="X94" s="100">
        <v>2.7148756000000001</v>
      </c>
      <c r="Y94" s="100">
        <v>2.4167686000000002</v>
      </c>
      <c r="Z94" s="100">
        <v>67.463576000000003</v>
      </c>
      <c r="AA94" s="100">
        <v>75</v>
      </c>
      <c r="AB94" s="100">
        <v>100</v>
      </c>
      <c r="AC94" s="100">
        <v>0.56227890000000003</v>
      </c>
      <c r="AD94" s="100">
        <v>3682</v>
      </c>
      <c r="AE94" s="100">
        <v>0.47658669999999997</v>
      </c>
      <c r="AF94" s="100">
        <v>0.97107089999999996</v>
      </c>
      <c r="AH94" s="123">
        <v>1987</v>
      </c>
      <c r="AI94" s="100">
        <v>644</v>
      </c>
      <c r="AJ94" s="100">
        <v>3.9596962000000002</v>
      </c>
      <c r="AK94" s="100">
        <v>4.8162326999999996</v>
      </c>
      <c r="AL94" s="100">
        <v>6.0202909</v>
      </c>
      <c r="AM94" s="100">
        <v>5.5366344999999999</v>
      </c>
      <c r="AN94" s="100">
        <v>3.3871921999999999</v>
      </c>
      <c r="AO94" s="100">
        <v>3.0006865999999999</v>
      </c>
      <c r="AP94" s="100">
        <v>63.256211</v>
      </c>
      <c r="AQ94" s="100">
        <v>71</v>
      </c>
      <c r="AR94" s="100">
        <v>100</v>
      </c>
      <c r="AS94" s="100">
        <v>0.54893069999999999</v>
      </c>
      <c r="AT94" s="100">
        <v>9813</v>
      </c>
      <c r="AU94" s="100">
        <v>0.62904910000000003</v>
      </c>
      <c r="AV94" s="100">
        <v>0.89247299999999996</v>
      </c>
      <c r="AW94" s="100">
        <v>1.5402663000000001</v>
      </c>
      <c r="AY94" s="123">
        <v>1987</v>
      </c>
    </row>
    <row r="95" spans="2:51">
      <c r="B95" s="123">
        <v>1988</v>
      </c>
      <c r="C95" s="100">
        <v>410</v>
      </c>
      <c r="D95" s="100">
        <v>4.9703325999999999</v>
      </c>
      <c r="E95" s="100">
        <v>7.1570926000000004</v>
      </c>
      <c r="F95" s="100">
        <v>8.9463656999999994</v>
      </c>
      <c r="G95" s="100">
        <v>8.2112947999999992</v>
      </c>
      <c r="H95" s="100">
        <v>4.9707876000000004</v>
      </c>
      <c r="I95" s="100">
        <v>4.3217765999999997</v>
      </c>
      <c r="J95" s="100">
        <v>59.451219999999999</v>
      </c>
      <c r="K95" s="100">
        <v>67</v>
      </c>
      <c r="L95" s="100">
        <v>100</v>
      </c>
      <c r="M95" s="100">
        <v>0.6299939</v>
      </c>
      <c r="N95" s="100">
        <v>7378</v>
      </c>
      <c r="O95" s="100">
        <v>0.92293119999999995</v>
      </c>
      <c r="P95" s="100">
        <v>0.99710790000000005</v>
      </c>
      <c r="R95" s="123">
        <v>1988</v>
      </c>
      <c r="S95" s="100">
        <v>323</v>
      </c>
      <c r="T95" s="100">
        <v>3.8994502</v>
      </c>
      <c r="U95" s="100">
        <v>4.1494489999999997</v>
      </c>
      <c r="V95" s="100">
        <v>5.1868112000000002</v>
      </c>
      <c r="W95" s="100">
        <v>4.8423582999999999</v>
      </c>
      <c r="X95" s="100">
        <v>2.8602941999999998</v>
      </c>
      <c r="Y95" s="100">
        <v>2.5587715000000002</v>
      </c>
      <c r="Z95" s="100">
        <v>67.597522999999995</v>
      </c>
      <c r="AA95" s="100">
        <v>76</v>
      </c>
      <c r="AB95" s="100">
        <v>100</v>
      </c>
      <c r="AC95" s="100">
        <v>0.58958820000000001</v>
      </c>
      <c r="AD95" s="100">
        <v>3970</v>
      </c>
      <c r="AE95" s="100">
        <v>0.50583</v>
      </c>
      <c r="AF95" s="100">
        <v>1.0137559</v>
      </c>
      <c r="AH95" s="123">
        <v>1988</v>
      </c>
      <c r="AI95" s="100">
        <v>733</v>
      </c>
      <c r="AJ95" s="100">
        <v>4.4337812999999997</v>
      </c>
      <c r="AK95" s="100">
        <v>5.4109389999999999</v>
      </c>
      <c r="AL95" s="100">
        <v>6.7636737</v>
      </c>
      <c r="AM95" s="100">
        <v>6.2207159000000001</v>
      </c>
      <c r="AN95" s="100">
        <v>3.7938765999999999</v>
      </c>
      <c r="AO95" s="100">
        <v>3.3542774</v>
      </c>
      <c r="AP95" s="100">
        <v>63.040928000000001</v>
      </c>
      <c r="AQ95" s="100">
        <v>72</v>
      </c>
      <c r="AR95" s="100">
        <v>100</v>
      </c>
      <c r="AS95" s="100">
        <v>0.61152640000000003</v>
      </c>
      <c r="AT95" s="100">
        <v>11348</v>
      </c>
      <c r="AU95" s="100">
        <v>0.71629739999999997</v>
      </c>
      <c r="AV95" s="100">
        <v>1.0028695000000001</v>
      </c>
      <c r="AW95" s="100">
        <v>1.7248296000000001</v>
      </c>
      <c r="AY95" s="123">
        <v>1988</v>
      </c>
    </row>
    <row r="96" spans="2:51">
      <c r="B96" s="123">
        <v>1989</v>
      </c>
      <c r="C96" s="100">
        <v>402</v>
      </c>
      <c r="D96" s="100">
        <v>4.7927955999999998</v>
      </c>
      <c r="E96" s="100">
        <v>7.0288088999999996</v>
      </c>
      <c r="F96" s="100">
        <v>8.7860110999999996</v>
      </c>
      <c r="G96" s="100">
        <v>8.2139503999999999</v>
      </c>
      <c r="H96" s="100">
        <v>4.7759407999999999</v>
      </c>
      <c r="I96" s="100">
        <v>4.1617366999999996</v>
      </c>
      <c r="J96" s="100">
        <v>61.569651999999998</v>
      </c>
      <c r="K96" s="100">
        <v>69</v>
      </c>
      <c r="L96" s="100">
        <v>100</v>
      </c>
      <c r="M96" s="100">
        <v>0.60066339999999996</v>
      </c>
      <c r="N96" s="100">
        <v>6573</v>
      </c>
      <c r="O96" s="100">
        <v>0.80940840000000003</v>
      </c>
      <c r="P96" s="100">
        <v>0.9118136</v>
      </c>
      <c r="R96" s="123">
        <v>1989</v>
      </c>
      <c r="S96" s="100">
        <v>359</v>
      </c>
      <c r="T96" s="100">
        <v>4.2602038000000002</v>
      </c>
      <c r="U96" s="100">
        <v>4.4990502000000001</v>
      </c>
      <c r="V96" s="100">
        <v>5.6238127999999996</v>
      </c>
      <c r="W96" s="100">
        <v>5.2722369999999996</v>
      </c>
      <c r="X96" s="100">
        <v>3.0330870000000001</v>
      </c>
      <c r="Y96" s="100">
        <v>2.6070682999999999</v>
      </c>
      <c r="Z96" s="100">
        <v>69.504177999999996</v>
      </c>
      <c r="AA96" s="100">
        <v>76</v>
      </c>
      <c r="AB96" s="100">
        <v>100</v>
      </c>
      <c r="AC96" s="100">
        <v>0.6264615</v>
      </c>
      <c r="AD96" s="100">
        <v>3732</v>
      </c>
      <c r="AE96" s="100">
        <v>0.46796070000000001</v>
      </c>
      <c r="AF96" s="100">
        <v>0.96979899999999997</v>
      </c>
      <c r="AH96" s="123">
        <v>1989</v>
      </c>
      <c r="AI96" s="100">
        <v>761</v>
      </c>
      <c r="AJ96" s="100">
        <v>4.5258782999999996</v>
      </c>
      <c r="AK96" s="100">
        <v>5.5162130999999999</v>
      </c>
      <c r="AL96" s="100">
        <v>6.8952663999999997</v>
      </c>
      <c r="AM96" s="100">
        <v>6.4196540000000004</v>
      </c>
      <c r="AN96" s="100">
        <v>3.7854280999999999</v>
      </c>
      <c r="AO96" s="100">
        <v>3.2940974999999999</v>
      </c>
      <c r="AP96" s="100">
        <v>65.312746000000004</v>
      </c>
      <c r="AQ96" s="100">
        <v>73</v>
      </c>
      <c r="AR96" s="100">
        <v>100</v>
      </c>
      <c r="AS96" s="100">
        <v>0.61256359999999999</v>
      </c>
      <c r="AT96" s="100">
        <v>10305</v>
      </c>
      <c r="AU96" s="100">
        <v>0.64023010000000002</v>
      </c>
      <c r="AV96" s="100">
        <v>0.93199469999999995</v>
      </c>
      <c r="AW96" s="100">
        <v>1.5622872999999999</v>
      </c>
      <c r="AY96" s="123">
        <v>1989</v>
      </c>
    </row>
    <row r="97" spans="2:51">
      <c r="B97" s="123">
        <v>1990</v>
      </c>
      <c r="C97" s="100">
        <v>429</v>
      </c>
      <c r="D97" s="100">
        <v>5.0403764999999998</v>
      </c>
      <c r="E97" s="100">
        <v>7.0239117000000002</v>
      </c>
      <c r="F97" s="100">
        <v>8.7798896000000006</v>
      </c>
      <c r="G97" s="100">
        <v>8.1001758000000006</v>
      </c>
      <c r="H97" s="100">
        <v>4.8558744999999996</v>
      </c>
      <c r="I97" s="100">
        <v>4.2166373000000004</v>
      </c>
      <c r="J97" s="100">
        <v>60.596736999999997</v>
      </c>
      <c r="K97" s="100">
        <v>69</v>
      </c>
      <c r="L97" s="100">
        <v>100</v>
      </c>
      <c r="M97" s="100">
        <v>0.66349100000000005</v>
      </c>
      <c r="N97" s="100">
        <v>7311</v>
      </c>
      <c r="O97" s="100">
        <v>0.88786180000000003</v>
      </c>
      <c r="P97" s="100">
        <v>1.0244948</v>
      </c>
      <c r="R97" s="123">
        <v>1990</v>
      </c>
      <c r="S97" s="100">
        <v>374</v>
      </c>
      <c r="T97" s="100">
        <v>4.3722956000000002</v>
      </c>
      <c r="U97" s="100">
        <v>4.5535947999999999</v>
      </c>
      <c r="V97" s="100">
        <v>5.6919934999999997</v>
      </c>
      <c r="W97" s="100">
        <v>5.3821884000000004</v>
      </c>
      <c r="X97" s="100">
        <v>3.0606572999999999</v>
      </c>
      <c r="Y97" s="100">
        <v>2.7064818000000002</v>
      </c>
      <c r="Z97" s="100">
        <v>69.678284000000005</v>
      </c>
      <c r="AA97" s="100">
        <v>77</v>
      </c>
      <c r="AB97" s="100">
        <v>100</v>
      </c>
      <c r="AC97" s="100">
        <v>0.6750659</v>
      </c>
      <c r="AD97" s="100">
        <v>4017</v>
      </c>
      <c r="AE97" s="100">
        <v>0.49664740000000002</v>
      </c>
      <c r="AF97" s="100">
        <v>1.0639425</v>
      </c>
      <c r="AH97" s="123">
        <v>1990</v>
      </c>
      <c r="AI97" s="100">
        <v>803</v>
      </c>
      <c r="AJ97" s="100">
        <v>4.7055024000000003</v>
      </c>
      <c r="AK97" s="100">
        <v>5.6466792999999997</v>
      </c>
      <c r="AL97" s="100">
        <v>7.0583491</v>
      </c>
      <c r="AM97" s="100">
        <v>6.5709609999999996</v>
      </c>
      <c r="AN97" s="100">
        <v>3.8830794000000002</v>
      </c>
      <c r="AO97" s="100">
        <v>3.4150794000000002</v>
      </c>
      <c r="AP97" s="100">
        <v>64.820448999999996</v>
      </c>
      <c r="AQ97" s="100">
        <v>73</v>
      </c>
      <c r="AR97" s="100">
        <v>100</v>
      </c>
      <c r="AS97" s="100">
        <v>0.66883230000000005</v>
      </c>
      <c r="AT97" s="100">
        <v>11328</v>
      </c>
      <c r="AU97" s="100">
        <v>0.69400609999999996</v>
      </c>
      <c r="AV97" s="100">
        <v>1.0381441</v>
      </c>
      <c r="AW97" s="100">
        <v>1.5424982</v>
      </c>
      <c r="AY97" s="123">
        <v>1990</v>
      </c>
    </row>
    <row r="98" spans="2:51">
      <c r="B98" s="123">
        <v>1991</v>
      </c>
      <c r="C98" s="100">
        <v>456</v>
      </c>
      <c r="D98" s="100">
        <v>5.2928421999999999</v>
      </c>
      <c r="E98" s="100">
        <v>7.4060332999999998</v>
      </c>
      <c r="F98" s="100">
        <v>9.2575415999999997</v>
      </c>
      <c r="G98" s="100">
        <v>8.5787192000000001</v>
      </c>
      <c r="H98" s="100">
        <v>5.0597583999999998</v>
      </c>
      <c r="I98" s="100">
        <v>4.3826296999999999</v>
      </c>
      <c r="J98" s="100">
        <v>61.971491</v>
      </c>
      <c r="K98" s="100">
        <v>69</v>
      </c>
      <c r="L98" s="100">
        <v>100</v>
      </c>
      <c r="M98" s="100">
        <v>0.71175489999999997</v>
      </c>
      <c r="N98" s="100">
        <v>7230</v>
      </c>
      <c r="O98" s="100">
        <v>0.86817820000000001</v>
      </c>
      <c r="P98" s="100">
        <v>1.0665825</v>
      </c>
      <c r="R98" s="123">
        <v>1991</v>
      </c>
      <c r="S98" s="100">
        <v>374</v>
      </c>
      <c r="T98" s="100">
        <v>4.3144087000000004</v>
      </c>
      <c r="U98" s="100">
        <v>4.4130243</v>
      </c>
      <c r="V98" s="100">
        <v>5.5162804000000003</v>
      </c>
      <c r="W98" s="100">
        <v>5.1777091000000004</v>
      </c>
      <c r="X98" s="100">
        <v>2.9620234000000001</v>
      </c>
      <c r="Y98" s="100">
        <v>2.5558770000000002</v>
      </c>
      <c r="Z98" s="100">
        <v>69.716577999999998</v>
      </c>
      <c r="AA98" s="100">
        <v>77</v>
      </c>
      <c r="AB98" s="100">
        <v>100</v>
      </c>
      <c r="AC98" s="100">
        <v>0.67902470000000004</v>
      </c>
      <c r="AD98" s="100">
        <v>3881</v>
      </c>
      <c r="AE98" s="100">
        <v>0.4740047</v>
      </c>
      <c r="AF98" s="100">
        <v>1.0571474999999999</v>
      </c>
      <c r="AH98" s="123">
        <v>1991</v>
      </c>
      <c r="AI98" s="100">
        <v>830</v>
      </c>
      <c r="AJ98" s="100">
        <v>4.8021190999999996</v>
      </c>
      <c r="AK98" s="100">
        <v>5.6848460999999997</v>
      </c>
      <c r="AL98" s="100">
        <v>7.1060577</v>
      </c>
      <c r="AM98" s="100">
        <v>6.5947598000000003</v>
      </c>
      <c r="AN98" s="100">
        <v>3.9007662999999999</v>
      </c>
      <c r="AO98" s="100">
        <v>3.3911834999999999</v>
      </c>
      <c r="AP98" s="100">
        <v>65.461445999999995</v>
      </c>
      <c r="AQ98" s="100">
        <v>74</v>
      </c>
      <c r="AR98" s="100">
        <v>100</v>
      </c>
      <c r="AS98" s="100">
        <v>0.69662429999999997</v>
      </c>
      <c r="AT98" s="100">
        <v>11111</v>
      </c>
      <c r="AU98" s="100">
        <v>0.67276329999999995</v>
      </c>
      <c r="AV98" s="100">
        <v>1.0632678</v>
      </c>
      <c r="AW98" s="100">
        <v>1.6782216999999999</v>
      </c>
      <c r="AY98" s="123">
        <v>1991</v>
      </c>
    </row>
    <row r="99" spans="2:51">
      <c r="B99" s="123">
        <v>1992</v>
      </c>
      <c r="C99" s="100">
        <v>492</v>
      </c>
      <c r="D99" s="100">
        <v>5.6498109000000003</v>
      </c>
      <c r="E99" s="100">
        <v>7.8188085999999997</v>
      </c>
      <c r="F99" s="100">
        <v>9.7735106999999992</v>
      </c>
      <c r="G99" s="100">
        <v>9.1361612000000001</v>
      </c>
      <c r="H99" s="100">
        <v>5.2835846000000002</v>
      </c>
      <c r="I99" s="100">
        <v>4.5749804999999997</v>
      </c>
      <c r="J99" s="100">
        <v>63.747967000000003</v>
      </c>
      <c r="K99" s="100">
        <v>70</v>
      </c>
      <c r="L99" s="100">
        <v>100</v>
      </c>
      <c r="M99" s="100">
        <v>0.74415790000000004</v>
      </c>
      <c r="N99" s="100">
        <v>7075</v>
      </c>
      <c r="O99" s="100">
        <v>0.84119029999999995</v>
      </c>
      <c r="P99" s="100">
        <v>1.046991</v>
      </c>
      <c r="R99" s="123">
        <v>1992</v>
      </c>
      <c r="S99" s="100">
        <v>402</v>
      </c>
      <c r="T99" s="100">
        <v>4.5836104000000004</v>
      </c>
      <c r="U99" s="100">
        <v>4.6410565000000004</v>
      </c>
      <c r="V99" s="100">
        <v>5.8013206000000004</v>
      </c>
      <c r="W99" s="100">
        <v>5.5155935999999999</v>
      </c>
      <c r="X99" s="100">
        <v>2.9937398000000002</v>
      </c>
      <c r="Y99" s="100">
        <v>2.5484053000000002</v>
      </c>
      <c r="Z99" s="100">
        <v>72.833332999999996</v>
      </c>
      <c r="AA99" s="100">
        <v>78</v>
      </c>
      <c r="AB99" s="100">
        <v>100</v>
      </c>
      <c r="AC99" s="100">
        <v>0.69858370000000003</v>
      </c>
      <c r="AD99" s="100">
        <v>3172</v>
      </c>
      <c r="AE99" s="100">
        <v>0.38333610000000001</v>
      </c>
      <c r="AF99" s="100">
        <v>0.86954609999999999</v>
      </c>
      <c r="AH99" s="123">
        <v>1992</v>
      </c>
      <c r="AI99" s="100">
        <v>894</v>
      </c>
      <c r="AJ99" s="100">
        <v>5.1148159</v>
      </c>
      <c r="AK99" s="100">
        <v>6.0032576999999998</v>
      </c>
      <c r="AL99" s="100">
        <v>7.5040722000000004</v>
      </c>
      <c r="AM99" s="100">
        <v>7.0369365000000004</v>
      </c>
      <c r="AN99" s="100">
        <v>4.0246811999999998</v>
      </c>
      <c r="AO99" s="100">
        <v>3.4787697</v>
      </c>
      <c r="AP99" s="100">
        <v>67.833332999999996</v>
      </c>
      <c r="AQ99" s="100">
        <v>75</v>
      </c>
      <c r="AR99" s="100">
        <v>100</v>
      </c>
      <c r="AS99" s="100">
        <v>0.72294999999999998</v>
      </c>
      <c r="AT99" s="100">
        <v>10247</v>
      </c>
      <c r="AU99" s="100">
        <v>0.61412880000000003</v>
      </c>
      <c r="AV99" s="100">
        <v>0.98478279999999996</v>
      </c>
      <c r="AW99" s="100">
        <v>1.6847045</v>
      </c>
      <c r="AY99" s="123">
        <v>1992</v>
      </c>
    </row>
    <row r="100" spans="2:51">
      <c r="B100" s="123">
        <v>1993</v>
      </c>
      <c r="C100" s="100">
        <v>502</v>
      </c>
      <c r="D100" s="100">
        <v>5.7162508000000001</v>
      </c>
      <c r="E100" s="100">
        <v>7.8535934999999997</v>
      </c>
      <c r="F100" s="100">
        <v>9.8169918000000003</v>
      </c>
      <c r="G100" s="100">
        <v>9.1403937000000006</v>
      </c>
      <c r="H100" s="100">
        <v>5.2213459999999996</v>
      </c>
      <c r="I100" s="100">
        <v>4.4542216000000003</v>
      </c>
      <c r="J100" s="100">
        <v>65.145418000000006</v>
      </c>
      <c r="K100" s="100">
        <v>72.5</v>
      </c>
      <c r="L100" s="100">
        <v>100</v>
      </c>
      <c r="M100" s="100">
        <v>0.77125169999999998</v>
      </c>
      <c r="N100" s="100">
        <v>6625</v>
      </c>
      <c r="O100" s="100">
        <v>0.78165549999999995</v>
      </c>
      <c r="P100" s="100">
        <v>1.0146648</v>
      </c>
      <c r="R100" s="123">
        <v>1993</v>
      </c>
      <c r="S100" s="100">
        <v>431</v>
      </c>
      <c r="T100" s="100">
        <v>4.8685007999999996</v>
      </c>
      <c r="U100" s="100">
        <v>4.8456074999999998</v>
      </c>
      <c r="V100" s="100">
        <v>6.0570094000000001</v>
      </c>
      <c r="W100" s="100">
        <v>5.7639677000000002</v>
      </c>
      <c r="X100" s="100">
        <v>3.0849725000000001</v>
      </c>
      <c r="Y100" s="100">
        <v>2.6087373</v>
      </c>
      <c r="Z100" s="100">
        <v>73.693735000000004</v>
      </c>
      <c r="AA100" s="100">
        <v>79</v>
      </c>
      <c r="AB100" s="100">
        <v>100</v>
      </c>
      <c r="AC100" s="100">
        <v>0.76269690000000001</v>
      </c>
      <c r="AD100" s="100">
        <v>3285</v>
      </c>
      <c r="AE100" s="100">
        <v>0.39371390000000001</v>
      </c>
      <c r="AF100" s="100">
        <v>0.94165739999999998</v>
      </c>
      <c r="AH100" s="123">
        <v>1993</v>
      </c>
      <c r="AI100" s="100">
        <v>933</v>
      </c>
      <c r="AJ100" s="100">
        <v>5.2906728999999997</v>
      </c>
      <c r="AK100" s="100">
        <v>6.1496626000000001</v>
      </c>
      <c r="AL100" s="100">
        <v>7.6870782999999996</v>
      </c>
      <c r="AM100" s="100">
        <v>7.2092488000000001</v>
      </c>
      <c r="AN100" s="100">
        <v>4.0471218000000002</v>
      </c>
      <c r="AO100" s="100">
        <v>3.4611819000000001</v>
      </c>
      <c r="AP100" s="100">
        <v>69.094318999999999</v>
      </c>
      <c r="AQ100" s="100">
        <v>76</v>
      </c>
      <c r="AR100" s="100">
        <v>100</v>
      </c>
      <c r="AS100" s="100">
        <v>0.76727599999999996</v>
      </c>
      <c r="AT100" s="100">
        <v>9910</v>
      </c>
      <c r="AU100" s="100">
        <v>0.58920669999999997</v>
      </c>
      <c r="AV100" s="100">
        <v>0.98924109999999998</v>
      </c>
      <c r="AW100" s="100">
        <v>1.6207655000000001</v>
      </c>
      <c r="AY100" s="123">
        <v>1993</v>
      </c>
    </row>
    <row r="101" spans="2:51">
      <c r="B101" s="123">
        <v>1994</v>
      </c>
      <c r="C101" s="100">
        <v>565</v>
      </c>
      <c r="D101" s="100">
        <v>6.3743297999999999</v>
      </c>
      <c r="E101" s="100">
        <v>8.2801535000000008</v>
      </c>
      <c r="F101" s="100">
        <v>10.350192</v>
      </c>
      <c r="G101" s="100">
        <v>9.4210369000000007</v>
      </c>
      <c r="H101" s="100">
        <v>5.7201141</v>
      </c>
      <c r="I101" s="100">
        <v>4.7772962000000003</v>
      </c>
      <c r="J101" s="100">
        <v>61.729204000000003</v>
      </c>
      <c r="K101" s="100">
        <v>70</v>
      </c>
      <c r="L101" s="100">
        <v>100</v>
      </c>
      <c r="M101" s="100">
        <v>0.83748370000000005</v>
      </c>
      <c r="N101" s="100">
        <v>9039</v>
      </c>
      <c r="O101" s="100">
        <v>1.0572752999999999</v>
      </c>
      <c r="P101" s="100">
        <v>1.3965647999999999</v>
      </c>
      <c r="R101" s="123">
        <v>1994</v>
      </c>
      <c r="S101" s="100">
        <v>477</v>
      </c>
      <c r="T101" s="100">
        <v>5.3345018</v>
      </c>
      <c r="U101" s="100">
        <v>5.2184385000000004</v>
      </c>
      <c r="V101" s="100">
        <v>6.5230481999999999</v>
      </c>
      <c r="W101" s="100">
        <v>6.1871897000000002</v>
      </c>
      <c r="X101" s="100">
        <v>3.3896226</v>
      </c>
      <c r="Y101" s="100">
        <v>2.8920894000000001</v>
      </c>
      <c r="Z101" s="100">
        <v>73.069181999999998</v>
      </c>
      <c r="AA101" s="100">
        <v>78</v>
      </c>
      <c r="AB101" s="100">
        <v>100</v>
      </c>
      <c r="AC101" s="100">
        <v>0.80536229999999998</v>
      </c>
      <c r="AD101" s="100">
        <v>3737</v>
      </c>
      <c r="AE101" s="100">
        <v>0.4437835</v>
      </c>
      <c r="AF101" s="100">
        <v>1.0807106</v>
      </c>
      <c r="AH101" s="123">
        <v>1994</v>
      </c>
      <c r="AI101" s="100">
        <v>1042</v>
      </c>
      <c r="AJ101" s="100">
        <v>5.8521349000000003</v>
      </c>
      <c r="AK101" s="100">
        <v>6.601801</v>
      </c>
      <c r="AL101" s="100">
        <v>8.2522511999999999</v>
      </c>
      <c r="AM101" s="100">
        <v>7.6256830000000004</v>
      </c>
      <c r="AN101" s="100">
        <v>4.4762497999999997</v>
      </c>
      <c r="AO101" s="100">
        <v>3.7849960999999999</v>
      </c>
      <c r="AP101" s="100">
        <v>66.920344999999998</v>
      </c>
      <c r="AQ101" s="100">
        <v>75</v>
      </c>
      <c r="AR101" s="100">
        <v>100</v>
      </c>
      <c r="AS101" s="100">
        <v>0.82246710000000001</v>
      </c>
      <c r="AT101" s="100">
        <v>12776</v>
      </c>
      <c r="AU101" s="100">
        <v>0.7528532</v>
      </c>
      <c r="AV101" s="100">
        <v>1.2865777</v>
      </c>
      <c r="AW101" s="100">
        <v>1.5867108999999999</v>
      </c>
      <c r="AY101" s="123">
        <v>1994</v>
      </c>
    </row>
    <row r="102" spans="2:51">
      <c r="B102" s="123">
        <v>1995</v>
      </c>
      <c r="C102" s="100">
        <v>578</v>
      </c>
      <c r="D102" s="100">
        <v>6.4505832999999999</v>
      </c>
      <c r="E102" s="100">
        <v>8.4261427999999992</v>
      </c>
      <c r="F102" s="100">
        <v>10.532679</v>
      </c>
      <c r="G102" s="100">
        <v>9.8083919999999996</v>
      </c>
      <c r="H102" s="100">
        <v>5.7550230999999998</v>
      </c>
      <c r="I102" s="100">
        <v>4.9310828999999998</v>
      </c>
      <c r="J102" s="100">
        <v>63.634948000000001</v>
      </c>
      <c r="K102" s="100">
        <v>70.5</v>
      </c>
      <c r="L102" s="100">
        <v>100</v>
      </c>
      <c r="M102" s="100">
        <v>0.87243970000000004</v>
      </c>
      <c r="N102" s="100">
        <v>8396</v>
      </c>
      <c r="O102" s="100">
        <v>0.97257959999999999</v>
      </c>
      <c r="P102" s="100">
        <v>1.3074806000000001</v>
      </c>
      <c r="R102" s="123">
        <v>1995</v>
      </c>
      <c r="S102" s="100">
        <v>492</v>
      </c>
      <c r="T102" s="100">
        <v>5.4397989000000004</v>
      </c>
      <c r="U102" s="100">
        <v>5.1880356000000001</v>
      </c>
      <c r="V102" s="100">
        <v>6.4850444999999999</v>
      </c>
      <c r="W102" s="100">
        <v>6.1902229999999996</v>
      </c>
      <c r="X102" s="100">
        <v>3.2774340999999998</v>
      </c>
      <c r="Y102" s="100">
        <v>2.7324354</v>
      </c>
      <c r="Z102" s="100">
        <v>74.701220000000006</v>
      </c>
      <c r="AA102" s="100">
        <v>80</v>
      </c>
      <c r="AB102" s="100">
        <v>100</v>
      </c>
      <c r="AC102" s="100">
        <v>0.83556940000000002</v>
      </c>
      <c r="AD102" s="100">
        <v>3386</v>
      </c>
      <c r="AE102" s="100">
        <v>0.39805610000000002</v>
      </c>
      <c r="AF102" s="100">
        <v>0.97155069999999999</v>
      </c>
      <c r="AH102" s="123">
        <v>1995</v>
      </c>
      <c r="AI102" s="100">
        <v>1070</v>
      </c>
      <c r="AJ102" s="100">
        <v>5.9428326</v>
      </c>
      <c r="AK102" s="100">
        <v>6.6411854999999997</v>
      </c>
      <c r="AL102" s="100">
        <v>8.3014817999999995</v>
      </c>
      <c r="AM102" s="100">
        <v>7.7907447999999997</v>
      </c>
      <c r="AN102" s="100">
        <v>4.4330549000000001</v>
      </c>
      <c r="AO102" s="100">
        <v>3.7770839999999999</v>
      </c>
      <c r="AP102" s="100">
        <v>68.723364000000004</v>
      </c>
      <c r="AQ102" s="100">
        <v>76</v>
      </c>
      <c r="AR102" s="100">
        <v>100</v>
      </c>
      <c r="AS102" s="100">
        <v>0.85509020000000002</v>
      </c>
      <c r="AT102" s="100">
        <v>11782</v>
      </c>
      <c r="AU102" s="100">
        <v>0.68743600000000005</v>
      </c>
      <c r="AV102" s="100">
        <v>1.1893009000000001</v>
      </c>
      <c r="AW102" s="100">
        <v>1.6241490000000001</v>
      </c>
      <c r="AY102" s="123">
        <v>1995</v>
      </c>
    </row>
    <row r="103" spans="2:51">
      <c r="B103" s="123">
        <v>1996</v>
      </c>
      <c r="C103" s="100">
        <v>1067</v>
      </c>
      <c r="D103" s="100">
        <v>11.770125</v>
      </c>
      <c r="E103" s="100">
        <v>13.868592</v>
      </c>
      <c r="F103" s="100">
        <v>17.335740000000001</v>
      </c>
      <c r="G103" s="100">
        <v>15.232182</v>
      </c>
      <c r="H103" s="100">
        <v>10.435269999999999</v>
      </c>
      <c r="I103" s="100">
        <v>8.9829982000000008</v>
      </c>
      <c r="J103" s="100">
        <v>55.567948000000001</v>
      </c>
      <c r="K103" s="100">
        <v>53</v>
      </c>
      <c r="L103" s="100">
        <v>100</v>
      </c>
      <c r="M103" s="100">
        <v>1.5643784999999999</v>
      </c>
      <c r="N103" s="100">
        <v>22965</v>
      </c>
      <c r="O103" s="100">
        <v>2.6332162000000001</v>
      </c>
      <c r="P103" s="100">
        <v>3.5549205000000001</v>
      </c>
      <c r="R103" s="123">
        <v>1996</v>
      </c>
      <c r="S103" s="100">
        <v>571</v>
      </c>
      <c r="T103" s="100">
        <v>6.2340035</v>
      </c>
      <c r="U103" s="100">
        <v>5.8555470999999999</v>
      </c>
      <c r="V103" s="100">
        <v>7.3194338999999999</v>
      </c>
      <c r="W103" s="100">
        <v>6.9709656000000004</v>
      </c>
      <c r="X103" s="100">
        <v>3.7647347</v>
      </c>
      <c r="Y103" s="100">
        <v>3.1452898</v>
      </c>
      <c r="Z103" s="100">
        <v>74.380035000000007</v>
      </c>
      <c r="AA103" s="100">
        <v>80</v>
      </c>
      <c r="AB103" s="100">
        <v>100</v>
      </c>
      <c r="AC103" s="100">
        <v>0.94359890000000002</v>
      </c>
      <c r="AD103" s="100">
        <v>4254</v>
      </c>
      <c r="AE103" s="100">
        <v>0.49463950000000001</v>
      </c>
      <c r="AF103" s="100">
        <v>1.2468528000000001</v>
      </c>
      <c r="AH103" s="123">
        <v>1996</v>
      </c>
      <c r="AI103" s="100">
        <v>1638</v>
      </c>
      <c r="AJ103" s="100">
        <v>8.9877692000000007</v>
      </c>
      <c r="AK103" s="100">
        <v>9.6612722000000009</v>
      </c>
      <c r="AL103" s="100">
        <v>12.076589999999999</v>
      </c>
      <c r="AM103" s="100">
        <v>10.855422000000001</v>
      </c>
      <c r="AN103" s="100">
        <v>6.9961669999999998</v>
      </c>
      <c r="AO103" s="100">
        <v>5.9948132000000003</v>
      </c>
      <c r="AP103" s="100">
        <v>62.125762999999999</v>
      </c>
      <c r="AQ103" s="100">
        <v>68</v>
      </c>
      <c r="AR103" s="100">
        <v>100</v>
      </c>
      <c r="AS103" s="100">
        <v>1.2725394000000001</v>
      </c>
      <c r="AT103" s="100">
        <v>27219</v>
      </c>
      <c r="AU103" s="100">
        <v>1.5714018999999999</v>
      </c>
      <c r="AV103" s="100">
        <v>2.757234</v>
      </c>
      <c r="AW103" s="100">
        <v>2.3684536</v>
      </c>
      <c r="AY103" s="123">
        <v>1996</v>
      </c>
    </row>
    <row r="104" spans="2:51">
      <c r="B104" s="124">
        <v>1997</v>
      </c>
      <c r="C104" s="100">
        <v>868</v>
      </c>
      <c r="D104" s="100">
        <v>9.4799390999999993</v>
      </c>
      <c r="E104" s="100">
        <v>11.678072</v>
      </c>
      <c r="F104" s="100">
        <v>11.678072</v>
      </c>
      <c r="G104" s="100">
        <v>13.302994</v>
      </c>
      <c r="H104" s="100">
        <v>8.1915408000000003</v>
      </c>
      <c r="I104" s="100">
        <v>7.0643681000000003</v>
      </c>
      <c r="J104" s="100">
        <v>61.543779000000001</v>
      </c>
      <c r="K104" s="100">
        <v>68</v>
      </c>
      <c r="L104" s="100">
        <v>100</v>
      </c>
      <c r="M104" s="100">
        <v>1.2811429999999999</v>
      </c>
      <c r="N104" s="100">
        <v>14328</v>
      </c>
      <c r="O104" s="100">
        <v>1.6290361</v>
      </c>
      <c r="P104" s="100">
        <v>2.2560688999999998</v>
      </c>
      <c r="R104" s="124">
        <v>1997</v>
      </c>
      <c r="S104" s="100">
        <v>654</v>
      </c>
      <c r="T104" s="100">
        <v>7.0574066999999996</v>
      </c>
      <c r="U104" s="100">
        <v>6.4756289999999996</v>
      </c>
      <c r="V104" s="100">
        <v>6.4756289999999996</v>
      </c>
      <c r="W104" s="100">
        <v>7.7443451000000003</v>
      </c>
      <c r="X104" s="100">
        <v>4.1379263000000002</v>
      </c>
      <c r="Y104" s="100">
        <v>3.4588652</v>
      </c>
      <c r="Z104" s="100">
        <v>74.814984999999993</v>
      </c>
      <c r="AA104" s="100">
        <v>81</v>
      </c>
      <c r="AB104" s="100">
        <v>100</v>
      </c>
      <c r="AC104" s="100">
        <v>1.0617228000000001</v>
      </c>
      <c r="AD104" s="100">
        <v>4661</v>
      </c>
      <c r="AE104" s="100">
        <v>0.53672359999999997</v>
      </c>
      <c r="AF104" s="100">
        <v>1.3373119</v>
      </c>
      <c r="AH104" s="124">
        <v>1997</v>
      </c>
      <c r="AI104" s="100">
        <v>1522</v>
      </c>
      <c r="AJ104" s="100">
        <v>8.2613958000000007</v>
      </c>
      <c r="AK104" s="100">
        <v>8.8629297000000005</v>
      </c>
      <c r="AL104" s="100">
        <v>8.8629297000000005</v>
      </c>
      <c r="AM104" s="100">
        <v>10.25817</v>
      </c>
      <c r="AN104" s="100">
        <v>6.0571861</v>
      </c>
      <c r="AO104" s="100">
        <v>5.1822210000000002</v>
      </c>
      <c r="AP104" s="100">
        <v>67.246386000000001</v>
      </c>
      <c r="AQ104" s="100">
        <v>74</v>
      </c>
      <c r="AR104" s="100">
        <v>100</v>
      </c>
      <c r="AS104" s="100">
        <v>1.1766525000000001</v>
      </c>
      <c r="AT104" s="100">
        <v>18989</v>
      </c>
      <c r="AU104" s="100">
        <v>1.0863548000000001</v>
      </c>
      <c r="AV104" s="100">
        <v>1.930518</v>
      </c>
      <c r="AW104" s="100">
        <v>1.8033881</v>
      </c>
      <c r="AY104" s="124">
        <v>1997</v>
      </c>
    </row>
    <row r="105" spans="2:51">
      <c r="B105" s="124">
        <v>1998</v>
      </c>
      <c r="C105" s="100">
        <v>790</v>
      </c>
      <c r="D105" s="100">
        <v>8.5468762999999992</v>
      </c>
      <c r="E105" s="100">
        <v>10.575588</v>
      </c>
      <c r="F105" s="100">
        <v>10.575588</v>
      </c>
      <c r="G105" s="100">
        <v>12.221838</v>
      </c>
      <c r="H105" s="100">
        <v>7.2085911999999999</v>
      </c>
      <c r="I105" s="100">
        <v>6.0916408999999998</v>
      </c>
      <c r="J105" s="100">
        <v>64.003797000000006</v>
      </c>
      <c r="K105" s="100">
        <v>71.5</v>
      </c>
      <c r="L105" s="100">
        <v>100</v>
      </c>
      <c r="M105" s="100">
        <v>1.1778211999999999</v>
      </c>
      <c r="N105" s="100">
        <v>11414</v>
      </c>
      <c r="O105" s="100">
        <v>1.2874592</v>
      </c>
      <c r="P105" s="100">
        <v>1.8205743999999999</v>
      </c>
      <c r="R105" s="124">
        <v>1998</v>
      </c>
      <c r="S105" s="100">
        <v>664</v>
      </c>
      <c r="T105" s="100">
        <v>7.0906528</v>
      </c>
      <c r="U105" s="100">
        <v>6.4011601999999996</v>
      </c>
      <c r="V105" s="100">
        <v>6.4011601999999996</v>
      </c>
      <c r="W105" s="100">
        <v>7.6058171000000003</v>
      </c>
      <c r="X105" s="100">
        <v>4.0894646000000003</v>
      </c>
      <c r="Y105" s="100">
        <v>3.4551512999999998</v>
      </c>
      <c r="Z105" s="100">
        <v>74.418674999999993</v>
      </c>
      <c r="AA105" s="100">
        <v>80</v>
      </c>
      <c r="AB105" s="100">
        <v>100</v>
      </c>
      <c r="AC105" s="100">
        <v>1.1042924000000001</v>
      </c>
      <c r="AD105" s="100">
        <v>4818</v>
      </c>
      <c r="AE105" s="100">
        <v>0.54999030000000004</v>
      </c>
      <c r="AF105" s="100">
        <v>1.4273695</v>
      </c>
      <c r="AH105" s="124">
        <v>1998</v>
      </c>
      <c r="AI105" s="100">
        <v>1454</v>
      </c>
      <c r="AJ105" s="100">
        <v>7.8140181999999996</v>
      </c>
      <c r="AK105" s="100">
        <v>8.2766157000000007</v>
      </c>
      <c r="AL105" s="100">
        <v>8.2766157000000007</v>
      </c>
      <c r="AM105" s="100">
        <v>9.6489238000000004</v>
      </c>
      <c r="AN105" s="100">
        <v>5.5404426000000004</v>
      </c>
      <c r="AO105" s="100">
        <v>4.7011602000000003</v>
      </c>
      <c r="AP105" s="100">
        <v>68.759972000000005</v>
      </c>
      <c r="AQ105" s="100">
        <v>76</v>
      </c>
      <c r="AR105" s="100">
        <v>100</v>
      </c>
      <c r="AS105" s="100">
        <v>1.1430638</v>
      </c>
      <c r="AT105" s="100">
        <v>16232</v>
      </c>
      <c r="AU105" s="100">
        <v>0.92092909999999994</v>
      </c>
      <c r="AV105" s="100">
        <v>1.6829637</v>
      </c>
      <c r="AW105" s="100">
        <v>1.6521361999999999</v>
      </c>
      <c r="AY105" s="124">
        <v>1998</v>
      </c>
    </row>
    <row r="106" spans="2:51">
      <c r="B106" s="124">
        <v>1999</v>
      </c>
      <c r="C106" s="100">
        <v>842</v>
      </c>
      <c r="D106" s="100">
        <v>9.0148840999999997</v>
      </c>
      <c r="E106" s="100">
        <v>11.086907</v>
      </c>
      <c r="F106" s="100">
        <v>11.086907</v>
      </c>
      <c r="G106" s="100">
        <v>12.857049999999999</v>
      </c>
      <c r="H106" s="100">
        <v>7.3795055999999999</v>
      </c>
      <c r="I106" s="100">
        <v>6.1715042000000002</v>
      </c>
      <c r="J106" s="100">
        <v>66.028503999999998</v>
      </c>
      <c r="K106" s="100">
        <v>74</v>
      </c>
      <c r="L106" s="100">
        <v>100</v>
      </c>
      <c r="M106" s="100">
        <v>1.2524729999999999</v>
      </c>
      <c r="N106" s="100">
        <v>10779</v>
      </c>
      <c r="O106" s="100">
        <v>1.2050495999999999</v>
      </c>
      <c r="P106" s="100">
        <v>1.7277111999999999</v>
      </c>
      <c r="R106" s="124">
        <v>1999</v>
      </c>
      <c r="S106" s="100">
        <v>761</v>
      </c>
      <c r="T106" s="100">
        <v>8.0340746000000003</v>
      </c>
      <c r="U106" s="100">
        <v>7.1360117000000001</v>
      </c>
      <c r="V106" s="100">
        <v>7.1360117000000001</v>
      </c>
      <c r="W106" s="100">
        <v>8.4426427999999998</v>
      </c>
      <c r="X106" s="100">
        <v>4.5774607999999999</v>
      </c>
      <c r="Y106" s="100">
        <v>3.8485863</v>
      </c>
      <c r="Z106" s="100">
        <v>74.634691000000004</v>
      </c>
      <c r="AA106" s="100">
        <v>80</v>
      </c>
      <c r="AB106" s="100">
        <v>100</v>
      </c>
      <c r="AC106" s="100">
        <v>1.2501027</v>
      </c>
      <c r="AD106" s="100">
        <v>5511</v>
      </c>
      <c r="AE106" s="100">
        <v>0.62300800000000001</v>
      </c>
      <c r="AF106" s="100">
        <v>1.6381017</v>
      </c>
      <c r="AH106" s="124">
        <v>1999</v>
      </c>
      <c r="AI106" s="100">
        <v>1603</v>
      </c>
      <c r="AJ106" s="100">
        <v>8.5210370999999991</v>
      </c>
      <c r="AK106" s="100">
        <v>8.8649103999999994</v>
      </c>
      <c r="AL106" s="100">
        <v>8.8649103999999994</v>
      </c>
      <c r="AM106" s="100">
        <v>10.341163</v>
      </c>
      <c r="AN106" s="100">
        <v>5.8526354999999999</v>
      </c>
      <c r="AO106" s="100">
        <v>4.9250012999999999</v>
      </c>
      <c r="AP106" s="100">
        <v>70.114160999999996</v>
      </c>
      <c r="AQ106" s="100">
        <v>77</v>
      </c>
      <c r="AR106" s="100">
        <v>100</v>
      </c>
      <c r="AS106" s="100">
        <v>1.2513466</v>
      </c>
      <c r="AT106" s="100">
        <v>16290</v>
      </c>
      <c r="AU106" s="100">
        <v>0.91564939999999995</v>
      </c>
      <c r="AV106" s="100">
        <v>1.6963184</v>
      </c>
      <c r="AW106" s="100">
        <v>1.5536559000000001</v>
      </c>
      <c r="AY106" s="124">
        <v>1999</v>
      </c>
    </row>
    <row r="107" spans="2:51" s="92" customFormat="1">
      <c r="B107" s="125">
        <v>2000</v>
      </c>
      <c r="C107" s="100">
        <v>867</v>
      </c>
      <c r="D107" s="100">
        <v>9.1809521000000007</v>
      </c>
      <c r="E107" s="100">
        <v>11.068804</v>
      </c>
      <c r="F107" s="100">
        <v>11.068804</v>
      </c>
      <c r="G107" s="100">
        <v>12.87344</v>
      </c>
      <c r="H107" s="100">
        <v>7.3635576</v>
      </c>
      <c r="I107" s="100">
        <v>6.1606750999999997</v>
      </c>
      <c r="J107" s="100">
        <v>66.415225000000007</v>
      </c>
      <c r="K107" s="100">
        <v>74</v>
      </c>
      <c r="L107" s="100">
        <v>100</v>
      </c>
      <c r="M107" s="100">
        <v>1.297574</v>
      </c>
      <c r="N107" s="100">
        <v>10824</v>
      </c>
      <c r="O107" s="100">
        <v>1.1986677999999999</v>
      </c>
      <c r="P107" s="100">
        <v>1.812953</v>
      </c>
      <c r="R107" s="125">
        <v>2000</v>
      </c>
      <c r="S107" s="100">
        <v>779</v>
      </c>
      <c r="T107" s="100">
        <v>8.1269965000000006</v>
      </c>
      <c r="U107" s="100">
        <v>7.0643941000000003</v>
      </c>
      <c r="V107" s="100">
        <v>7.0643941000000003</v>
      </c>
      <c r="W107" s="100">
        <v>8.3894514999999998</v>
      </c>
      <c r="X107" s="100">
        <v>4.4929724000000002</v>
      </c>
      <c r="Y107" s="100">
        <v>3.7471739999999998</v>
      </c>
      <c r="Z107" s="100">
        <v>75.218227999999996</v>
      </c>
      <c r="AA107" s="100">
        <v>81</v>
      </c>
      <c r="AB107" s="100">
        <v>100</v>
      </c>
      <c r="AC107" s="100">
        <v>1.2672024</v>
      </c>
      <c r="AD107" s="100">
        <v>5234</v>
      </c>
      <c r="AE107" s="100">
        <v>0.58568640000000005</v>
      </c>
      <c r="AF107" s="100">
        <v>1.5727447000000001</v>
      </c>
      <c r="AH107" s="125">
        <v>2000</v>
      </c>
      <c r="AI107" s="100">
        <v>1646</v>
      </c>
      <c r="AJ107" s="100">
        <v>8.6500453000000004</v>
      </c>
      <c r="AK107" s="100">
        <v>8.8311905999999993</v>
      </c>
      <c r="AL107" s="100">
        <v>8.8311905999999993</v>
      </c>
      <c r="AM107" s="100">
        <v>10.334783</v>
      </c>
      <c r="AN107" s="100">
        <v>5.8087128999999997</v>
      </c>
      <c r="AO107" s="100">
        <v>4.8705755000000002</v>
      </c>
      <c r="AP107" s="100">
        <v>70.581408999999994</v>
      </c>
      <c r="AQ107" s="100">
        <v>78</v>
      </c>
      <c r="AR107" s="100">
        <v>100</v>
      </c>
      <c r="AS107" s="100">
        <v>1.2830206</v>
      </c>
      <c r="AT107" s="100">
        <v>16058</v>
      </c>
      <c r="AU107" s="100">
        <v>0.89377209999999996</v>
      </c>
      <c r="AV107" s="100">
        <v>1.7269805</v>
      </c>
      <c r="AW107" s="100">
        <v>1.5668439999999999</v>
      </c>
      <c r="AY107" s="125">
        <v>2000</v>
      </c>
    </row>
    <row r="108" spans="2:51">
      <c r="B108" s="124">
        <v>2001</v>
      </c>
      <c r="C108" s="100">
        <v>887</v>
      </c>
      <c r="D108" s="100">
        <v>9.2764708000000002</v>
      </c>
      <c r="E108" s="100">
        <v>10.962399</v>
      </c>
      <c r="F108" s="100">
        <v>10.962399</v>
      </c>
      <c r="G108" s="100">
        <v>12.811081</v>
      </c>
      <c r="H108" s="100">
        <v>7.2998060000000002</v>
      </c>
      <c r="I108" s="100">
        <v>6.1980852999999998</v>
      </c>
      <c r="J108" s="100">
        <v>66.842164999999994</v>
      </c>
      <c r="K108" s="100">
        <v>74</v>
      </c>
      <c r="L108" s="100">
        <v>100</v>
      </c>
      <c r="M108" s="100">
        <v>1.3271489000000001</v>
      </c>
      <c r="N108" s="100">
        <v>10893</v>
      </c>
      <c r="O108" s="100">
        <v>1.1934585</v>
      </c>
      <c r="P108" s="100">
        <v>1.8744354000000001</v>
      </c>
      <c r="R108" s="124">
        <v>2001</v>
      </c>
      <c r="S108" s="100">
        <v>788</v>
      </c>
      <c r="T108" s="100">
        <v>8.1129429000000002</v>
      </c>
      <c r="U108" s="100">
        <v>6.9115320000000002</v>
      </c>
      <c r="V108" s="100">
        <v>6.9115320000000002</v>
      </c>
      <c r="W108" s="100">
        <v>8.2070854000000004</v>
      </c>
      <c r="X108" s="100">
        <v>4.4112904000000004</v>
      </c>
      <c r="Y108" s="100">
        <v>3.7023191999999998</v>
      </c>
      <c r="Z108" s="100">
        <v>75.098984999999999</v>
      </c>
      <c r="AA108" s="100">
        <v>81</v>
      </c>
      <c r="AB108" s="100">
        <v>100</v>
      </c>
      <c r="AC108" s="100">
        <v>1.2769611999999999</v>
      </c>
      <c r="AD108" s="100">
        <v>5401</v>
      </c>
      <c r="AE108" s="100">
        <v>0.59743349999999995</v>
      </c>
      <c r="AF108" s="100">
        <v>1.6779702000000001</v>
      </c>
      <c r="AH108" s="124">
        <v>2001</v>
      </c>
      <c r="AI108" s="100">
        <v>1675</v>
      </c>
      <c r="AJ108" s="100">
        <v>8.6901478000000001</v>
      </c>
      <c r="AK108" s="100">
        <v>8.6866412999999998</v>
      </c>
      <c r="AL108" s="100">
        <v>8.6866412999999998</v>
      </c>
      <c r="AM108" s="100">
        <v>10.189249999999999</v>
      </c>
      <c r="AN108" s="100">
        <v>5.7287604999999999</v>
      </c>
      <c r="AO108" s="100">
        <v>4.8630968000000001</v>
      </c>
      <c r="AP108" s="100">
        <v>70.726567000000003</v>
      </c>
      <c r="AQ108" s="100">
        <v>78</v>
      </c>
      <c r="AR108" s="100">
        <v>100</v>
      </c>
      <c r="AS108" s="100">
        <v>1.3030558000000001</v>
      </c>
      <c r="AT108" s="100">
        <v>16294</v>
      </c>
      <c r="AU108" s="100">
        <v>0.89687170000000005</v>
      </c>
      <c r="AV108" s="100">
        <v>1.8044057</v>
      </c>
      <c r="AW108" s="100">
        <v>1.5861026</v>
      </c>
      <c r="AY108" s="124">
        <v>2001</v>
      </c>
    </row>
    <row r="109" spans="2:51">
      <c r="B109" s="125">
        <v>2002</v>
      </c>
      <c r="C109" s="100">
        <v>952</v>
      </c>
      <c r="D109" s="100">
        <v>9.8393020999999994</v>
      </c>
      <c r="E109" s="100">
        <v>11.437395</v>
      </c>
      <c r="F109" s="100">
        <v>11.437395</v>
      </c>
      <c r="G109" s="100">
        <v>13.356616000000001</v>
      </c>
      <c r="H109" s="100">
        <v>7.6209309000000003</v>
      </c>
      <c r="I109" s="100">
        <v>6.5224171000000002</v>
      </c>
      <c r="J109" s="100">
        <v>66.943218000000002</v>
      </c>
      <c r="K109" s="100">
        <v>74</v>
      </c>
      <c r="L109" s="100">
        <v>100</v>
      </c>
      <c r="M109" s="100">
        <v>1.3820135</v>
      </c>
      <c r="N109" s="100">
        <v>11667</v>
      </c>
      <c r="O109" s="100">
        <v>1.2648767999999999</v>
      </c>
      <c r="P109" s="100">
        <v>2.0467523000000001</v>
      </c>
      <c r="R109" s="125">
        <v>2002</v>
      </c>
      <c r="S109" s="100">
        <v>838</v>
      </c>
      <c r="T109" s="100">
        <v>8.5338420999999993</v>
      </c>
      <c r="U109" s="100">
        <v>7.1390621000000003</v>
      </c>
      <c r="V109" s="100">
        <v>7.1390621000000003</v>
      </c>
      <c r="W109" s="100">
        <v>8.5119193000000006</v>
      </c>
      <c r="X109" s="100">
        <v>4.5020607999999998</v>
      </c>
      <c r="Y109" s="100">
        <v>3.7373813</v>
      </c>
      <c r="Z109" s="100">
        <v>76.262529999999998</v>
      </c>
      <c r="AA109" s="100">
        <v>82</v>
      </c>
      <c r="AB109" s="100">
        <v>100</v>
      </c>
      <c r="AC109" s="100">
        <v>1.2927709999999999</v>
      </c>
      <c r="AD109" s="100">
        <v>5216</v>
      </c>
      <c r="AE109" s="100">
        <v>0.57128319999999999</v>
      </c>
      <c r="AF109" s="100">
        <v>1.5893765</v>
      </c>
      <c r="AH109" s="125">
        <v>2002</v>
      </c>
      <c r="AI109" s="100">
        <v>1790</v>
      </c>
      <c r="AJ109" s="100">
        <v>9.1817425999999998</v>
      </c>
      <c r="AK109" s="100">
        <v>9.0373967999999998</v>
      </c>
      <c r="AL109" s="100">
        <v>9.0373967999999998</v>
      </c>
      <c r="AM109" s="100">
        <v>10.613384999999999</v>
      </c>
      <c r="AN109" s="100">
        <v>5.9387651999999997</v>
      </c>
      <c r="AO109" s="100">
        <v>5.0402811999999999</v>
      </c>
      <c r="AP109" s="100">
        <v>71.308552000000006</v>
      </c>
      <c r="AQ109" s="100">
        <v>78</v>
      </c>
      <c r="AR109" s="100">
        <v>100</v>
      </c>
      <c r="AS109" s="100">
        <v>1.3387481999999999</v>
      </c>
      <c r="AT109" s="100">
        <v>16883</v>
      </c>
      <c r="AU109" s="100">
        <v>0.91984670000000002</v>
      </c>
      <c r="AV109" s="100">
        <v>1.8796398000000001</v>
      </c>
      <c r="AW109" s="100">
        <v>1.6020865</v>
      </c>
      <c r="AY109" s="125">
        <v>2002</v>
      </c>
    </row>
    <row r="110" spans="2:51">
      <c r="B110" s="124">
        <v>2003</v>
      </c>
      <c r="C110" s="100">
        <v>926</v>
      </c>
      <c r="D110" s="100">
        <v>9.4609535000000005</v>
      </c>
      <c r="E110" s="100">
        <v>10.840361</v>
      </c>
      <c r="F110" s="100">
        <v>10.840361</v>
      </c>
      <c r="G110" s="100">
        <v>12.640574000000001</v>
      </c>
      <c r="H110" s="100">
        <v>7.1244002000000002</v>
      </c>
      <c r="I110" s="100">
        <v>6.0258399999999996</v>
      </c>
      <c r="J110" s="100">
        <v>68.497839999999997</v>
      </c>
      <c r="K110" s="100">
        <v>75</v>
      </c>
      <c r="L110" s="100">
        <v>100</v>
      </c>
      <c r="M110" s="100">
        <v>1.3551880999999999</v>
      </c>
      <c r="N110" s="100">
        <v>9946</v>
      </c>
      <c r="O110" s="100">
        <v>1.0672938000000001</v>
      </c>
      <c r="P110" s="100">
        <v>1.7586980000000001</v>
      </c>
      <c r="R110" s="124">
        <v>2003</v>
      </c>
      <c r="S110" s="100">
        <v>828</v>
      </c>
      <c r="T110" s="100">
        <v>8.3357326999999994</v>
      </c>
      <c r="U110" s="100">
        <v>6.9184530999999998</v>
      </c>
      <c r="V110" s="100">
        <v>6.9184530999999998</v>
      </c>
      <c r="W110" s="100">
        <v>8.2061323999999995</v>
      </c>
      <c r="X110" s="100">
        <v>4.3255210999999996</v>
      </c>
      <c r="Y110" s="100">
        <v>3.5713751</v>
      </c>
      <c r="Z110" s="100">
        <v>76.553139999999999</v>
      </c>
      <c r="AA110" s="100">
        <v>81</v>
      </c>
      <c r="AB110" s="100">
        <v>100</v>
      </c>
      <c r="AC110" s="100">
        <v>1.2945186</v>
      </c>
      <c r="AD110" s="100">
        <v>4809</v>
      </c>
      <c r="AE110" s="100">
        <v>0.52116870000000004</v>
      </c>
      <c r="AF110" s="100">
        <v>1.4963641000000001</v>
      </c>
      <c r="AH110" s="124">
        <v>2003</v>
      </c>
      <c r="AI110" s="100">
        <v>1754</v>
      </c>
      <c r="AJ110" s="100">
        <v>8.8941908999999999</v>
      </c>
      <c r="AK110" s="100">
        <v>8.6709782999999998</v>
      </c>
      <c r="AL110" s="100">
        <v>8.6709782999999998</v>
      </c>
      <c r="AM110" s="100">
        <v>10.158099999999999</v>
      </c>
      <c r="AN110" s="100">
        <v>5.6190664000000003</v>
      </c>
      <c r="AO110" s="100">
        <v>4.7231493999999996</v>
      </c>
      <c r="AP110" s="100">
        <v>72.300455999999997</v>
      </c>
      <c r="AQ110" s="100">
        <v>78</v>
      </c>
      <c r="AR110" s="100">
        <v>100</v>
      </c>
      <c r="AS110" s="100">
        <v>1.3258548999999999</v>
      </c>
      <c r="AT110" s="100">
        <v>14755</v>
      </c>
      <c r="AU110" s="100">
        <v>0.79557929999999999</v>
      </c>
      <c r="AV110" s="100">
        <v>1.6636393</v>
      </c>
      <c r="AW110" s="100">
        <v>1.5668763999999999</v>
      </c>
      <c r="AY110" s="124">
        <v>2003</v>
      </c>
    </row>
    <row r="111" spans="2:51">
      <c r="B111" s="125">
        <v>2004</v>
      </c>
      <c r="C111" s="100">
        <v>965</v>
      </c>
      <c r="D111" s="100">
        <v>9.7514629999999993</v>
      </c>
      <c r="E111" s="100">
        <v>11.127739</v>
      </c>
      <c r="F111" s="100">
        <v>11.127739</v>
      </c>
      <c r="G111" s="100">
        <v>13.079701999999999</v>
      </c>
      <c r="H111" s="100">
        <v>7.2421661000000004</v>
      </c>
      <c r="I111" s="100">
        <v>6.1252559</v>
      </c>
      <c r="J111" s="100">
        <v>69.227979000000005</v>
      </c>
      <c r="K111" s="100">
        <v>76</v>
      </c>
      <c r="L111" s="100">
        <v>100</v>
      </c>
      <c r="M111" s="100">
        <v>1.4109219</v>
      </c>
      <c r="N111" s="100">
        <v>10003</v>
      </c>
      <c r="O111" s="100">
        <v>1.0629078999999999</v>
      </c>
      <c r="P111" s="100">
        <v>1.8171611999999999</v>
      </c>
      <c r="R111" s="125">
        <v>2004</v>
      </c>
      <c r="S111" s="100">
        <v>842</v>
      </c>
      <c r="T111" s="100">
        <v>8.3891521999999998</v>
      </c>
      <c r="U111" s="100">
        <v>6.8797449999999998</v>
      </c>
      <c r="V111" s="100">
        <v>6.8797449999999998</v>
      </c>
      <c r="W111" s="100">
        <v>8.2604811999999992</v>
      </c>
      <c r="X111" s="100">
        <v>4.3317334000000001</v>
      </c>
      <c r="Y111" s="100">
        <v>3.628657</v>
      </c>
      <c r="Z111" s="100">
        <v>77.155581999999995</v>
      </c>
      <c r="AA111" s="100">
        <v>81</v>
      </c>
      <c r="AB111" s="100">
        <v>100</v>
      </c>
      <c r="AC111" s="100">
        <v>1.3133062</v>
      </c>
      <c r="AD111" s="100">
        <v>4452</v>
      </c>
      <c r="AE111" s="100">
        <v>0.47787239999999997</v>
      </c>
      <c r="AF111" s="100">
        <v>1.4173648999999999</v>
      </c>
      <c r="AH111" s="125">
        <v>2004</v>
      </c>
      <c r="AI111" s="100">
        <v>1807</v>
      </c>
      <c r="AJ111" s="100">
        <v>9.0654953999999996</v>
      </c>
      <c r="AK111" s="100">
        <v>8.7113072000000003</v>
      </c>
      <c r="AL111" s="100">
        <v>8.7113072000000003</v>
      </c>
      <c r="AM111" s="100">
        <v>10.294357</v>
      </c>
      <c r="AN111" s="100">
        <v>5.6441888999999996</v>
      </c>
      <c r="AO111" s="100">
        <v>4.7721495000000003</v>
      </c>
      <c r="AP111" s="100">
        <v>72.921970000000002</v>
      </c>
      <c r="AQ111" s="100">
        <v>79</v>
      </c>
      <c r="AR111" s="100">
        <v>100</v>
      </c>
      <c r="AS111" s="100">
        <v>1.3636912000000001</v>
      </c>
      <c r="AT111" s="100">
        <v>14455</v>
      </c>
      <c r="AU111" s="100">
        <v>0.77186909999999997</v>
      </c>
      <c r="AV111" s="100">
        <v>1.6719139000000001</v>
      </c>
      <c r="AW111" s="100">
        <v>1.6174639</v>
      </c>
      <c r="AY111" s="125">
        <v>2004</v>
      </c>
    </row>
    <row r="112" spans="2:51">
      <c r="B112" s="124">
        <v>2005</v>
      </c>
      <c r="C112" s="100">
        <v>905</v>
      </c>
      <c r="D112" s="100">
        <v>9.0322669999999992</v>
      </c>
      <c r="E112" s="100">
        <v>10.107317</v>
      </c>
      <c r="F112" s="100">
        <v>10.107317</v>
      </c>
      <c r="G112" s="100">
        <v>11.82597</v>
      </c>
      <c r="H112" s="100">
        <v>6.6009561999999997</v>
      </c>
      <c r="I112" s="100">
        <v>5.6113264000000003</v>
      </c>
      <c r="J112" s="100">
        <v>69.118232000000006</v>
      </c>
      <c r="K112" s="100">
        <v>76</v>
      </c>
      <c r="L112" s="100">
        <v>100</v>
      </c>
      <c r="M112" s="100">
        <v>1.3459049999999999</v>
      </c>
      <c r="N112" s="100">
        <v>9543</v>
      </c>
      <c r="O112" s="100">
        <v>1.0026679000000001</v>
      </c>
      <c r="P112" s="100">
        <v>1.7299199999999999</v>
      </c>
      <c r="R112" s="124">
        <v>2005</v>
      </c>
      <c r="S112" s="100">
        <v>796</v>
      </c>
      <c r="T112" s="100">
        <v>7.8367969000000004</v>
      </c>
      <c r="U112" s="100">
        <v>6.2936785000000004</v>
      </c>
      <c r="V112" s="100">
        <v>6.2936785000000004</v>
      </c>
      <c r="W112" s="100">
        <v>7.5527563999999998</v>
      </c>
      <c r="X112" s="100">
        <v>3.8890650999999998</v>
      </c>
      <c r="Y112" s="100">
        <v>3.1963132000000001</v>
      </c>
      <c r="Z112" s="100">
        <v>77.747487000000007</v>
      </c>
      <c r="AA112" s="100">
        <v>82</v>
      </c>
      <c r="AB112" s="100">
        <v>100</v>
      </c>
      <c r="AC112" s="100">
        <v>1.2540765</v>
      </c>
      <c r="AD112" s="100">
        <v>3887</v>
      </c>
      <c r="AE112" s="100">
        <v>0.41257450000000001</v>
      </c>
      <c r="AF112" s="100">
        <v>1.2374764</v>
      </c>
      <c r="AH112" s="124">
        <v>2005</v>
      </c>
      <c r="AI112" s="100">
        <v>1701</v>
      </c>
      <c r="AJ112" s="100">
        <v>8.4304562000000001</v>
      </c>
      <c r="AK112" s="100">
        <v>7.9779342</v>
      </c>
      <c r="AL112" s="100">
        <v>7.9779342</v>
      </c>
      <c r="AM112" s="100">
        <v>9.4039815999999998</v>
      </c>
      <c r="AN112" s="100">
        <v>5.1364263000000001</v>
      </c>
      <c r="AO112" s="100">
        <v>4.3240689000000003</v>
      </c>
      <c r="AP112" s="100">
        <v>73.156379000000001</v>
      </c>
      <c r="AQ112" s="100">
        <v>79</v>
      </c>
      <c r="AR112" s="100">
        <v>100</v>
      </c>
      <c r="AS112" s="100">
        <v>1.3013143</v>
      </c>
      <c r="AT112" s="100">
        <v>13430</v>
      </c>
      <c r="AU112" s="100">
        <v>0.70912109999999995</v>
      </c>
      <c r="AV112" s="100">
        <v>1.5512543000000001</v>
      </c>
      <c r="AW112" s="100">
        <v>1.6059475000000001</v>
      </c>
      <c r="AY112" s="124">
        <v>2005</v>
      </c>
    </row>
    <row r="113" spans="2:51">
      <c r="B113" s="124">
        <v>2006</v>
      </c>
      <c r="C113" s="100">
        <v>1043</v>
      </c>
      <c r="D113" s="100">
        <v>10.26633</v>
      </c>
      <c r="E113" s="100">
        <v>11.098407999999999</v>
      </c>
      <c r="F113" s="100">
        <v>11.098407999999999</v>
      </c>
      <c r="G113" s="100">
        <v>12.989367</v>
      </c>
      <c r="H113" s="100">
        <v>7.3248858999999999</v>
      </c>
      <c r="I113" s="100">
        <v>6.1901650999999998</v>
      </c>
      <c r="J113" s="100">
        <v>69.388302999999993</v>
      </c>
      <c r="K113" s="100">
        <v>75</v>
      </c>
      <c r="L113" s="100">
        <v>100</v>
      </c>
      <c r="M113" s="100">
        <v>1.5213840000000001</v>
      </c>
      <c r="N113" s="100">
        <v>10435</v>
      </c>
      <c r="O113" s="100">
        <v>1.0822718</v>
      </c>
      <c r="P113" s="100">
        <v>1.9253336000000001</v>
      </c>
      <c r="R113" s="124">
        <v>2006</v>
      </c>
      <c r="S113" s="100">
        <v>926</v>
      </c>
      <c r="T113" s="100">
        <v>8.9976798000000002</v>
      </c>
      <c r="U113" s="100">
        <v>7.1828136999999996</v>
      </c>
      <c r="V113" s="100">
        <v>7.1828136999999996</v>
      </c>
      <c r="W113" s="100">
        <v>8.5457958999999999</v>
      </c>
      <c r="X113" s="100">
        <v>4.5083425999999998</v>
      </c>
      <c r="Y113" s="100">
        <v>3.7431857000000002</v>
      </c>
      <c r="Z113" s="100">
        <v>77.089633000000006</v>
      </c>
      <c r="AA113" s="100">
        <v>82</v>
      </c>
      <c r="AB113" s="100">
        <v>100</v>
      </c>
      <c r="AC113" s="100">
        <v>1.4206158</v>
      </c>
      <c r="AD113" s="100">
        <v>5310</v>
      </c>
      <c r="AE113" s="100">
        <v>0.55646379999999995</v>
      </c>
      <c r="AF113" s="100">
        <v>1.6986889999999999</v>
      </c>
      <c r="AH113" s="124">
        <v>2006</v>
      </c>
      <c r="AI113" s="100">
        <v>1969</v>
      </c>
      <c r="AJ113" s="100">
        <v>9.6279070999999998</v>
      </c>
      <c r="AK113" s="100">
        <v>8.9743372000000008</v>
      </c>
      <c r="AL113" s="100">
        <v>8.9743372000000008</v>
      </c>
      <c r="AM113" s="100">
        <v>10.558911999999999</v>
      </c>
      <c r="AN113" s="100">
        <v>5.8313952000000002</v>
      </c>
      <c r="AO113" s="100">
        <v>4.9069339000000003</v>
      </c>
      <c r="AP113" s="100">
        <v>73.010157000000007</v>
      </c>
      <c r="AQ113" s="100">
        <v>79</v>
      </c>
      <c r="AR113" s="100">
        <v>100</v>
      </c>
      <c r="AS113" s="100">
        <v>1.4722706000000001</v>
      </c>
      <c r="AT113" s="100">
        <v>15745</v>
      </c>
      <c r="AU113" s="100">
        <v>0.82072940000000005</v>
      </c>
      <c r="AV113" s="100">
        <v>1.8424297999999999</v>
      </c>
      <c r="AW113" s="100">
        <v>1.5451337999999999</v>
      </c>
      <c r="AY113" s="124">
        <v>2006</v>
      </c>
    </row>
    <row r="114" spans="2:51">
      <c r="B114" s="124">
        <v>2007</v>
      </c>
      <c r="C114" s="100">
        <v>972</v>
      </c>
      <c r="D114" s="100">
        <v>9.3880063000000007</v>
      </c>
      <c r="E114" s="100">
        <v>10.032726</v>
      </c>
      <c r="F114" s="100">
        <v>10.032726</v>
      </c>
      <c r="G114" s="100">
        <v>11.841301</v>
      </c>
      <c r="H114" s="100">
        <v>6.5319484000000001</v>
      </c>
      <c r="I114" s="100">
        <v>5.5048459000000003</v>
      </c>
      <c r="J114" s="100">
        <v>70.526748999999995</v>
      </c>
      <c r="K114" s="100">
        <v>76</v>
      </c>
      <c r="L114" s="100">
        <v>100</v>
      </c>
      <c r="M114" s="100">
        <v>1.3773753</v>
      </c>
      <c r="N114" s="100">
        <v>9002</v>
      </c>
      <c r="O114" s="100">
        <v>0.91659219999999997</v>
      </c>
      <c r="P114" s="100">
        <v>1.6437446</v>
      </c>
      <c r="R114" s="124">
        <v>2007</v>
      </c>
      <c r="S114" s="100">
        <v>885</v>
      </c>
      <c r="T114" s="100">
        <v>8.4495053000000002</v>
      </c>
      <c r="U114" s="100">
        <v>6.6246004000000003</v>
      </c>
      <c r="V114" s="100">
        <v>6.6246004000000003</v>
      </c>
      <c r="W114" s="100">
        <v>7.9140988999999999</v>
      </c>
      <c r="X114" s="100">
        <v>4.1321364000000003</v>
      </c>
      <c r="Y114" s="100">
        <v>3.4199359999999999</v>
      </c>
      <c r="Z114" s="100">
        <v>77.587570999999997</v>
      </c>
      <c r="AA114" s="100">
        <v>82</v>
      </c>
      <c r="AB114" s="100">
        <v>100</v>
      </c>
      <c r="AC114" s="100">
        <v>1.3153006</v>
      </c>
      <c r="AD114" s="100">
        <v>4714</v>
      </c>
      <c r="AE114" s="100">
        <v>0.48544209999999999</v>
      </c>
      <c r="AF114" s="100">
        <v>1.461497</v>
      </c>
      <c r="AH114" s="124">
        <v>2007</v>
      </c>
      <c r="AI114" s="100">
        <v>1857</v>
      </c>
      <c r="AJ114" s="100">
        <v>8.9160442999999994</v>
      </c>
      <c r="AK114" s="100">
        <v>8.1655016000000007</v>
      </c>
      <c r="AL114" s="100">
        <v>8.1655016000000007</v>
      </c>
      <c r="AM114" s="100">
        <v>9.6699634000000003</v>
      </c>
      <c r="AN114" s="100">
        <v>5.2491766999999996</v>
      </c>
      <c r="AO114" s="100">
        <v>4.4046381999999999</v>
      </c>
      <c r="AP114" s="100">
        <v>73.891761000000002</v>
      </c>
      <c r="AQ114" s="100">
        <v>79</v>
      </c>
      <c r="AR114" s="100">
        <v>100</v>
      </c>
      <c r="AS114" s="100">
        <v>1.3470773</v>
      </c>
      <c r="AT114" s="100">
        <v>13716</v>
      </c>
      <c r="AU114" s="100">
        <v>0.70223590000000002</v>
      </c>
      <c r="AV114" s="100">
        <v>1.576193</v>
      </c>
      <c r="AW114" s="100">
        <v>1.5144651</v>
      </c>
      <c r="AY114" s="124">
        <v>2007</v>
      </c>
    </row>
    <row r="115" spans="2:51">
      <c r="B115" s="124">
        <v>2008</v>
      </c>
      <c r="C115" s="100">
        <v>1015</v>
      </c>
      <c r="D115" s="100">
        <v>9.6007914999999997</v>
      </c>
      <c r="E115" s="100">
        <v>10.242114000000001</v>
      </c>
      <c r="F115" s="100">
        <v>10.242114000000001</v>
      </c>
      <c r="G115" s="100">
        <v>12.024724000000001</v>
      </c>
      <c r="H115" s="100">
        <v>6.6797477000000001</v>
      </c>
      <c r="I115" s="100">
        <v>5.6593543999999998</v>
      </c>
      <c r="J115" s="100">
        <v>70.236452999999997</v>
      </c>
      <c r="K115" s="100">
        <v>76</v>
      </c>
      <c r="L115" s="100">
        <v>100</v>
      </c>
      <c r="M115" s="100">
        <v>1.3800511</v>
      </c>
      <c r="N115" s="100">
        <v>9880</v>
      </c>
      <c r="O115" s="100">
        <v>0.98532889999999995</v>
      </c>
      <c r="P115" s="100">
        <v>1.7677486</v>
      </c>
      <c r="R115" s="124">
        <v>2008</v>
      </c>
      <c r="S115" s="100">
        <v>954</v>
      </c>
      <c r="T115" s="100">
        <v>8.9349653</v>
      </c>
      <c r="U115" s="100">
        <v>6.9726309000000004</v>
      </c>
      <c r="V115" s="100">
        <v>6.9726309000000004</v>
      </c>
      <c r="W115" s="100">
        <v>8.3288443999999995</v>
      </c>
      <c r="X115" s="100">
        <v>4.3829193000000002</v>
      </c>
      <c r="Y115" s="100">
        <v>3.6447946999999998</v>
      </c>
      <c r="Z115" s="100">
        <v>77.185535000000002</v>
      </c>
      <c r="AA115" s="100">
        <v>82</v>
      </c>
      <c r="AB115" s="100">
        <v>100</v>
      </c>
      <c r="AC115" s="100">
        <v>1.3551521</v>
      </c>
      <c r="AD115" s="100">
        <v>5334</v>
      </c>
      <c r="AE115" s="100">
        <v>0.53868119999999997</v>
      </c>
      <c r="AF115" s="100">
        <v>1.6658443000000001</v>
      </c>
      <c r="AH115" s="124">
        <v>2008</v>
      </c>
      <c r="AI115" s="100">
        <v>1969</v>
      </c>
      <c r="AJ115" s="100">
        <v>9.2662315999999993</v>
      </c>
      <c r="AK115" s="100">
        <v>8.4361171000000006</v>
      </c>
      <c r="AL115" s="100">
        <v>8.4361171000000006</v>
      </c>
      <c r="AM115" s="100">
        <v>9.9570694</v>
      </c>
      <c r="AN115" s="100">
        <v>5.4470717999999998</v>
      </c>
      <c r="AO115" s="100">
        <v>4.5892438999999996</v>
      </c>
      <c r="AP115" s="100">
        <v>73.603352000000001</v>
      </c>
      <c r="AQ115" s="100">
        <v>80</v>
      </c>
      <c r="AR115" s="100">
        <v>100</v>
      </c>
      <c r="AS115" s="100">
        <v>1.3678741000000001</v>
      </c>
      <c r="AT115" s="100">
        <v>15214</v>
      </c>
      <c r="AU115" s="100">
        <v>0.76340750000000002</v>
      </c>
      <c r="AV115" s="100">
        <v>1.7306315999999999</v>
      </c>
      <c r="AW115" s="100">
        <v>1.4689023000000001</v>
      </c>
      <c r="AY115" s="124">
        <v>2008</v>
      </c>
    </row>
    <row r="116" spans="2:51">
      <c r="B116" s="124">
        <v>2009</v>
      </c>
      <c r="C116" s="100">
        <v>974</v>
      </c>
      <c r="D116" s="100">
        <v>9.0178530000000006</v>
      </c>
      <c r="E116" s="100">
        <v>9.4286594000000008</v>
      </c>
      <c r="F116" s="100">
        <v>9.4286594000000008</v>
      </c>
      <c r="G116" s="100">
        <v>11.023985</v>
      </c>
      <c r="H116" s="100">
        <v>6.3509684999999996</v>
      </c>
      <c r="I116" s="100">
        <v>5.5554807000000004</v>
      </c>
      <c r="J116" s="100">
        <v>68.650924000000003</v>
      </c>
      <c r="K116" s="100">
        <v>74</v>
      </c>
      <c r="L116" s="100">
        <v>100</v>
      </c>
      <c r="M116" s="100">
        <v>1.346792</v>
      </c>
      <c r="N116" s="100">
        <v>10763</v>
      </c>
      <c r="O116" s="100">
        <v>1.0507371000000001</v>
      </c>
      <c r="P116" s="100">
        <v>1.9140516999999999</v>
      </c>
      <c r="R116" s="124">
        <v>2009</v>
      </c>
      <c r="S116" s="100">
        <v>852</v>
      </c>
      <c r="T116" s="100">
        <v>7.8230765</v>
      </c>
      <c r="U116" s="100">
        <v>6.0540140999999998</v>
      </c>
      <c r="V116" s="100">
        <v>6.0540140999999998</v>
      </c>
      <c r="W116" s="100">
        <v>7.2330569000000002</v>
      </c>
      <c r="X116" s="100">
        <v>3.7700311000000002</v>
      </c>
      <c r="Y116" s="100">
        <v>3.126487</v>
      </c>
      <c r="Z116" s="100">
        <v>77.919014000000004</v>
      </c>
      <c r="AA116" s="100">
        <v>83</v>
      </c>
      <c r="AB116" s="100">
        <v>100</v>
      </c>
      <c r="AC116" s="100">
        <v>1.2448859999999999</v>
      </c>
      <c r="AD116" s="100">
        <v>4493</v>
      </c>
      <c r="AE116" s="100">
        <v>0.44467699999999999</v>
      </c>
      <c r="AF116" s="100">
        <v>1.3715942999999999</v>
      </c>
      <c r="AH116" s="124">
        <v>2009</v>
      </c>
      <c r="AI116" s="100">
        <v>1826</v>
      </c>
      <c r="AJ116" s="100">
        <v>8.4179846000000005</v>
      </c>
      <c r="AK116" s="100">
        <v>7.6130749</v>
      </c>
      <c r="AL116" s="100">
        <v>7.6130749</v>
      </c>
      <c r="AM116" s="100">
        <v>8.9632539999999992</v>
      </c>
      <c r="AN116" s="100">
        <v>4.9993303999999998</v>
      </c>
      <c r="AO116" s="100">
        <v>4.2973409</v>
      </c>
      <c r="AP116" s="100">
        <v>72.975356000000005</v>
      </c>
      <c r="AQ116" s="100">
        <v>79</v>
      </c>
      <c r="AR116" s="100">
        <v>100</v>
      </c>
      <c r="AS116" s="100">
        <v>1.2972435</v>
      </c>
      <c r="AT116" s="100">
        <v>15256</v>
      </c>
      <c r="AU116" s="100">
        <v>0.74978199999999995</v>
      </c>
      <c r="AV116" s="100">
        <v>1.7143691999999999</v>
      </c>
      <c r="AW116" s="100">
        <v>1.5574228000000001</v>
      </c>
      <c r="AY116" s="124">
        <v>2009</v>
      </c>
    </row>
    <row r="117" spans="2:51">
      <c r="B117" s="124">
        <v>2010</v>
      </c>
      <c r="C117" s="100">
        <v>1128</v>
      </c>
      <c r="D117" s="100">
        <v>10.284622000000001</v>
      </c>
      <c r="E117" s="100">
        <v>10.612621000000001</v>
      </c>
      <c r="F117" s="100">
        <v>10.612621000000001</v>
      </c>
      <c r="G117" s="100">
        <v>12.509153</v>
      </c>
      <c r="H117" s="100">
        <v>6.9113217999999996</v>
      </c>
      <c r="I117" s="100">
        <v>5.8698017</v>
      </c>
      <c r="J117" s="100">
        <v>71.008865</v>
      </c>
      <c r="K117" s="100">
        <v>76</v>
      </c>
      <c r="L117" s="100">
        <v>100</v>
      </c>
      <c r="M117" s="100">
        <v>1.5350280000000001</v>
      </c>
      <c r="N117" s="100">
        <v>10102</v>
      </c>
      <c r="O117" s="100">
        <v>0.97170559999999995</v>
      </c>
      <c r="P117" s="100">
        <v>1.8042765000000001</v>
      </c>
      <c r="R117" s="124">
        <v>2010</v>
      </c>
      <c r="S117" s="100">
        <v>1025</v>
      </c>
      <c r="T117" s="100">
        <v>9.2643483999999994</v>
      </c>
      <c r="U117" s="100">
        <v>6.9577049000000004</v>
      </c>
      <c r="V117" s="100">
        <v>6.9577049000000004</v>
      </c>
      <c r="W117" s="100">
        <v>8.3790659999999999</v>
      </c>
      <c r="X117" s="100">
        <v>4.2683593000000002</v>
      </c>
      <c r="Y117" s="100">
        <v>3.4995523999999998</v>
      </c>
      <c r="Z117" s="100">
        <v>78.798049000000006</v>
      </c>
      <c r="AA117" s="100">
        <v>84</v>
      </c>
      <c r="AB117" s="100">
        <v>100</v>
      </c>
      <c r="AC117" s="100">
        <v>1.4645159000000001</v>
      </c>
      <c r="AD117" s="100">
        <v>4924</v>
      </c>
      <c r="AE117" s="100">
        <v>0.47981859999999998</v>
      </c>
      <c r="AF117" s="100">
        <v>1.5368961000000001</v>
      </c>
      <c r="AH117" s="124">
        <v>2010</v>
      </c>
      <c r="AI117" s="100">
        <v>2153</v>
      </c>
      <c r="AJ117" s="100">
        <v>9.7722604999999998</v>
      </c>
      <c r="AK117" s="100">
        <v>8.6558522</v>
      </c>
      <c r="AL117" s="100">
        <v>8.6558522</v>
      </c>
      <c r="AM117" s="100">
        <v>10.282266999999999</v>
      </c>
      <c r="AN117" s="100">
        <v>5.5233679000000002</v>
      </c>
      <c r="AO117" s="100">
        <v>4.6376638999999997</v>
      </c>
      <c r="AP117" s="100">
        <v>74.717139000000003</v>
      </c>
      <c r="AQ117" s="100">
        <v>80</v>
      </c>
      <c r="AR117" s="100">
        <v>100</v>
      </c>
      <c r="AS117" s="100">
        <v>1.5006307999999999</v>
      </c>
      <c r="AT117" s="100">
        <v>15026</v>
      </c>
      <c r="AU117" s="100">
        <v>0.72735669999999997</v>
      </c>
      <c r="AV117" s="100">
        <v>1.7069608000000001</v>
      </c>
      <c r="AW117" s="100">
        <v>1.5253049000000001</v>
      </c>
      <c r="AY117" s="124">
        <v>2010</v>
      </c>
    </row>
    <row r="118" spans="2:51">
      <c r="B118" s="124">
        <v>2011</v>
      </c>
      <c r="C118" s="100">
        <v>1242</v>
      </c>
      <c r="D118" s="100">
        <v>11.170839000000001</v>
      </c>
      <c r="E118" s="100">
        <v>11.299719</v>
      </c>
      <c r="F118" s="100">
        <v>11.299719</v>
      </c>
      <c r="G118" s="100">
        <v>13.299144999999999</v>
      </c>
      <c r="H118" s="100">
        <v>7.3490786000000003</v>
      </c>
      <c r="I118" s="100">
        <v>6.1584080999999999</v>
      </c>
      <c r="J118" s="100">
        <v>71.413043000000002</v>
      </c>
      <c r="K118" s="100">
        <v>76</v>
      </c>
      <c r="L118" s="100">
        <v>100</v>
      </c>
      <c r="M118" s="100">
        <v>1.6487455</v>
      </c>
      <c r="N118" s="100">
        <v>10719</v>
      </c>
      <c r="O118" s="100">
        <v>1.0179312</v>
      </c>
      <c r="P118" s="100">
        <v>1.9714989000000001</v>
      </c>
      <c r="R118" s="124">
        <v>2011</v>
      </c>
      <c r="S118" s="100">
        <v>1158</v>
      </c>
      <c r="T118" s="100">
        <v>10.319209000000001</v>
      </c>
      <c r="U118" s="100">
        <v>7.7253088999999999</v>
      </c>
      <c r="V118" s="100">
        <v>7.7253088999999999</v>
      </c>
      <c r="W118" s="100">
        <v>9.2737923000000002</v>
      </c>
      <c r="X118" s="100">
        <v>4.8316216000000001</v>
      </c>
      <c r="Y118" s="100">
        <v>4.0488464000000004</v>
      </c>
      <c r="Z118" s="100">
        <v>77.917097999999996</v>
      </c>
      <c r="AA118" s="100">
        <v>83</v>
      </c>
      <c r="AB118" s="100">
        <v>100</v>
      </c>
      <c r="AC118" s="100">
        <v>1.6172732999999999</v>
      </c>
      <c r="AD118" s="100">
        <v>6149</v>
      </c>
      <c r="AE118" s="100">
        <v>0.59103050000000001</v>
      </c>
      <c r="AF118" s="100">
        <v>1.8805776999999999</v>
      </c>
      <c r="AH118" s="124">
        <v>2011</v>
      </c>
      <c r="AI118" s="100">
        <v>2400</v>
      </c>
      <c r="AJ118" s="100">
        <v>10.74305</v>
      </c>
      <c r="AK118" s="100">
        <v>9.3873879999999996</v>
      </c>
      <c r="AL118" s="100">
        <v>9.3873879999999996</v>
      </c>
      <c r="AM118" s="100">
        <v>11.130755000000001</v>
      </c>
      <c r="AN118" s="100">
        <v>6.0235038999999997</v>
      </c>
      <c r="AO118" s="100">
        <v>5.0547281999999996</v>
      </c>
      <c r="AP118" s="100">
        <v>74.551249999999996</v>
      </c>
      <c r="AQ118" s="100">
        <v>80</v>
      </c>
      <c r="AR118" s="100">
        <v>100</v>
      </c>
      <c r="AS118" s="100">
        <v>1.6334086999999999</v>
      </c>
      <c r="AT118" s="100">
        <v>16868</v>
      </c>
      <c r="AU118" s="100">
        <v>0.80576879999999995</v>
      </c>
      <c r="AV118" s="100">
        <v>1.9373541000000001</v>
      </c>
      <c r="AW118" s="100">
        <v>1.4626882999999999</v>
      </c>
      <c r="AY118" s="124">
        <v>2011</v>
      </c>
    </row>
    <row r="119" spans="2:51">
      <c r="B119" s="124">
        <v>2012</v>
      </c>
      <c r="C119" s="100">
        <v>1222</v>
      </c>
      <c r="D119" s="100">
        <v>10.801902</v>
      </c>
      <c r="E119" s="100">
        <v>10.806137</v>
      </c>
      <c r="F119" s="100">
        <v>10.806137</v>
      </c>
      <c r="G119" s="100">
        <v>12.777434</v>
      </c>
      <c r="H119" s="100">
        <v>6.9642394999999997</v>
      </c>
      <c r="I119" s="100">
        <v>5.8530401000000003</v>
      </c>
      <c r="J119" s="100">
        <v>72.086742999999998</v>
      </c>
      <c r="K119" s="100">
        <v>77</v>
      </c>
      <c r="L119" s="100">
        <v>100</v>
      </c>
      <c r="M119" s="100">
        <v>1.6338208999999999</v>
      </c>
      <c r="N119" s="100">
        <v>10093</v>
      </c>
      <c r="O119" s="100">
        <v>0.94274409999999997</v>
      </c>
      <c r="P119" s="100">
        <v>1.9085059</v>
      </c>
      <c r="R119" s="124">
        <v>2012</v>
      </c>
      <c r="S119" s="100">
        <v>1172</v>
      </c>
      <c r="T119" s="100">
        <v>10.266805</v>
      </c>
      <c r="U119" s="100">
        <v>7.5598447000000002</v>
      </c>
      <c r="V119" s="100">
        <v>7.5598447000000002</v>
      </c>
      <c r="W119" s="100">
        <v>9.1120979999999996</v>
      </c>
      <c r="X119" s="100">
        <v>4.5457860999999999</v>
      </c>
      <c r="Y119" s="100">
        <v>3.6687547</v>
      </c>
      <c r="Z119" s="100">
        <v>79.741467999999998</v>
      </c>
      <c r="AA119" s="100">
        <v>84</v>
      </c>
      <c r="AB119" s="100">
        <v>100</v>
      </c>
      <c r="AC119" s="100">
        <v>1.6209338</v>
      </c>
      <c r="AD119" s="100">
        <v>4734</v>
      </c>
      <c r="AE119" s="100">
        <v>0.44730809999999999</v>
      </c>
      <c r="AF119" s="100">
        <v>1.4816066999999999</v>
      </c>
      <c r="AH119" s="124">
        <v>2012</v>
      </c>
      <c r="AI119" s="100">
        <v>2394</v>
      </c>
      <c r="AJ119" s="100">
        <v>10.533144999999999</v>
      </c>
      <c r="AK119" s="100">
        <v>9.0821843999999992</v>
      </c>
      <c r="AL119" s="100">
        <v>9.0821843999999992</v>
      </c>
      <c r="AM119" s="100">
        <v>10.818227</v>
      </c>
      <c r="AN119" s="100">
        <v>5.7029123999999998</v>
      </c>
      <c r="AO119" s="100">
        <v>4.7232966999999997</v>
      </c>
      <c r="AP119" s="100">
        <v>75.834169000000003</v>
      </c>
      <c r="AQ119" s="100">
        <v>81</v>
      </c>
      <c r="AR119" s="100">
        <v>100</v>
      </c>
      <c r="AS119" s="100">
        <v>1.6274864</v>
      </c>
      <c r="AT119" s="100">
        <v>14827</v>
      </c>
      <c r="AU119" s="100">
        <v>0.69645349999999995</v>
      </c>
      <c r="AV119" s="100">
        <v>1.7477229999999999</v>
      </c>
      <c r="AW119" s="100">
        <v>1.4294125</v>
      </c>
      <c r="AY119" s="124">
        <v>2012</v>
      </c>
    </row>
    <row r="120" spans="2:51">
      <c r="B120" s="124">
        <v>2013</v>
      </c>
      <c r="C120" s="100">
        <v>1322</v>
      </c>
      <c r="D120" s="100">
        <v>11.490069999999999</v>
      </c>
      <c r="E120" s="100">
        <v>11.277357</v>
      </c>
      <c r="F120" s="100">
        <v>11.277357</v>
      </c>
      <c r="G120" s="100">
        <v>13.411837999999999</v>
      </c>
      <c r="H120" s="100">
        <v>7.2399630000000004</v>
      </c>
      <c r="I120" s="100">
        <v>6.0703073999999999</v>
      </c>
      <c r="J120" s="100">
        <v>72.762480999999994</v>
      </c>
      <c r="K120" s="100">
        <v>78</v>
      </c>
      <c r="L120" s="100">
        <v>100</v>
      </c>
      <c r="M120" s="100">
        <v>1.7444776</v>
      </c>
      <c r="N120" s="100">
        <v>10437</v>
      </c>
      <c r="O120" s="100">
        <v>0.9594319</v>
      </c>
      <c r="P120" s="100">
        <v>1.9493727000000001</v>
      </c>
      <c r="R120" s="124">
        <v>2013</v>
      </c>
      <c r="S120" s="100">
        <v>1359</v>
      </c>
      <c r="T120" s="100">
        <v>11.703646000000001</v>
      </c>
      <c r="U120" s="100">
        <v>8.4983123999999997</v>
      </c>
      <c r="V120" s="100">
        <v>8.4983123999999997</v>
      </c>
      <c r="W120" s="100">
        <v>10.256354999999999</v>
      </c>
      <c r="X120" s="100">
        <v>5.1916649000000001</v>
      </c>
      <c r="Y120" s="100">
        <v>4.281218</v>
      </c>
      <c r="Z120" s="100">
        <v>79.350993000000003</v>
      </c>
      <c r="AA120" s="100">
        <v>84</v>
      </c>
      <c r="AB120" s="100">
        <v>100</v>
      </c>
      <c r="AC120" s="100">
        <v>1.8902303</v>
      </c>
      <c r="AD120" s="100">
        <v>6175</v>
      </c>
      <c r="AE120" s="100">
        <v>0.57366139999999999</v>
      </c>
      <c r="AF120" s="100">
        <v>1.8963939000000001</v>
      </c>
      <c r="AH120" s="124">
        <v>2013</v>
      </c>
      <c r="AI120" s="100">
        <v>2681</v>
      </c>
      <c r="AJ120" s="100">
        <v>11.597348999999999</v>
      </c>
      <c r="AK120" s="100">
        <v>9.8134303999999997</v>
      </c>
      <c r="AL120" s="100">
        <v>9.8134303999999997</v>
      </c>
      <c r="AM120" s="100">
        <v>11.742145000000001</v>
      </c>
      <c r="AN120" s="100">
        <v>6.175249</v>
      </c>
      <c r="AO120" s="100">
        <v>5.1494780000000002</v>
      </c>
      <c r="AP120" s="100">
        <v>76.102200999999994</v>
      </c>
      <c r="AQ120" s="100">
        <v>81</v>
      </c>
      <c r="AR120" s="100">
        <v>100</v>
      </c>
      <c r="AS120" s="100">
        <v>1.8154363</v>
      </c>
      <c r="AT120" s="100">
        <v>16612</v>
      </c>
      <c r="AU120" s="100">
        <v>0.76756380000000002</v>
      </c>
      <c r="AV120" s="100">
        <v>1.9293374000000001</v>
      </c>
      <c r="AW120" s="100">
        <v>1.3270114</v>
      </c>
      <c r="AY120" s="124">
        <v>2013</v>
      </c>
    </row>
    <row r="121" spans="2:51">
      <c r="B121" s="124">
        <v>2014</v>
      </c>
      <c r="C121" s="100">
        <v>1411</v>
      </c>
      <c r="D121" s="100">
        <v>12.092428999999999</v>
      </c>
      <c r="E121" s="100">
        <v>11.647237000000001</v>
      </c>
      <c r="F121" s="100">
        <v>11.647237000000001</v>
      </c>
      <c r="G121" s="100">
        <v>13.886894</v>
      </c>
      <c r="H121" s="100">
        <v>7.4182179000000001</v>
      </c>
      <c r="I121" s="100">
        <v>6.2539571</v>
      </c>
      <c r="J121" s="100">
        <v>73.491849999999999</v>
      </c>
      <c r="K121" s="100">
        <v>78</v>
      </c>
      <c r="L121" s="100">
        <v>100</v>
      </c>
      <c r="M121" s="100">
        <v>1.8011003000000001</v>
      </c>
      <c r="N121" s="100">
        <v>10494</v>
      </c>
      <c r="O121" s="100">
        <v>0.9523954</v>
      </c>
      <c r="P121" s="100">
        <v>1.917665</v>
      </c>
      <c r="R121" s="124">
        <v>2014</v>
      </c>
      <c r="S121" s="100">
        <v>1319</v>
      </c>
      <c r="T121" s="100">
        <v>11.185326</v>
      </c>
      <c r="U121" s="100">
        <v>8.1240523000000007</v>
      </c>
      <c r="V121" s="100">
        <v>8.1240523000000007</v>
      </c>
      <c r="W121" s="100">
        <v>9.7754863000000007</v>
      </c>
      <c r="X121" s="100">
        <v>5.0217128999999998</v>
      </c>
      <c r="Y121" s="100">
        <v>4.1735316999999998</v>
      </c>
      <c r="Z121" s="100">
        <v>78.879453999999996</v>
      </c>
      <c r="AA121" s="100">
        <v>84</v>
      </c>
      <c r="AB121" s="100">
        <v>100</v>
      </c>
      <c r="AC121" s="100">
        <v>1.7530802000000001</v>
      </c>
      <c r="AD121" s="100">
        <v>6342</v>
      </c>
      <c r="AE121" s="100">
        <v>0.58043319999999998</v>
      </c>
      <c r="AF121" s="100">
        <v>1.9033099</v>
      </c>
      <c r="AH121" s="124">
        <v>2014</v>
      </c>
      <c r="AI121" s="100">
        <v>2730</v>
      </c>
      <c r="AJ121" s="100">
        <v>11.636483999999999</v>
      </c>
      <c r="AK121" s="100">
        <v>9.7148477</v>
      </c>
      <c r="AL121" s="100">
        <v>9.7148477</v>
      </c>
      <c r="AM121" s="100">
        <v>11.610730999999999</v>
      </c>
      <c r="AN121" s="100">
        <v>6.1341358000000001</v>
      </c>
      <c r="AO121" s="100">
        <v>5.1469449000000003</v>
      </c>
      <c r="AP121" s="100">
        <v>76.094871999999995</v>
      </c>
      <c r="AQ121" s="100">
        <v>81</v>
      </c>
      <c r="AR121" s="100">
        <v>100</v>
      </c>
      <c r="AS121" s="100">
        <v>1.7775752</v>
      </c>
      <c r="AT121" s="100">
        <v>16836</v>
      </c>
      <c r="AU121" s="100">
        <v>0.76719579999999998</v>
      </c>
      <c r="AV121" s="100">
        <v>1.9122322</v>
      </c>
      <c r="AW121" s="100">
        <v>1.4336734</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v>2775</v>
      </c>
      <c r="D14" s="100">
        <v>193</v>
      </c>
      <c r="E14" s="100">
        <v>110</v>
      </c>
      <c r="F14" s="100">
        <v>163</v>
      </c>
      <c r="G14" s="100">
        <v>292</v>
      </c>
      <c r="H14" s="100">
        <v>299</v>
      </c>
      <c r="I14" s="100">
        <v>305</v>
      </c>
      <c r="J14" s="100">
        <v>339</v>
      </c>
      <c r="K14" s="100">
        <v>314</v>
      </c>
      <c r="L14" s="100">
        <v>336</v>
      </c>
      <c r="M14" s="100">
        <v>237</v>
      </c>
      <c r="N14" s="100">
        <v>205</v>
      </c>
      <c r="O14" s="100">
        <v>146</v>
      </c>
      <c r="P14" s="100">
        <v>160</v>
      </c>
      <c r="Q14" s="100">
        <v>129</v>
      </c>
      <c r="R14" s="100">
        <v>87</v>
      </c>
      <c r="S14" s="100">
        <v>47</v>
      </c>
      <c r="T14" s="100">
        <v>22</v>
      </c>
      <c r="U14" s="100">
        <v>6</v>
      </c>
      <c r="V14" s="100">
        <v>6165</v>
      </c>
      <c r="W14" s="126"/>
      <c r="X14" s="114">
        <v>1907</v>
      </c>
      <c r="Y14" s="100">
        <v>2718</v>
      </c>
      <c r="Z14" s="100">
        <v>200</v>
      </c>
      <c r="AA14" s="100">
        <v>102</v>
      </c>
      <c r="AB14" s="100">
        <v>217</v>
      </c>
      <c r="AC14" s="100">
        <v>344</v>
      </c>
      <c r="AD14" s="100">
        <v>357</v>
      </c>
      <c r="AE14" s="100">
        <v>311</v>
      </c>
      <c r="AF14" s="100">
        <v>330</v>
      </c>
      <c r="AG14" s="100">
        <v>348</v>
      </c>
      <c r="AH14" s="100">
        <v>326</v>
      </c>
      <c r="AI14" s="100">
        <v>288</v>
      </c>
      <c r="AJ14" s="100">
        <v>205</v>
      </c>
      <c r="AK14" s="100">
        <v>176</v>
      </c>
      <c r="AL14" s="100">
        <v>160</v>
      </c>
      <c r="AM14" s="100">
        <v>142</v>
      </c>
      <c r="AN14" s="100">
        <v>112</v>
      </c>
      <c r="AO14" s="100">
        <v>54</v>
      </c>
      <c r="AP14" s="100">
        <v>41</v>
      </c>
      <c r="AQ14" s="100">
        <v>10</v>
      </c>
      <c r="AR14" s="100">
        <v>6441</v>
      </c>
      <c r="AS14" s="126"/>
      <c r="AT14" s="114">
        <v>1907</v>
      </c>
      <c r="AU14" s="100">
        <v>5493</v>
      </c>
      <c r="AV14" s="100">
        <v>393</v>
      </c>
      <c r="AW14" s="100">
        <v>212</v>
      </c>
      <c r="AX14" s="100">
        <v>380</v>
      </c>
      <c r="AY14" s="100">
        <v>636</v>
      </c>
      <c r="AZ14" s="100">
        <v>656</v>
      </c>
      <c r="BA14" s="100">
        <v>616</v>
      </c>
      <c r="BB14" s="100">
        <v>669</v>
      </c>
      <c r="BC14" s="100">
        <v>662</v>
      </c>
      <c r="BD14" s="100">
        <v>662</v>
      </c>
      <c r="BE14" s="100">
        <v>525</v>
      </c>
      <c r="BF14" s="100">
        <v>410</v>
      </c>
      <c r="BG14" s="100">
        <v>322</v>
      </c>
      <c r="BH14" s="100">
        <v>320</v>
      </c>
      <c r="BI14" s="100">
        <v>271</v>
      </c>
      <c r="BJ14" s="100">
        <v>199</v>
      </c>
      <c r="BK14" s="100">
        <v>101</v>
      </c>
      <c r="BL14" s="100">
        <v>63</v>
      </c>
      <c r="BM14" s="100">
        <v>16</v>
      </c>
      <c r="BN14" s="100">
        <v>12606</v>
      </c>
      <c r="BP14" s="113">
        <v>1907</v>
      </c>
    </row>
    <row r="15" spans="1:68" s="92" customFormat="1">
      <c r="B15" s="114">
        <v>1908</v>
      </c>
      <c r="C15" s="100">
        <v>796</v>
      </c>
      <c r="D15" s="100">
        <v>189</v>
      </c>
      <c r="E15" s="100">
        <v>116</v>
      </c>
      <c r="F15" s="100">
        <v>189</v>
      </c>
      <c r="G15" s="100">
        <v>290</v>
      </c>
      <c r="H15" s="100">
        <v>326</v>
      </c>
      <c r="I15" s="100">
        <v>296</v>
      </c>
      <c r="J15" s="100">
        <v>325</v>
      </c>
      <c r="K15" s="100">
        <v>340</v>
      </c>
      <c r="L15" s="100">
        <v>371</v>
      </c>
      <c r="M15" s="100">
        <v>281</v>
      </c>
      <c r="N15" s="100">
        <v>242</v>
      </c>
      <c r="O15" s="100">
        <v>202</v>
      </c>
      <c r="P15" s="100">
        <v>171</v>
      </c>
      <c r="Q15" s="100">
        <v>138</v>
      </c>
      <c r="R15" s="100">
        <v>97</v>
      </c>
      <c r="S15" s="100">
        <v>57</v>
      </c>
      <c r="T15" s="100">
        <v>36</v>
      </c>
      <c r="U15" s="100">
        <v>7</v>
      </c>
      <c r="V15" s="100">
        <v>4469</v>
      </c>
      <c r="W15" s="126"/>
      <c r="X15" s="114">
        <v>1908</v>
      </c>
      <c r="Y15" s="100">
        <v>1010</v>
      </c>
      <c r="Z15" s="100">
        <v>202</v>
      </c>
      <c r="AA15" s="100">
        <v>117</v>
      </c>
      <c r="AB15" s="100">
        <v>190</v>
      </c>
      <c r="AC15" s="100">
        <v>277</v>
      </c>
      <c r="AD15" s="100">
        <v>310</v>
      </c>
      <c r="AE15" s="100">
        <v>295</v>
      </c>
      <c r="AF15" s="100">
        <v>311</v>
      </c>
      <c r="AG15" s="100">
        <v>310</v>
      </c>
      <c r="AH15" s="100">
        <v>351</v>
      </c>
      <c r="AI15" s="100">
        <v>285</v>
      </c>
      <c r="AJ15" s="100">
        <v>189</v>
      </c>
      <c r="AK15" s="100">
        <v>138</v>
      </c>
      <c r="AL15" s="100">
        <v>120</v>
      </c>
      <c r="AM15" s="100">
        <v>106</v>
      </c>
      <c r="AN15" s="100">
        <v>92</v>
      </c>
      <c r="AO15" s="100">
        <v>57</v>
      </c>
      <c r="AP15" s="100">
        <v>20</v>
      </c>
      <c r="AQ15" s="100">
        <v>10</v>
      </c>
      <c r="AR15" s="100">
        <v>4390</v>
      </c>
      <c r="AS15" s="126"/>
      <c r="AT15" s="114">
        <v>1908</v>
      </c>
      <c r="AU15" s="100">
        <v>1806</v>
      </c>
      <c r="AV15" s="100">
        <v>391</v>
      </c>
      <c r="AW15" s="100">
        <v>233</v>
      </c>
      <c r="AX15" s="100">
        <v>379</v>
      </c>
      <c r="AY15" s="100">
        <v>567</v>
      </c>
      <c r="AZ15" s="100">
        <v>636</v>
      </c>
      <c r="BA15" s="100">
        <v>591</v>
      </c>
      <c r="BB15" s="100">
        <v>636</v>
      </c>
      <c r="BC15" s="100">
        <v>650</v>
      </c>
      <c r="BD15" s="100">
        <v>722</v>
      </c>
      <c r="BE15" s="100">
        <v>566</v>
      </c>
      <c r="BF15" s="100">
        <v>431</v>
      </c>
      <c r="BG15" s="100">
        <v>340</v>
      </c>
      <c r="BH15" s="100">
        <v>291</v>
      </c>
      <c r="BI15" s="100">
        <v>244</v>
      </c>
      <c r="BJ15" s="100">
        <v>189</v>
      </c>
      <c r="BK15" s="100">
        <v>114</v>
      </c>
      <c r="BL15" s="100">
        <v>56</v>
      </c>
      <c r="BM15" s="100">
        <v>17</v>
      </c>
      <c r="BN15" s="100">
        <v>8859</v>
      </c>
      <c r="BP15" s="113">
        <v>1908</v>
      </c>
    </row>
    <row r="16" spans="1:68" s="92" customFormat="1">
      <c r="B16" s="114">
        <v>1909</v>
      </c>
      <c r="C16" s="100">
        <v>857</v>
      </c>
      <c r="D16" s="100">
        <v>229</v>
      </c>
      <c r="E16" s="100">
        <v>117</v>
      </c>
      <c r="F16" s="100">
        <v>158</v>
      </c>
      <c r="G16" s="100">
        <v>291</v>
      </c>
      <c r="H16" s="100">
        <v>339</v>
      </c>
      <c r="I16" s="100">
        <v>314</v>
      </c>
      <c r="J16" s="100">
        <v>286</v>
      </c>
      <c r="K16" s="100">
        <v>346</v>
      </c>
      <c r="L16" s="100">
        <v>343</v>
      </c>
      <c r="M16" s="100">
        <v>269</v>
      </c>
      <c r="N16" s="100">
        <v>214</v>
      </c>
      <c r="O16" s="100">
        <v>156</v>
      </c>
      <c r="P16" s="100">
        <v>127</v>
      </c>
      <c r="Q16" s="100">
        <v>110</v>
      </c>
      <c r="R16" s="100">
        <v>80</v>
      </c>
      <c r="S16" s="100">
        <v>54</v>
      </c>
      <c r="T16" s="100">
        <v>25</v>
      </c>
      <c r="U16" s="100">
        <v>8</v>
      </c>
      <c r="V16" s="100">
        <v>4323</v>
      </c>
      <c r="W16" s="126"/>
      <c r="X16" s="114">
        <v>1909</v>
      </c>
      <c r="Y16" s="100">
        <v>1185</v>
      </c>
      <c r="Z16" s="100">
        <v>253</v>
      </c>
      <c r="AA16" s="100">
        <v>99</v>
      </c>
      <c r="AB16" s="100">
        <v>179</v>
      </c>
      <c r="AC16" s="100">
        <v>307</v>
      </c>
      <c r="AD16" s="100">
        <v>370</v>
      </c>
      <c r="AE16" s="100">
        <v>328</v>
      </c>
      <c r="AF16" s="100">
        <v>345</v>
      </c>
      <c r="AG16" s="100">
        <v>300</v>
      </c>
      <c r="AH16" s="100">
        <v>321</v>
      </c>
      <c r="AI16" s="100">
        <v>301</v>
      </c>
      <c r="AJ16" s="100">
        <v>215</v>
      </c>
      <c r="AK16" s="100">
        <v>158</v>
      </c>
      <c r="AL16" s="100">
        <v>110</v>
      </c>
      <c r="AM16" s="100">
        <v>120</v>
      </c>
      <c r="AN16" s="100">
        <v>85</v>
      </c>
      <c r="AO16" s="100">
        <v>58</v>
      </c>
      <c r="AP16" s="100">
        <v>23</v>
      </c>
      <c r="AQ16" s="100">
        <v>5</v>
      </c>
      <c r="AR16" s="100">
        <v>4762</v>
      </c>
      <c r="AS16" s="126"/>
      <c r="AT16" s="114">
        <v>1909</v>
      </c>
      <c r="AU16" s="100">
        <v>2042</v>
      </c>
      <c r="AV16" s="100">
        <v>482</v>
      </c>
      <c r="AW16" s="100">
        <v>216</v>
      </c>
      <c r="AX16" s="100">
        <v>337</v>
      </c>
      <c r="AY16" s="100">
        <v>598</v>
      </c>
      <c r="AZ16" s="100">
        <v>709</v>
      </c>
      <c r="BA16" s="100">
        <v>642</v>
      </c>
      <c r="BB16" s="100">
        <v>631</v>
      </c>
      <c r="BC16" s="100">
        <v>646</v>
      </c>
      <c r="BD16" s="100">
        <v>664</v>
      </c>
      <c r="BE16" s="100">
        <v>570</v>
      </c>
      <c r="BF16" s="100">
        <v>429</v>
      </c>
      <c r="BG16" s="100">
        <v>314</v>
      </c>
      <c r="BH16" s="100">
        <v>237</v>
      </c>
      <c r="BI16" s="100">
        <v>230</v>
      </c>
      <c r="BJ16" s="100">
        <v>165</v>
      </c>
      <c r="BK16" s="100">
        <v>112</v>
      </c>
      <c r="BL16" s="100">
        <v>48</v>
      </c>
      <c r="BM16" s="100">
        <v>13</v>
      </c>
      <c r="BN16" s="100">
        <v>9085</v>
      </c>
      <c r="BP16" s="113">
        <v>1909</v>
      </c>
    </row>
    <row r="17" spans="2:68" s="92" customFormat="1">
      <c r="B17" s="114">
        <v>1910</v>
      </c>
      <c r="C17" s="100">
        <v>921</v>
      </c>
      <c r="D17" s="100">
        <v>212</v>
      </c>
      <c r="E17" s="100">
        <v>94</v>
      </c>
      <c r="F17" s="100">
        <v>150</v>
      </c>
      <c r="G17" s="100">
        <v>319</v>
      </c>
      <c r="H17" s="100">
        <v>320</v>
      </c>
      <c r="I17" s="100">
        <v>331</v>
      </c>
      <c r="J17" s="100">
        <v>306</v>
      </c>
      <c r="K17" s="100">
        <v>297</v>
      </c>
      <c r="L17" s="100">
        <v>286</v>
      </c>
      <c r="M17" s="100">
        <v>321</v>
      </c>
      <c r="N17" s="100">
        <v>230</v>
      </c>
      <c r="O17" s="100">
        <v>153</v>
      </c>
      <c r="P17" s="100">
        <v>148</v>
      </c>
      <c r="Q17" s="100">
        <v>97</v>
      </c>
      <c r="R17" s="100">
        <v>64</v>
      </c>
      <c r="S17" s="100">
        <v>44</v>
      </c>
      <c r="T17" s="100">
        <v>25</v>
      </c>
      <c r="U17" s="100">
        <v>6</v>
      </c>
      <c r="V17" s="100">
        <v>4324</v>
      </c>
      <c r="W17" s="126"/>
      <c r="X17" s="114">
        <v>1910</v>
      </c>
      <c r="Y17" s="100">
        <v>1018</v>
      </c>
      <c r="Z17" s="100">
        <v>222</v>
      </c>
      <c r="AA17" s="100">
        <v>109</v>
      </c>
      <c r="AB17" s="100">
        <v>173</v>
      </c>
      <c r="AC17" s="100">
        <v>307</v>
      </c>
      <c r="AD17" s="100">
        <v>359</v>
      </c>
      <c r="AE17" s="100">
        <v>322</v>
      </c>
      <c r="AF17" s="100">
        <v>328</v>
      </c>
      <c r="AG17" s="100">
        <v>289</v>
      </c>
      <c r="AH17" s="100">
        <v>316</v>
      </c>
      <c r="AI17" s="100">
        <v>318</v>
      </c>
      <c r="AJ17" s="100">
        <v>229</v>
      </c>
      <c r="AK17" s="100">
        <v>165</v>
      </c>
      <c r="AL17" s="100">
        <v>136</v>
      </c>
      <c r="AM17" s="100">
        <v>99</v>
      </c>
      <c r="AN17" s="100">
        <v>76</v>
      </c>
      <c r="AO17" s="100">
        <v>56</v>
      </c>
      <c r="AP17" s="100">
        <v>46</v>
      </c>
      <c r="AQ17" s="100">
        <v>7</v>
      </c>
      <c r="AR17" s="100">
        <v>4575</v>
      </c>
      <c r="AS17" s="126"/>
      <c r="AT17" s="114">
        <v>1910</v>
      </c>
      <c r="AU17" s="100">
        <v>1939</v>
      </c>
      <c r="AV17" s="100">
        <v>434</v>
      </c>
      <c r="AW17" s="100">
        <v>203</v>
      </c>
      <c r="AX17" s="100">
        <v>323</v>
      </c>
      <c r="AY17" s="100">
        <v>626</v>
      </c>
      <c r="AZ17" s="100">
        <v>679</v>
      </c>
      <c r="BA17" s="100">
        <v>653</v>
      </c>
      <c r="BB17" s="100">
        <v>634</v>
      </c>
      <c r="BC17" s="100">
        <v>586</v>
      </c>
      <c r="BD17" s="100">
        <v>602</v>
      </c>
      <c r="BE17" s="100">
        <v>639</v>
      </c>
      <c r="BF17" s="100">
        <v>459</v>
      </c>
      <c r="BG17" s="100">
        <v>318</v>
      </c>
      <c r="BH17" s="100">
        <v>284</v>
      </c>
      <c r="BI17" s="100">
        <v>196</v>
      </c>
      <c r="BJ17" s="100">
        <v>140</v>
      </c>
      <c r="BK17" s="100">
        <v>100</v>
      </c>
      <c r="BL17" s="100">
        <v>71</v>
      </c>
      <c r="BM17" s="100">
        <v>13</v>
      </c>
      <c r="BN17" s="100">
        <v>8899</v>
      </c>
      <c r="BP17" s="114">
        <v>1910</v>
      </c>
    </row>
    <row r="18" spans="2:68" s="92" customFormat="1">
      <c r="B18" s="114">
        <v>1911</v>
      </c>
      <c r="C18" s="100">
        <v>1107</v>
      </c>
      <c r="D18" s="100">
        <v>276</v>
      </c>
      <c r="E18" s="100">
        <v>113</v>
      </c>
      <c r="F18" s="100">
        <v>236</v>
      </c>
      <c r="G18" s="100">
        <v>429</v>
      </c>
      <c r="H18" s="100">
        <v>391</v>
      </c>
      <c r="I18" s="100">
        <v>350</v>
      </c>
      <c r="J18" s="100">
        <v>360</v>
      </c>
      <c r="K18" s="100">
        <v>307</v>
      </c>
      <c r="L18" s="100">
        <v>341</v>
      </c>
      <c r="M18" s="100">
        <v>293</v>
      </c>
      <c r="N18" s="100">
        <v>263</v>
      </c>
      <c r="O18" s="100">
        <v>192</v>
      </c>
      <c r="P18" s="100">
        <v>144</v>
      </c>
      <c r="Q18" s="100">
        <v>102</v>
      </c>
      <c r="R18" s="100">
        <v>72</v>
      </c>
      <c r="S18" s="100">
        <v>50</v>
      </c>
      <c r="T18" s="100">
        <v>25</v>
      </c>
      <c r="U18" s="100">
        <v>8</v>
      </c>
      <c r="V18" s="100">
        <v>5059</v>
      </c>
      <c r="W18" s="126"/>
      <c r="X18" s="114">
        <v>1911</v>
      </c>
      <c r="Y18" s="100">
        <v>1218</v>
      </c>
      <c r="Z18" s="100">
        <v>271</v>
      </c>
      <c r="AA18" s="100">
        <v>124</v>
      </c>
      <c r="AB18" s="100">
        <v>207</v>
      </c>
      <c r="AC18" s="100">
        <v>354</v>
      </c>
      <c r="AD18" s="100">
        <v>365</v>
      </c>
      <c r="AE18" s="100">
        <v>351</v>
      </c>
      <c r="AF18" s="100">
        <v>355</v>
      </c>
      <c r="AG18" s="100">
        <v>329</v>
      </c>
      <c r="AH18" s="100">
        <v>332</v>
      </c>
      <c r="AI18" s="100">
        <v>325</v>
      </c>
      <c r="AJ18" s="100">
        <v>270</v>
      </c>
      <c r="AK18" s="100">
        <v>201</v>
      </c>
      <c r="AL18" s="100">
        <v>141</v>
      </c>
      <c r="AM18" s="100">
        <v>99</v>
      </c>
      <c r="AN18" s="100">
        <v>95</v>
      </c>
      <c r="AO18" s="100">
        <v>53</v>
      </c>
      <c r="AP18" s="100">
        <v>25</v>
      </c>
      <c r="AQ18" s="100">
        <v>9</v>
      </c>
      <c r="AR18" s="100">
        <v>5124</v>
      </c>
      <c r="AS18" s="126"/>
      <c r="AT18" s="114">
        <v>1911</v>
      </c>
      <c r="AU18" s="100">
        <v>2325</v>
      </c>
      <c r="AV18" s="100">
        <v>547</v>
      </c>
      <c r="AW18" s="100">
        <v>237</v>
      </c>
      <c r="AX18" s="100">
        <v>443</v>
      </c>
      <c r="AY18" s="100">
        <v>783</v>
      </c>
      <c r="AZ18" s="100">
        <v>756</v>
      </c>
      <c r="BA18" s="100">
        <v>701</v>
      </c>
      <c r="BB18" s="100">
        <v>715</v>
      </c>
      <c r="BC18" s="100">
        <v>636</v>
      </c>
      <c r="BD18" s="100">
        <v>673</v>
      </c>
      <c r="BE18" s="100">
        <v>618</v>
      </c>
      <c r="BF18" s="100">
        <v>533</v>
      </c>
      <c r="BG18" s="100">
        <v>393</v>
      </c>
      <c r="BH18" s="100">
        <v>285</v>
      </c>
      <c r="BI18" s="100">
        <v>201</v>
      </c>
      <c r="BJ18" s="100">
        <v>167</v>
      </c>
      <c r="BK18" s="100">
        <v>103</v>
      </c>
      <c r="BL18" s="100">
        <v>50</v>
      </c>
      <c r="BM18" s="100">
        <v>17</v>
      </c>
      <c r="BN18" s="100">
        <v>10183</v>
      </c>
      <c r="BP18" s="114">
        <v>1911</v>
      </c>
    </row>
    <row r="19" spans="2:68" s="92" customFormat="1">
      <c r="B19" s="114">
        <v>1912</v>
      </c>
      <c r="C19" s="100">
        <v>885</v>
      </c>
      <c r="D19" s="100">
        <v>234</v>
      </c>
      <c r="E19" s="100">
        <v>94</v>
      </c>
      <c r="F19" s="100">
        <v>132</v>
      </c>
      <c r="G19" s="100">
        <v>227</v>
      </c>
      <c r="H19" s="100">
        <v>259</v>
      </c>
      <c r="I19" s="100">
        <v>324</v>
      </c>
      <c r="J19" s="100">
        <v>323</v>
      </c>
      <c r="K19" s="100">
        <v>297</v>
      </c>
      <c r="L19" s="100">
        <v>320</v>
      </c>
      <c r="M19" s="100">
        <v>260</v>
      </c>
      <c r="N19" s="100">
        <v>242</v>
      </c>
      <c r="O19" s="100">
        <v>170</v>
      </c>
      <c r="P19" s="100">
        <v>109</v>
      </c>
      <c r="Q19" s="100">
        <v>75</v>
      </c>
      <c r="R19" s="100">
        <v>45</v>
      </c>
      <c r="S19" s="100">
        <v>26</v>
      </c>
      <c r="T19" s="100">
        <v>26</v>
      </c>
      <c r="U19" s="100">
        <v>3</v>
      </c>
      <c r="V19" s="100">
        <v>4051</v>
      </c>
      <c r="W19" s="126"/>
      <c r="X19" s="114">
        <v>1912</v>
      </c>
      <c r="Y19" s="100">
        <v>822</v>
      </c>
      <c r="Z19" s="100">
        <v>214</v>
      </c>
      <c r="AA19" s="100">
        <v>90</v>
      </c>
      <c r="AB19" s="100">
        <v>124</v>
      </c>
      <c r="AC19" s="100">
        <v>208</v>
      </c>
      <c r="AD19" s="100">
        <v>269</v>
      </c>
      <c r="AE19" s="100">
        <v>295</v>
      </c>
      <c r="AF19" s="100">
        <v>359</v>
      </c>
      <c r="AG19" s="100">
        <v>283</v>
      </c>
      <c r="AH19" s="100">
        <v>320</v>
      </c>
      <c r="AI19" s="100">
        <v>282</v>
      </c>
      <c r="AJ19" s="100">
        <v>237</v>
      </c>
      <c r="AK19" s="100">
        <v>180</v>
      </c>
      <c r="AL19" s="100">
        <v>125</v>
      </c>
      <c r="AM19" s="100">
        <v>63</v>
      </c>
      <c r="AN19" s="100">
        <v>54</v>
      </c>
      <c r="AO19" s="100">
        <v>27</v>
      </c>
      <c r="AP19" s="100">
        <v>16</v>
      </c>
      <c r="AQ19" s="100">
        <v>1</v>
      </c>
      <c r="AR19" s="100">
        <v>3969</v>
      </c>
      <c r="AS19" s="126"/>
      <c r="AT19" s="114">
        <v>1912</v>
      </c>
      <c r="AU19" s="100">
        <v>1707</v>
      </c>
      <c r="AV19" s="100">
        <v>448</v>
      </c>
      <c r="AW19" s="100">
        <v>184</v>
      </c>
      <c r="AX19" s="100">
        <v>256</v>
      </c>
      <c r="AY19" s="100">
        <v>435</v>
      </c>
      <c r="AZ19" s="100">
        <v>528</v>
      </c>
      <c r="BA19" s="100">
        <v>619</v>
      </c>
      <c r="BB19" s="100">
        <v>682</v>
      </c>
      <c r="BC19" s="100">
        <v>580</v>
      </c>
      <c r="BD19" s="100">
        <v>640</v>
      </c>
      <c r="BE19" s="100">
        <v>542</v>
      </c>
      <c r="BF19" s="100">
        <v>479</v>
      </c>
      <c r="BG19" s="100">
        <v>350</v>
      </c>
      <c r="BH19" s="100">
        <v>234</v>
      </c>
      <c r="BI19" s="100">
        <v>138</v>
      </c>
      <c r="BJ19" s="100">
        <v>99</v>
      </c>
      <c r="BK19" s="100">
        <v>53</v>
      </c>
      <c r="BL19" s="100">
        <v>42</v>
      </c>
      <c r="BM19" s="100">
        <v>4</v>
      </c>
      <c r="BN19" s="100">
        <v>8020</v>
      </c>
      <c r="BP19" s="114">
        <v>1912</v>
      </c>
    </row>
    <row r="20" spans="2:68" s="92" customFormat="1">
      <c r="B20" s="114">
        <v>1913</v>
      </c>
      <c r="C20" s="100">
        <v>789</v>
      </c>
      <c r="D20" s="100">
        <v>179</v>
      </c>
      <c r="E20" s="100">
        <v>77</v>
      </c>
      <c r="F20" s="100">
        <v>138</v>
      </c>
      <c r="G20" s="100">
        <v>243</v>
      </c>
      <c r="H20" s="100">
        <v>318</v>
      </c>
      <c r="I20" s="100">
        <v>362</v>
      </c>
      <c r="J20" s="100">
        <v>377</v>
      </c>
      <c r="K20" s="100">
        <v>324</v>
      </c>
      <c r="L20" s="100">
        <v>338</v>
      </c>
      <c r="M20" s="100">
        <v>312</v>
      </c>
      <c r="N20" s="100">
        <v>282</v>
      </c>
      <c r="O20" s="100">
        <v>209</v>
      </c>
      <c r="P20" s="100">
        <v>142</v>
      </c>
      <c r="Q20" s="100">
        <v>93</v>
      </c>
      <c r="R20" s="100">
        <v>66</v>
      </c>
      <c r="S20" s="100">
        <v>55</v>
      </c>
      <c r="T20" s="100">
        <v>33</v>
      </c>
      <c r="U20" s="100">
        <v>3</v>
      </c>
      <c r="V20" s="100">
        <v>4340</v>
      </c>
      <c r="W20" s="126"/>
      <c r="X20" s="114">
        <v>1913</v>
      </c>
      <c r="Y20" s="100">
        <v>1320</v>
      </c>
      <c r="Z20" s="100">
        <v>320</v>
      </c>
      <c r="AA20" s="100">
        <v>109</v>
      </c>
      <c r="AB20" s="100">
        <v>136</v>
      </c>
      <c r="AC20" s="100">
        <v>216</v>
      </c>
      <c r="AD20" s="100">
        <v>286</v>
      </c>
      <c r="AE20" s="100">
        <v>318</v>
      </c>
      <c r="AF20" s="100">
        <v>319</v>
      </c>
      <c r="AG20" s="100">
        <v>306</v>
      </c>
      <c r="AH20" s="100">
        <v>307</v>
      </c>
      <c r="AI20" s="100">
        <v>294</v>
      </c>
      <c r="AJ20" s="100">
        <v>267</v>
      </c>
      <c r="AK20" s="100">
        <v>209</v>
      </c>
      <c r="AL20" s="100">
        <v>109</v>
      </c>
      <c r="AM20" s="100">
        <v>96</v>
      </c>
      <c r="AN20" s="100">
        <v>73</v>
      </c>
      <c r="AO20" s="100">
        <v>62</v>
      </c>
      <c r="AP20" s="100">
        <v>42</v>
      </c>
      <c r="AQ20" s="100">
        <v>9</v>
      </c>
      <c r="AR20" s="100">
        <v>4798</v>
      </c>
      <c r="AS20" s="126"/>
      <c r="AT20" s="114">
        <v>1913</v>
      </c>
      <c r="AU20" s="100">
        <v>2109</v>
      </c>
      <c r="AV20" s="100">
        <v>499</v>
      </c>
      <c r="AW20" s="100">
        <v>186</v>
      </c>
      <c r="AX20" s="100">
        <v>274</v>
      </c>
      <c r="AY20" s="100">
        <v>459</v>
      </c>
      <c r="AZ20" s="100">
        <v>604</v>
      </c>
      <c r="BA20" s="100">
        <v>680</v>
      </c>
      <c r="BB20" s="100">
        <v>696</v>
      </c>
      <c r="BC20" s="100">
        <v>630</v>
      </c>
      <c r="BD20" s="100">
        <v>645</v>
      </c>
      <c r="BE20" s="100">
        <v>606</v>
      </c>
      <c r="BF20" s="100">
        <v>549</v>
      </c>
      <c r="BG20" s="100">
        <v>418</v>
      </c>
      <c r="BH20" s="100">
        <v>251</v>
      </c>
      <c r="BI20" s="100">
        <v>189</v>
      </c>
      <c r="BJ20" s="100">
        <v>139</v>
      </c>
      <c r="BK20" s="100">
        <v>117</v>
      </c>
      <c r="BL20" s="100">
        <v>75</v>
      </c>
      <c r="BM20" s="100">
        <v>12</v>
      </c>
      <c r="BN20" s="100">
        <v>9138</v>
      </c>
      <c r="BP20" s="114">
        <v>1913</v>
      </c>
    </row>
    <row r="21" spans="2:68" s="92" customFormat="1">
      <c r="B21" s="114">
        <v>1914</v>
      </c>
      <c r="C21" s="100">
        <v>2341</v>
      </c>
      <c r="D21" s="100">
        <v>220</v>
      </c>
      <c r="E21" s="100">
        <v>98</v>
      </c>
      <c r="F21" s="100">
        <v>129</v>
      </c>
      <c r="G21" s="100">
        <v>234</v>
      </c>
      <c r="H21" s="100">
        <v>285</v>
      </c>
      <c r="I21" s="100">
        <v>320</v>
      </c>
      <c r="J21" s="100">
        <v>344</v>
      </c>
      <c r="K21" s="100">
        <v>330</v>
      </c>
      <c r="L21" s="100">
        <v>304</v>
      </c>
      <c r="M21" s="100">
        <v>273</v>
      </c>
      <c r="N21" s="100">
        <v>291</v>
      </c>
      <c r="O21" s="100">
        <v>239</v>
      </c>
      <c r="P21" s="100">
        <v>169</v>
      </c>
      <c r="Q21" s="100">
        <v>84</v>
      </c>
      <c r="R21" s="100">
        <v>73</v>
      </c>
      <c r="S21" s="100">
        <v>33</v>
      </c>
      <c r="T21" s="100">
        <v>43</v>
      </c>
      <c r="U21" s="100">
        <v>7</v>
      </c>
      <c r="V21" s="100">
        <v>5817</v>
      </c>
      <c r="W21" s="126"/>
      <c r="X21" s="114">
        <v>1914</v>
      </c>
      <c r="Y21" s="100">
        <v>2397</v>
      </c>
      <c r="Z21" s="100">
        <v>191</v>
      </c>
      <c r="AA21" s="100">
        <v>133</v>
      </c>
      <c r="AB21" s="100">
        <v>225</v>
      </c>
      <c r="AC21" s="100">
        <v>333</v>
      </c>
      <c r="AD21" s="100">
        <v>316</v>
      </c>
      <c r="AE21" s="100">
        <v>265</v>
      </c>
      <c r="AF21" s="100">
        <v>226</v>
      </c>
      <c r="AG21" s="100">
        <v>180</v>
      </c>
      <c r="AH21" s="100">
        <v>135</v>
      </c>
      <c r="AI21" s="100">
        <v>109</v>
      </c>
      <c r="AJ21" s="100">
        <v>69</v>
      </c>
      <c r="AK21" s="100">
        <v>81</v>
      </c>
      <c r="AL21" s="100">
        <v>86</v>
      </c>
      <c r="AM21" s="100">
        <v>71</v>
      </c>
      <c r="AN21" s="100">
        <v>50</v>
      </c>
      <c r="AO21" s="100">
        <v>34</v>
      </c>
      <c r="AP21" s="100">
        <v>22</v>
      </c>
      <c r="AQ21" s="100">
        <v>3</v>
      </c>
      <c r="AR21" s="100">
        <v>4926</v>
      </c>
      <c r="AS21" s="126"/>
      <c r="AT21" s="114">
        <v>1914</v>
      </c>
      <c r="AU21" s="100">
        <v>4738</v>
      </c>
      <c r="AV21" s="100">
        <v>411</v>
      </c>
      <c r="AW21" s="100">
        <v>231</v>
      </c>
      <c r="AX21" s="100">
        <v>354</v>
      </c>
      <c r="AY21" s="100">
        <v>567</v>
      </c>
      <c r="AZ21" s="100">
        <v>601</v>
      </c>
      <c r="BA21" s="100">
        <v>585</v>
      </c>
      <c r="BB21" s="100">
        <v>570</v>
      </c>
      <c r="BC21" s="100">
        <v>510</v>
      </c>
      <c r="BD21" s="100">
        <v>439</v>
      </c>
      <c r="BE21" s="100">
        <v>382</v>
      </c>
      <c r="BF21" s="100">
        <v>360</v>
      </c>
      <c r="BG21" s="100">
        <v>320</v>
      </c>
      <c r="BH21" s="100">
        <v>255</v>
      </c>
      <c r="BI21" s="100">
        <v>155</v>
      </c>
      <c r="BJ21" s="100">
        <v>123</v>
      </c>
      <c r="BK21" s="100">
        <v>67</v>
      </c>
      <c r="BL21" s="100">
        <v>65</v>
      </c>
      <c r="BM21" s="100">
        <v>10</v>
      </c>
      <c r="BN21" s="100">
        <v>10743</v>
      </c>
      <c r="BP21" s="114">
        <v>1914</v>
      </c>
    </row>
    <row r="22" spans="2:68" s="92" customFormat="1">
      <c r="B22" s="114">
        <v>1915</v>
      </c>
      <c r="C22" s="100">
        <v>2174</v>
      </c>
      <c r="D22" s="100">
        <v>208</v>
      </c>
      <c r="E22" s="100">
        <v>134</v>
      </c>
      <c r="F22" s="100">
        <v>288</v>
      </c>
      <c r="G22" s="100">
        <v>362</v>
      </c>
      <c r="H22" s="100">
        <v>357</v>
      </c>
      <c r="I22" s="100">
        <v>262</v>
      </c>
      <c r="J22" s="100">
        <v>218</v>
      </c>
      <c r="K22" s="100">
        <v>203</v>
      </c>
      <c r="L22" s="100">
        <v>187</v>
      </c>
      <c r="M22" s="100">
        <v>113</v>
      </c>
      <c r="N22" s="100">
        <v>73</v>
      </c>
      <c r="O22" s="100">
        <v>82</v>
      </c>
      <c r="P22" s="100">
        <v>80</v>
      </c>
      <c r="Q22" s="100">
        <v>76</v>
      </c>
      <c r="R22" s="100">
        <v>69</v>
      </c>
      <c r="S22" s="100">
        <v>34</v>
      </c>
      <c r="T22" s="100">
        <v>26</v>
      </c>
      <c r="U22" s="100">
        <v>2</v>
      </c>
      <c r="V22" s="100">
        <v>4948</v>
      </c>
      <c r="W22" s="126"/>
      <c r="X22" s="114">
        <v>1915</v>
      </c>
      <c r="Y22" s="100">
        <v>752</v>
      </c>
      <c r="Z22" s="100">
        <v>173</v>
      </c>
      <c r="AA22" s="100">
        <v>115</v>
      </c>
      <c r="AB22" s="100">
        <v>232</v>
      </c>
      <c r="AC22" s="100">
        <v>332</v>
      </c>
      <c r="AD22" s="100">
        <v>312</v>
      </c>
      <c r="AE22" s="100">
        <v>256</v>
      </c>
      <c r="AF22" s="100">
        <v>260</v>
      </c>
      <c r="AG22" s="100">
        <v>175</v>
      </c>
      <c r="AH22" s="100">
        <v>176</v>
      </c>
      <c r="AI22" s="100">
        <v>99</v>
      </c>
      <c r="AJ22" s="100">
        <v>74</v>
      </c>
      <c r="AK22" s="100">
        <v>101</v>
      </c>
      <c r="AL22" s="100">
        <v>116</v>
      </c>
      <c r="AM22" s="100">
        <v>79</v>
      </c>
      <c r="AN22" s="100">
        <v>81</v>
      </c>
      <c r="AO22" s="100">
        <v>44</v>
      </c>
      <c r="AP22" s="100">
        <v>28</v>
      </c>
      <c r="AQ22" s="100">
        <v>2</v>
      </c>
      <c r="AR22" s="100">
        <v>3407</v>
      </c>
      <c r="AS22" s="126"/>
      <c r="AT22" s="114">
        <v>1915</v>
      </c>
      <c r="AU22" s="100">
        <v>2926</v>
      </c>
      <c r="AV22" s="100">
        <v>381</v>
      </c>
      <c r="AW22" s="100">
        <v>249</v>
      </c>
      <c r="AX22" s="100">
        <v>520</v>
      </c>
      <c r="AY22" s="100">
        <v>694</v>
      </c>
      <c r="AZ22" s="100">
        <v>669</v>
      </c>
      <c r="BA22" s="100">
        <v>518</v>
      </c>
      <c r="BB22" s="100">
        <v>478</v>
      </c>
      <c r="BC22" s="100">
        <v>378</v>
      </c>
      <c r="BD22" s="100">
        <v>363</v>
      </c>
      <c r="BE22" s="100">
        <v>212</v>
      </c>
      <c r="BF22" s="100">
        <v>147</v>
      </c>
      <c r="BG22" s="100">
        <v>183</v>
      </c>
      <c r="BH22" s="100">
        <v>196</v>
      </c>
      <c r="BI22" s="100">
        <v>155</v>
      </c>
      <c r="BJ22" s="100">
        <v>150</v>
      </c>
      <c r="BK22" s="100">
        <v>78</v>
      </c>
      <c r="BL22" s="100">
        <v>54</v>
      </c>
      <c r="BM22" s="100">
        <v>4</v>
      </c>
      <c r="BN22" s="100">
        <v>8355</v>
      </c>
      <c r="BP22" s="114">
        <v>1915</v>
      </c>
    </row>
    <row r="23" spans="2:68" s="92" customFormat="1">
      <c r="B23" s="114">
        <v>1916</v>
      </c>
      <c r="C23" s="100">
        <v>873</v>
      </c>
      <c r="D23" s="100">
        <v>202</v>
      </c>
      <c r="E23" s="100">
        <v>116</v>
      </c>
      <c r="F23" s="100">
        <v>226</v>
      </c>
      <c r="G23" s="100">
        <v>290</v>
      </c>
      <c r="H23" s="100">
        <v>339</v>
      </c>
      <c r="I23" s="100">
        <v>243</v>
      </c>
      <c r="J23" s="100">
        <v>232</v>
      </c>
      <c r="K23" s="100">
        <v>170</v>
      </c>
      <c r="L23" s="100">
        <v>141</v>
      </c>
      <c r="M23" s="100">
        <v>105</v>
      </c>
      <c r="N23" s="100">
        <v>86</v>
      </c>
      <c r="O23" s="100">
        <v>72</v>
      </c>
      <c r="P23" s="100">
        <v>77</v>
      </c>
      <c r="Q23" s="100">
        <v>86</v>
      </c>
      <c r="R23" s="100">
        <v>70</v>
      </c>
      <c r="S23" s="100">
        <v>45</v>
      </c>
      <c r="T23" s="100">
        <v>19</v>
      </c>
      <c r="U23" s="100">
        <v>4</v>
      </c>
      <c r="V23" s="100">
        <v>3396</v>
      </c>
      <c r="W23" s="126"/>
      <c r="X23" s="114">
        <v>1916</v>
      </c>
      <c r="Y23" s="100">
        <v>665</v>
      </c>
      <c r="Z23" s="100">
        <v>238</v>
      </c>
      <c r="AA23" s="100">
        <v>118</v>
      </c>
      <c r="AB23" s="100">
        <v>229</v>
      </c>
      <c r="AC23" s="100">
        <v>338</v>
      </c>
      <c r="AD23" s="100">
        <v>311</v>
      </c>
      <c r="AE23" s="100">
        <v>255</v>
      </c>
      <c r="AF23" s="100">
        <v>236</v>
      </c>
      <c r="AG23" s="100">
        <v>189</v>
      </c>
      <c r="AH23" s="100">
        <v>149</v>
      </c>
      <c r="AI23" s="100">
        <v>93</v>
      </c>
      <c r="AJ23" s="100">
        <v>87</v>
      </c>
      <c r="AK23" s="100">
        <v>80</v>
      </c>
      <c r="AL23" s="100">
        <v>104</v>
      </c>
      <c r="AM23" s="100">
        <v>81</v>
      </c>
      <c r="AN23" s="100">
        <v>67</v>
      </c>
      <c r="AO23" s="100">
        <v>43</v>
      </c>
      <c r="AP23" s="100">
        <v>14</v>
      </c>
      <c r="AQ23" s="100">
        <v>2</v>
      </c>
      <c r="AR23" s="100">
        <v>3299</v>
      </c>
      <c r="AS23" s="126"/>
      <c r="AT23" s="114">
        <v>1916</v>
      </c>
      <c r="AU23" s="100">
        <v>1538</v>
      </c>
      <c r="AV23" s="100">
        <v>440</v>
      </c>
      <c r="AW23" s="100">
        <v>234</v>
      </c>
      <c r="AX23" s="100">
        <v>455</v>
      </c>
      <c r="AY23" s="100">
        <v>628</v>
      </c>
      <c r="AZ23" s="100">
        <v>650</v>
      </c>
      <c r="BA23" s="100">
        <v>498</v>
      </c>
      <c r="BB23" s="100">
        <v>468</v>
      </c>
      <c r="BC23" s="100">
        <v>359</v>
      </c>
      <c r="BD23" s="100">
        <v>290</v>
      </c>
      <c r="BE23" s="100">
        <v>198</v>
      </c>
      <c r="BF23" s="100">
        <v>173</v>
      </c>
      <c r="BG23" s="100">
        <v>152</v>
      </c>
      <c r="BH23" s="100">
        <v>181</v>
      </c>
      <c r="BI23" s="100">
        <v>167</v>
      </c>
      <c r="BJ23" s="100">
        <v>137</v>
      </c>
      <c r="BK23" s="100">
        <v>88</v>
      </c>
      <c r="BL23" s="100">
        <v>33</v>
      </c>
      <c r="BM23" s="100">
        <v>6</v>
      </c>
      <c r="BN23" s="100">
        <v>6695</v>
      </c>
      <c r="BP23" s="114">
        <v>1916</v>
      </c>
    </row>
    <row r="24" spans="2:68" s="92" customFormat="1">
      <c r="B24" s="114">
        <v>1917</v>
      </c>
      <c r="C24" s="100">
        <v>1063</v>
      </c>
      <c r="D24" s="100">
        <v>273</v>
      </c>
      <c r="E24" s="100">
        <v>136</v>
      </c>
      <c r="F24" s="100">
        <v>224</v>
      </c>
      <c r="G24" s="100">
        <v>358</v>
      </c>
      <c r="H24" s="100">
        <v>303</v>
      </c>
      <c r="I24" s="100">
        <v>238</v>
      </c>
      <c r="J24" s="100">
        <v>212</v>
      </c>
      <c r="K24" s="100">
        <v>181</v>
      </c>
      <c r="L24" s="100">
        <v>175</v>
      </c>
      <c r="M24" s="100">
        <v>123</v>
      </c>
      <c r="N24" s="100">
        <v>84</v>
      </c>
      <c r="O24" s="100">
        <v>83</v>
      </c>
      <c r="P24" s="100">
        <v>87</v>
      </c>
      <c r="Q24" s="100">
        <v>79</v>
      </c>
      <c r="R24" s="100">
        <v>62</v>
      </c>
      <c r="S24" s="100">
        <v>58</v>
      </c>
      <c r="T24" s="100">
        <v>29</v>
      </c>
      <c r="U24" s="100">
        <v>1</v>
      </c>
      <c r="V24" s="100">
        <v>3769</v>
      </c>
      <c r="W24" s="126"/>
      <c r="X24" s="114">
        <v>1917</v>
      </c>
      <c r="Y24" s="100">
        <v>902</v>
      </c>
      <c r="Z24" s="100">
        <v>222</v>
      </c>
      <c r="AA24" s="100">
        <v>113</v>
      </c>
      <c r="AB24" s="100">
        <v>225</v>
      </c>
      <c r="AC24" s="100">
        <v>289</v>
      </c>
      <c r="AD24" s="100">
        <v>331</v>
      </c>
      <c r="AE24" s="100">
        <v>254</v>
      </c>
      <c r="AF24" s="100">
        <v>210</v>
      </c>
      <c r="AG24" s="100">
        <v>176</v>
      </c>
      <c r="AH24" s="100">
        <v>142</v>
      </c>
      <c r="AI24" s="100">
        <v>106</v>
      </c>
      <c r="AJ24" s="100">
        <v>84</v>
      </c>
      <c r="AK24" s="100">
        <v>66</v>
      </c>
      <c r="AL24" s="100">
        <v>75</v>
      </c>
      <c r="AM24" s="100">
        <v>68</v>
      </c>
      <c r="AN24" s="100">
        <v>64</v>
      </c>
      <c r="AO24" s="100">
        <v>47</v>
      </c>
      <c r="AP24" s="100">
        <v>39</v>
      </c>
      <c r="AQ24" s="100">
        <v>1</v>
      </c>
      <c r="AR24" s="100">
        <v>3414</v>
      </c>
      <c r="AS24" s="126"/>
      <c r="AT24" s="114">
        <v>1917</v>
      </c>
      <c r="AU24" s="100">
        <v>1965</v>
      </c>
      <c r="AV24" s="100">
        <v>495</v>
      </c>
      <c r="AW24" s="100">
        <v>249</v>
      </c>
      <c r="AX24" s="100">
        <v>449</v>
      </c>
      <c r="AY24" s="100">
        <v>647</v>
      </c>
      <c r="AZ24" s="100">
        <v>634</v>
      </c>
      <c r="BA24" s="100">
        <v>492</v>
      </c>
      <c r="BB24" s="100">
        <v>422</v>
      </c>
      <c r="BC24" s="100">
        <v>357</v>
      </c>
      <c r="BD24" s="100">
        <v>317</v>
      </c>
      <c r="BE24" s="100">
        <v>229</v>
      </c>
      <c r="BF24" s="100">
        <v>168</v>
      </c>
      <c r="BG24" s="100">
        <v>149</v>
      </c>
      <c r="BH24" s="100">
        <v>162</v>
      </c>
      <c r="BI24" s="100">
        <v>147</v>
      </c>
      <c r="BJ24" s="100">
        <v>126</v>
      </c>
      <c r="BK24" s="100">
        <v>105</v>
      </c>
      <c r="BL24" s="100">
        <v>68</v>
      </c>
      <c r="BM24" s="100">
        <v>2</v>
      </c>
      <c r="BN24" s="100">
        <v>7183</v>
      </c>
      <c r="BP24" s="114">
        <v>1917</v>
      </c>
    </row>
    <row r="25" spans="2:68" s="92" customFormat="1">
      <c r="B25" s="115">
        <v>1918</v>
      </c>
      <c r="C25" s="100">
        <v>940</v>
      </c>
      <c r="D25" s="100">
        <v>257</v>
      </c>
      <c r="E25" s="100">
        <v>89</v>
      </c>
      <c r="F25" s="100">
        <v>184</v>
      </c>
      <c r="G25" s="100">
        <v>288</v>
      </c>
      <c r="H25" s="100">
        <v>304</v>
      </c>
      <c r="I25" s="100">
        <v>229</v>
      </c>
      <c r="J25" s="100">
        <v>205</v>
      </c>
      <c r="K25" s="100">
        <v>167</v>
      </c>
      <c r="L25" s="100">
        <v>142</v>
      </c>
      <c r="M25" s="100">
        <v>119</v>
      </c>
      <c r="N25" s="100">
        <v>96</v>
      </c>
      <c r="O25" s="100">
        <v>74</v>
      </c>
      <c r="P25" s="100">
        <v>69</v>
      </c>
      <c r="Q25" s="100">
        <v>68</v>
      </c>
      <c r="R25" s="100">
        <v>73</v>
      </c>
      <c r="S25" s="100">
        <v>63</v>
      </c>
      <c r="T25" s="100">
        <v>36</v>
      </c>
      <c r="U25" s="100">
        <v>2</v>
      </c>
      <c r="V25" s="100">
        <v>3405</v>
      </c>
      <c r="W25" s="126"/>
      <c r="X25" s="115">
        <v>1918</v>
      </c>
      <c r="Y25" s="100">
        <v>958</v>
      </c>
      <c r="Z25" s="100">
        <v>288</v>
      </c>
      <c r="AA25" s="100">
        <v>129</v>
      </c>
      <c r="AB25" s="100">
        <v>211</v>
      </c>
      <c r="AC25" s="100">
        <v>305</v>
      </c>
      <c r="AD25" s="100">
        <v>330</v>
      </c>
      <c r="AE25" s="100">
        <v>270</v>
      </c>
      <c r="AF25" s="100">
        <v>207</v>
      </c>
      <c r="AG25" s="100">
        <v>164</v>
      </c>
      <c r="AH25" s="100">
        <v>167</v>
      </c>
      <c r="AI25" s="100">
        <v>114</v>
      </c>
      <c r="AJ25" s="100">
        <v>93</v>
      </c>
      <c r="AK25" s="100">
        <v>71</v>
      </c>
      <c r="AL25" s="100">
        <v>72</v>
      </c>
      <c r="AM25" s="100">
        <v>79</v>
      </c>
      <c r="AN25" s="100">
        <v>77</v>
      </c>
      <c r="AO25" s="100">
        <v>53</v>
      </c>
      <c r="AP25" s="100">
        <v>36</v>
      </c>
      <c r="AQ25" s="100">
        <v>1</v>
      </c>
      <c r="AR25" s="100">
        <v>3625</v>
      </c>
      <c r="AS25" s="126"/>
      <c r="AT25" s="115">
        <v>1918</v>
      </c>
      <c r="AU25" s="100">
        <v>1898</v>
      </c>
      <c r="AV25" s="100">
        <v>545</v>
      </c>
      <c r="AW25" s="100">
        <v>218</v>
      </c>
      <c r="AX25" s="100">
        <v>395</v>
      </c>
      <c r="AY25" s="100">
        <v>593</v>
      </c>
      <c r="AZ25" s="100">
        <v>634</v>
      </c>
      <c r="BA25" s="100">
        <v>499</v>
      </c>
      <c r="BB25" s="100">
        <v>412</v>
      </c>
      <c r="BC25" s="100">
        <v>331</v>
      </c>
      <c r="BD25" s="100">
        <v>309</v>
      </c>
      <c r="BE25" s="100">
        <v>233</v>
      </c>
      <c r="BF25" s="100">
        <v>189</v>
      </c>
      <c r="BG25" s="100">
        <v>145</v>
      </c>
      <c r="BH25" s="100">
        <v>141</v>
      </c>
      <c r="BI25" s="100">
        <v>147</v>
      </c>
      <c r="BJ25" s="100">
        <v>150</v>
      </c>
      <c r="BK25" s="100">
        <v>116</v>
      </c>
      <c r="BL25" s="100">
        <v>72</v>
      </c>
      <c r="BM25" s="100">
        <v>3</v>
      </c>
      <c r="BN25" s="100">
        <v>7030</v>
      </c>
      <c r="BP25" s="115">
        <v>1918</v>
      </c>
    </row>
    <row r="26" spans="2:68" s="92" customFormat="1">
      <c r="B26" s="115">
        <v>1919</v>
      </c>
      <c r="C26" s="100">
        <v>1090</v>
      </c>
      <c r="D26" s="100">
        <v>282</v>
      </c>
      <c r="E26" s="100">
        <v>147</v>
      </c>
      <c r="F26" s="100">
        <v>248</v>
      </c>
      <c r="G26" s="100">
        <v>334</v>
      </c>
      <c r="H26" s="100">
        <v>357</v>
      </c>
      <c r="I26" s="100">
        <v>258</v>
      </c>
      <c r="J26" s="100">
        <v>227</v>
      </c>
      <c r="K26" s="100">
        <v>183</v>
      </c>
      <c r="L26" s="100">
        <v>162</v>
      </c>
      <c r="M26" s="100">
        <v>119</v>
      </c>
      <c r="N26" s="100">
        <v>114</v>
      </c>
      <c r="O26" s="100">
        <v>82</v>
      </c>
      <c r="P26" s="100">
        <v>76</v>
      </c>
      <c r="Q26" s="100">
        <v>63</v>
      </c>
      <c r="R26" s="100">
        <v>69</v>
      </c>
      <c r="S26" s="100">
        <v>50</v>
      </c>
      <c r="T26" s="100">
        <v>29</v>
      </c>
      <c r="U26" s="100">
        <v>0</v>
      </c>
      <c r="V26" s="100">
        <v>3890</v>
      </c>
      <c r="W26" s="126"/>
      <c r="X26" s="115">
        <v>1919</v>
      </c>
      <c r="Y26" s="100">
        <v>728</v>
      </c>
      <c r="Z26" s="100">
        <v>218</v>
      </c>
      <c r="AA26" s="100">
        <v>94</v>
      </c>
      <c r="AB26" s="100">
        <v>150</v>
      </c>
      <c r="AC26" s="100">
        <v>245</v>
      </c>
      <c r="AD26" s="100">
        <v>268</v>
      </c>
      <c r="AE26" s="100">
        <v>255</v>
      </c>
      <c r="AF26" s="100">
        <v>203</v>
      </c>
      <c r="AG26" s="100">
        <v>135</v>
      </c>
      <c r="AH26" s="100">
        <v>121</v>
      </c>
      <c r="AI26" s="100">
        <v>97</v>
      </c>
      <c r="AJ26" s="100">
        <v>91</v>
      </c>
      <c r="AK26" s="100">
        <v>73</v>
      </c>
      <c r="AL26" s="100">
        <v>51</v>
      </c>
      <c r="AM26" s="100">
        <v>43</v>
      </c>
      <c r="AN26" s="100">
        <v>52</v>
      </c>
      <c r="AO26" s="100">
        <v>32</v>
      </c>
      <c r="AP26" s="100">
        <v>19</v>
      </c>
      <c r="AQ26" s="100">
        <v>1</v>
      </c>
      <c r="AR26" s="100">
        <v>2876</v>
      </c>
      <c r="AS26" s="126"/>
      <c r="AT26" s="115">
        <v>1919</v>
      </c>
      <c r="AU26" s="100">
        <v>1818</v>
      </c>
      <c r="AV26" s="100">
        <v>500</v>
      </c>
      <c r="AW26" s="100">
        <v>241</v>
      </c>
      <c r="AX26" s="100">
        <v>398</v>
      </c>
      <c r="AY26" s="100">
        <v>579</v>
      </c>
      <c r="AZ26" s="100">
        <v>625</v>
      </c>
      <c r="BA26" s="100">
        <v>513</v>
      </c>
      <c r="BB26" s="100">
        <v>430</v>
      </c>
      <c r="BC26" s="100">
        <v>318</v>
      </c>
      <c r="BD26" s="100">
        <v>283</v>
      </c>
      <c r="BE26" s="100">
        <v>216</v>
      </c>
      <c r="BF26" s="100">
        <v>205</v>
      </c>
      <c r="BG26" s="100">
        <v>155</v>
      </c>
      <c r="BH26" s="100">
        <v>127</v>
      </c>
      <c r="BI26" s="100">
        <v>106</v>
      </c>
      <c r="BJ26" s="100">
        <v>121</v>
      </c>
      <c r="BK26" s="100">
        <v>82</v>
      </c>
      <c r="BL26" s="100">
        <v>48</v>
      </c>
      <c r="BM26" s="100">
        <v>1</v>
      </c>
      <c r="BN26" s="100">
        <v>6766</v>
      </c>
      <c r="BP26" s="115">
        <v>1919</v>
      </c>
    </row>
    <row r="27" spans="2:68" s="92" customFormat="1">
      <c r="B27" s="115">
        <v>1920</v>
      </c>
      <c r="C27" s="100">
        <v>745</v>
      </c>
      <c r="D27" s="100">
        <v>222</v>
      </c>
      <c r="E27" s="100">
        <v>113</v>
      </c>
      <c r="F27" s="100">
        <v>155</v>
      </c>
      <c r="G27" s="100">
        <v>266</v>
      </c>
      <c r="H27" s="100">
        <v>276</v>
      </c>
      <c r="I27" s="100">
        <v>232</v>
      </c>
      <c r="J27" s="100">
        <v>223</v>
      </c>
      <c r="K27" s="100">
        <v>177</v>
      </c>
      <c r="L27" s="100">
        <v>133</v>
      </c>
      <c r="M27" s="100">
        <v>129</v>
      </c>
      <c r="N27" s="100">
        <v>90</v>
      </c>
      <c r="O27" s="100">
        <v>81</v>
      </c>
      <c r="P27" s="100">
        <v>53</v>
      </c>
      <c r="Q27" s="100">
        <v>66</v>
      </c>
      <c r="R27" s="100">
        <v>44</v>
      </c>
      <c r="S27" s="100">
        <v>30</v>
      </c>
      <c r="T27" s="100">
        <v>21</v>
      </c>
      <c r="U27" s="100">
        <v>0</v>
      </c>
      <c r="V27" s="100">
        <v>3056</v>
      </c>
      <c r="W27" s="126"/>
      <c r="X27" s="115">
        <v>1920</v>
      </c>
      <c r="Y27" s="100">
        <v>742</v>
      </c>
      <c r="Z27" s="100">
        <v>202</v>
      </c>
      <c r="AA27" s="100">
        <v>73</v>
      </c>
      <c r="AB27" s="100">
        <v>169</v>
      </c>
      <c r="AC27" s="100">
        <v>284</v>
      </c>
      <c r="AD27" s="100">
        <v>311</v>
      </c>
      <c r="AE27" s="100">
        <v>276</v>
      </c>
      <c r="AF27" s="100">
        <v>246</v>
      </c>
      <c r="AG27" s="100">
        <v>179</v>
      </c>
      <c r="AH27" s="100">
        <v>145</v>
      </c>
      <c r="AI27" s="100">
        <v>111</v>
      </c>
      <c r="AJ27" s="100">
        <v>105</v>
      </c>
      <c r="AK27" s="100">
        <v>86</v>
      </c>
      <c r="AL27" s="100">
        <v>79</v>
      </c>
      <c r="AM27" s="100">
        <v>68</v>
      </c>
      <c r="AN27" s="100">
        <v>56</v>
      </c>
      <c r="AO27" s="100">
        <v>30</v>
      </c>
      <c r="AP27" s="100">
        <v>37</v>
      </c>
      <c r="AQ27" s="100">
        <v>0</v>
      </c>
      <c r="AR27" s="100">
        <v>3199</v>
      </c>
      <c r="AS27" s="126"/>
      <c r="AT27" s="115">
        <v>1920</v>
      </c>
      <c r="AU27" s="100">
        <v>1487</v>
      </c>
      <c r="AV27" s="100">
        <v>424</v>
      </c>
      <c r="AW27" s="100">
        <v>186</v>
      </c>
      <c r="AX27" s="100">
        <v>324</v>
      </c>
      <c r="AY27" s="100">
        <v>550</v>
      </c>
      <c r="AZ27" s="100">
        <v>587</v>
      </c>
      <c r="BA27" s="100">
        <v>508</v>
      </c>
      <c r="BB27" s="100">
        <v>469</v>
      </c>
      <c r="BC27" s="100">
        <v>356</v>
      </c>
      <c r="BD27" s="100">
        <v>278</v>
      </c>
      <c r="BE27" s="100">
        <v>240</v>
      </c>
      <c r="BF27" s="100">
        <v>195</v>
      </c>
      <c r="BG27" s="100">
        <v>167</v>
      </c>
      <c r="BH27" s="100">
        <v>132</v>
      </c>
      <c r="BI27" s="100">
        <v>134</v>
      </c>
      <c r="BJ27" s="100">
        <v>100</v>
      </c>
      <c r="BK27" s="100">
        <v>60</v>
      </c>
      <c r="BL27" s="100">
        <v>58</v>
      </c>
      <c r="BM27" s="100">
        <v>0</v>
      </c>
      <c r="BN27" s="100">
        <v>6255</v>
      </c>
      <c r="BP27" s="115">
        <v>1920</v>
      </c>
    </row>
    <row r="28" spans="2:68">
      <c r="B28" s="116">
        <v>1921</v>
      </c>
      <c r="C28" s="100">
        <v>1151</v>
      </c>
      <c r="D28" s="100">
        <v>289</v>
      </c>
      <c r="E28" s="100">
        <v>124</v>
      </c>
      <c r="F28" s="100">
        <v>150</v>
      </c>
      <c r="G28" s="100">
        <v>255</v>
      </c>
      <c r="H28" s="100">
        <v>283</v>
      </c>
      <c r="I28" s="100">
        <v>248</v>
      </c>
      <c r="J28" s="100">
        <v>222</v>
      </c>
      <c r="K28" s="100">
        <v>183</v>
      </c>
      <c r="L28" s="100">
        <v>140</v>
      </c>
      <c r="M28" s="100">
        <v>118</v>
      </c>
      <c r="N28" s="100">
        <v>115</v>
      </c>
      <c r="O28" s="100">
        <v>107</v>
      </c>
      <c r="P28" s="100">
        <v>82</v>
      </c>
      <c r="Q28" s="100">
        <v>62</v>
      </c>
      <c r="R28" s="100">
        <v>63</v>
      </c>
      <c r="S28" s="100">
        <v>58</v>
      </c>
      <c r="T28" s="100">
        <v>41</v>
      </c>
      <c r="U28" s="100">
        <v>1</v>
      </c>
      <c r="V28" s="100">
        <v>3692</v>
      </c>
      <c r="W28" s="128"/>
      <c r="X28" s="116">
        <v>1921</v>
      </c>
      <c r="Y28" s="100">
        <v>1889</v>
      </c>
      <c r="Z28" s="100">
        <v>239</v>
      </c>
      <c r="AA28" s="100">
        <v>87</v>
      </c>
      <c r="AB28" s="100">
        <v>158</v>
      </c>
      <c r="AC28" s="100">
        <v>252</v>
      </c>
      <c r="AD28" s="100">
        <v>290</v>
      </c>
      <c r="AE28" s="100">
        <v>245</v>
      </c>
      <c r="AF28" s="100">
        <v>228</v>
      </c>
      <c r="AG28" s="100">
        <v>182</v>
      </c>
      <c r="AH28" s="100">
        <v>147</v>
      </c>
      <c r="AI28" s="100">
        <v>130</v>
      </c>
      <c r="AJ28" s="100">
        <v>118</v>
      </c>
      <c r="AK28" s="100">
        <v>86</v>
      </c>
      <c r="AL28" s="100">
        <v>93</v>
      </c>
      <c r="AM28" s="100">
        <v>63</v>
      </c>
      <c r="AN28" s="100">
        <v>57</v>
      </c>
      <c r="AO28" s="100">
        <v>47</v>
      </c>
      <c r="AP28" s="100">
        <v>33</v>
      </c>
      <c r="AQ28" s="100">
        <v>1</v>
      </c>
      <c r="AR28" s="100">
        <v>4345</v>
      </c>
      <c r="AS28" s="128"/>
      <c r="AT28" s="116">
        <v>1921</v>
      </c>
      <c r="AU28" s="100">
        <v>3040</v>
      </c>
      <c r="AV28" s="100">
        <v>528</v>
      </c>
      <c r="AW28" s="100">
        <v>211</v>
      </c>
      <c r="AX28" s="100">
        <v>308</v>
      </c>
      <c r="AY28" s="100">
        <v>507</v>
      </c>
      <c r="AZ28" s="100">
        <v>573</v>
      </c>
      <c r="BA28" s="100">
        <v>493</v>
      </c>
      <c r="BB28" s="100">
        <v>450</v>
      </c>
      <c r="BC28" s="100">
        <v>365</v>
      </c>
      <c r="BD28" s="100">
        <v>287</v>
      </c>
      <c r="BE28" s="100">
        <v>248</v>
      </c>
      <c r="BF28" s="100">
        <v>233</v>
      </c>
      <c r="BG28" s="100">
        <v>193</v>
      </c>
      <c r="BH28" s="100">
        <v>175</v>
      </c>
      <c r="BI28" s="100">
        <v>125</v>
      </c>
      <c r="BJ28" s="100">
        <v>120</v>
      </c>
      <c r="BK28" s="100">
        <v>105</v>
      </c>
      <c r="BL28" s="100">
        <v>74</v>
      </c>
      <c r="BM28" s="100">
        <v>2</v>
      </c>
      <c r="BN28" s="100">
        <v>8037</v>
      </c>
      <c r="BP28" s="116">
        <v>1921</v>
      </c>
    </row>
    <row r="29" spans="2:68">
      <c r="B29" s="117">
        <v>1922</v>
      </c>
      <c r="C29" s="100">
        <v>1573</v>
      </c>
      <c r="D29" s="100">
        <v>163</v>
      </c>
      <c r="E29" s="100">
        <v>71</v>
      </c>
      <c r="F29" s="100">
        <v>109</v>
      </c>
      <c r="G29" s="100">
        <v>194</v>
      </c>
      <c r="H29" s="100">
        <v>260</v>
      </c>
      <c r="I29" s="100">
        <v>264</v>
      </c>
      <c r="J29" s="100">
        <v>262</v>
      </c>
      <c r="K29" s="100">
        <v>288</v>
      </c>
      <c r="L29" s="100">
        <v>289</v>
      </c>
      <c r="M29" s="100">
        <v>254</v>
      </c>
      <c r="N29" s="100">
        <v>232</v>
      </c>
      <c r="O29" s="100">
        <v>206</v>
      </c>
      <c r="P29" s="100">
        <v>130</v>
      </c>
      <c r="Q29" s="100">
        <v>81</v>
      </c>
      <c r="R29" s="100">
        <v>58</v>
      </c>
      <c r="S29" s="100">
        <v>31</v>
      </c>
      <c r="T29" s="100">
        <v>15</v>
      </c>
      <c r="U29" s="100">
        <v>2</v>
      </c>
      <c r="V29" s="100">
        <v>4482</v>
      </c>
      <c r="W29" s="128"/>
      <c r="X29" s="117">
        <v>1922</v>
      </c>
      <c r="Y29" s="100">
        <v>1210</v>
      </c>
      <c r="Z29" s="100">
        <v>127</v>
      </c>
      <c r="AA29" s="100">
        <v>73</v>
      </c>
      <c r="AB29" s="100">
        <v>131</v>
      </c>
      <c r="AC29" s="100">
        <v>235</v>
      </c>
      <c r="AD29" s="100">
        <v>245</v>
      </c>
      <c r="AE29" s="100">
        <v>236</v>
      </c>
      <c r="AF29" s="100">
        <v>187</v>
      </c>
      <c r="AG29" s="100">
        <v>150</v>
      </c>
      <c r="AH29" s="100">
        <v>124</v>
      </c>
      <c r="AI29" s="100">
        <v>104</v>
      </c>
      <c r="AJ29" s="100">
        <v>94</v>
      </c>
      <c r="AK29" s="100">
        <v>68</v>
      </c>
      <c r="AL29" s="100">
        <v>64</v>
      </c>
      <c r="AM29" s="100">
        <v>50</v>
      </c>
      <c r="AN29" s="100">
        <v>61</v>
      </c>
      <c r="AO29" s="100">
        <v>32</v>
      </c>
      <c r="AP29" s="100">
        <v>23</v>
      </c>
      <c r="AQ29" s="100">
        <v>3</v>
      </c>
      <c r="AR29" s="100">
        <v>3217</v>
      </c>
      <c r="AS29" s="128"/>
      <c r="AT29" s="117">
        <v>1922</v>
      </c>
      <c r="AU29" s="100">
        <v>2783</v>
      </c>
      <c r="AV29" s="100">
        <v>290</v>
      </c>
      <c r="AW29" s="100">
        <v>144</v>
      </c>
      <c r="AX29" s="100">
        <v>240</v>
      </c>
      <c r="AY29" s="100">
        <v>429</v>
      </c>
      <c r="AZ29" s="100">
        <v>505</v>
      </c>
      <c r="BA29" s="100">
        <v>500</v>
      </c>
      <c r="BB29" s="100">
        <v>449</v>
      </c>
      <c r="BC29" s="100">
        <v>438</v>
      </c>
      <c r="BD29" s="100">
        <v>413</v>
      </c>
      <c r="BE29" s="100">
        <v>358</v>
      </c>
      <c r="BF29" s="100">
        <v>326</v>
      </c>
      <c r="BG29" s="100">
        <v>274</v>
      </c>
      <c r="BH29" s="100">
        <v>194</v>
      </c>
      <c r="BI29" s="100">
        <v>131</v>
      </c>
      <c r="BJ29" s="100">
        <v>119</v>
      </c>
      <c r="BK29" s="100">
        <v>63</v>
      </c>
      <c r="BL29" s="100">
        <v>38</v>
      </c>
      <c r="BM29" s="100">
        <v>5</v>
      </c>
      <c r="BN29" s="100">
        <v>7699</v>
      </c>
      <c r="BP29" s="117">
        <v>1922</v>
      </c>
    </row>
    <row r="30" spans="2:68">
      <c r="B30" s="117">
        <v>1923</v>
      </c>
      <c r="C30" s="100">
        <v>1903</v>
      </c>
      <c r="D30" s="100">
        <v>138</v>
      </c>
      <c r="E30" s="100">
        <v>71</v>
      </c>
      <c r="F30" s="100">
        <v>122</v>
      </c>
      <c r="G30" s="100">
        <v>194</v>
      </c>
      <c r="H30" s="100">
        <v>257</v>
      </c>
      <c r="I30" s="100">
        <v>259</v>
      </c>
      <c r="J30" s="100">
        <v>305</v>
      </c>
      <c r="K30" s="100">
        <v>348</v>
      </c>
      <c r="L30" s="100">
        <v>279</v>
      </c>
      <c r="M30" s="100">
        <v>262</v>
      </c>
      <c r="N30" s="100">
        <v>237</v>
      </c>
      <c r="O30" s="100">
        <v>213</v>
      </c>
      <c r="P30" s="100">
        <v>148</v>
      </c>
      <c r="Q30" s="100">
        <v>82</v>
      </c>
      <c r="R30" s="100">
        <v>46</v>
      </c>
      <c r="S30" s="100">
        <v>32</v>
      </c>
      <c r="T30" s="100">
        <v>36</v>
      </c>
      <c r="U30" s="100">
        <v>8</v>
      </c>
      <c r="V30" s="100">
        <v>4940</v>
      </c>
      <c r="W30" s="128"/>
      <c r="X30" s="117">
        <v>1923</v>
      </c>
      <c r="Y30" s="100">
        <v>1501</v>
      </c>
      <c r="Z30" s="100">
        <v>128</v>
      </c>
      <c r="AA30" s="100">
        <v>87</v>
      </c>
      <c r="AB30" s="100">
        <v>165</v>
      </c>
      <c r="AC30" s="100">
        <v>248</v>
      </c>
      <c r="AD30" s="100">
        <v>277</v>
      </c>
      <c r="AE30" s="100">
        <v>228</v>
      </c>
      <c r="AF30" s="100">
        <v>215</v>
      </c>
      <c r="AG30" s="100">
        <v>132</v>
      </c>
      <c r="AH30" s="100">
        <v>148</v>
      </c>
      <c r="AI30" s="100">
        <v>118</v>
      </c>
      <c r="AJ30" s="100">
        <v>97</v>
      </c>
      <c r="AK30" s="100">
        <v>69</v>
      </c>
      <c r="AL30" s="100">
        <v>71</v>
      </c>
      <c r="AM30" s="100">
        <v>57</v>
      </c>
      <c r="AN30" s="100">
        <v>54</v>
      </c>
      <c r="AO30" s="100">
        <v>36</v>
      </c>
      <c r="AP30" s="100">
        <v>24</v>
      </c>
      <c r="AQ30" s="100">
        <v>0</v>
      </c>
      <c r="AR30" s="100">
        <v>3655</v>
      </c>
      <c r="AS30" s="128"/>
      <c r="AT30" s="117">
        <v>1923</v>
      </c>
      <c r="AU30" s="100">
        <v>3404</v>
      </c>
      <c r="AV30" s="100">
        <v>266</v>
      </c>
      <c r="AW30" s="100">
        <v>158</v>
      </c>
      <c r="AX30" s="100">
        <v>287</v>
      </c>
      <c r="AY30" s="100">
        <v>442</v>
      </c>
      <c r="AZ30" s="100">
        <v>534</v>
      </c>
      <c r="BA30" s="100">
        <v>487</v>
      </c>
      <c r="BB30" s="100">
        <v>520</v>
      </c>
      <c r="BC30" s="100">
        <v>480</v>
      </c>
      <c r="BD30" s="100">
        <v>427</v>
      </c>
      <c r="BE30" s="100">
        <v>380</v>
      </c>
      <c r="BF30" s="100">
        <v>334</v>
      </c>
      <c r="BG30" s="100">
        <v>282</v>
      </c>
      <c r="BH30" s="100">
        <v>219</v>
      </c>
      <c r="BI30" s="100">
        <v>139</v>
      </c>
      <c r="BJ30" s="100">
        <v>100</v>
      </c>
      <c r="BK30" s="100">
        <v>68</v>
      </c>
      <c r="BL30" s="100">
        <v>60</v>
      </c>
      <c r="BM30" s="100">
        <v>8</v>
      </c>
      <c r="BN30" s="100">
        <v>8595</v>
      </c>
      <c r="BP30" s="117">
        <v>1923</v>
      </c>
    </row>
    <row r="31" spans="2:68">
      <c r="B31" s="117">
        <v>1924</v>
      </c>
      <c r="C31" s="100">
        <v>1702</v>
      </c>
      <c r="D31" s="100">
        <v>128</v>
      </c>
      <c r="E31" s="100">
        <v>63</v>
      </c>
      <c r="F31" s="100">
        <v>117</v>
      </c>
      <c r="G31" s="100">
        <v>206</v>
      </c>
      <c r="H31" s="100">
        <v>221</v>
      </c>
      <c r="I31" s="100">
        <v>264</v>
      </c>
      <c r="J31" s="100">
        <v>293</v>
      </c>
      <c r="K31" s="100">
        <v>285</v>
      </c>
      <c r="L31" s="100">
        <v>302</v>
      </c>
      <c r="M31" s="100">
        <v>277</v>
      </c>
      <c r="N31" s="100">
        <v>247</v>
      </c>
      <c r="O31" s="100">
        <v>203</v>
      </c>
      <c r="P31" s="100">
        <v>142</v>
      </c>
      <c r="Q31" s="100">
        <v>84</v>
      </c>
      <c r="R31" s="100">
        <v>57</v>
      </c>
      <c r="S31" s="100">
        <v>31</v>
      </c>
      <c r="T31" s="100">
        <v>21</v>
      </c>
      <c r="U31" s="100">
        <v>1</v>
      </c>
      <c r="V31" s="100">
        <v>4644</v>
      </c>
      <c r="W31" s="128"/>
      <c r="X31" s="117">
        <v>1924</v>
      </c>
      <c r="Y31" s="100">
        <v>1411</v>
      </c>
      <c r="Z31" s="100">
        <v>129</v>
      </c>
      <c r="AA31" s="100">
        <v>69</v>
      </c>
      <c r="AB31" s="100">
        <v>170</v>
      </c>
      <c r="AC31" s="100">
        <v>237</v>
      </c>
      <c r="AD31" s="100">
        <v>242</v>
      </c>
      <c r="AE31" s="100">
        <v>240</v>
      </c>
      <c r="AF31" s="100">
        <v>193</v>
      </c>
      <c r="AG31" s="100">
        <v>141</v>
      </c>
      <c r="AH31" s="100">
        <v>109</v>
      </c>
      <c r="AI31" s="100">
        <v>114</v>
      </c>
      <c r="AJ31" s="100">
        <v>96</v>
      </c>
      <c r="AK31" s="100">
        <v>85</v>
      </c>
      <c r="AL31" s="100">
        <v>64</v>
      </c>
      <c r="AM31" s="100">
        <v>54</v>
      </c>
      <c r="AN31" s="100">
        <v>36</v>
      </c>
      <c r="AO31" s="100">
        <v>24</v>
      </c>
      <c r="AP31" s="100">
        <v>18</v>
      </c>
      <c r="AQ31" s="100">
        <v>0</v>
      </c>
      <c r="AR31" s="100">
        <v>3432</v>
      </c>
      <c r="AS31" s="128"/>
      <c r="AT31" s="117">
        <v>1924</v>
      </c>
      <c r="AU31" s="100">
        <v>3113</v>
      </c>
      <c r="AV31" s="100">
        <v>257</v>
      </c>
      <c r="AW31" s="100">
        <v>132</v>
      </c>
      <c r="AX31" s="100">
        <v>287</v>
      </c>
      <c r="AY31" s="100">
        <v>443</v>
      </c>
      <c r="AZ31" s="100">
        <v>463</v>
      </c>
      <c r="BA31" s="100">
        <v>504</v>
      </c>
      <c r="BB31" s="100">
        <v>486</v>
      </c>
      <c r="BC31" s="100">
        <v>426</v>
      </c>
      <c r="BD31" s="100">
        <v>411</v>
      </c>
      <c r="BE31" s="100">
        <v>391</v>
      </c>
      <c r="BF31" s="100">
        <v>343</v>
      </c>
      <c r="BG31" s="100">
        <v>288</v>
      </c>
      <c r="BH31" s="100">
        <v>206</v>
      </c>
      <c r="BI31" s="100">
        <v>138</v>
      </c>
      <c r="BJ31" s="100">
        <v>93</v>
      </c>
      <c r="BK31" s="100">
        <v>55</v>
      </c>
      <c r="BL31" s="100">
        <v>39</v>
      </c>
      <c r="BM31" s="100">
        <v>1</v>
      </c>
      <c r="BN31" s="100">
        <v>8076</v>
      </c>
      <c r="BP31" s="117">
        <v>1924</v>
      </c>
    </row>
    <row r="32" spans="2:68">
      <c r="B32" s="117">
        <v>1925</v>
      </c>
      <c r="C32" s="100">
        <v>1437</v>
      </c>
      <c r="D32" s="100">
        <v>128</v>
      </c>
      <c r="E32" s="100">
        <v>65</v>
      </c>
      <c r="F32" s="100">
        <v>80</v>
      </c>
      <c r="G32" s="100">
        <v>139</v>
      </c>
      <c r="H32" s="100">
        <v>231</v>
      </c>
      <c r="I32" s="100">
        <v>257</v>
      </c>
      <c r="J32" s="100">
        <v>314</v>
      </c>
      <c r="K32" s="100">
        <v>310</v>
      </c>
      <c r="L32" s="100">
        <v>270</v>
      </c>
      <c r="M32" s="100">
        <v>269</v>
      </c>
      <c r="N32" s="100">
        <v>240</v>
      </c>
      <c r="O32" s="100">
        <v>209</v>
      </c>
      <c r="P32" s="100">
        <v>148</v>
      </c>
      <c r="Q32" s="100">
        <v>84</v>
      </c>
      <c r="R32" s="100">
        <v>52</v>
      </c>
      <c r="S32" s="100">
        <v>27</v>
      </c>
      <c r="T32" s="100">
        <v>15</v>
      </c>
      <c r="U32" s="100">
        <v>1</v>
      </c>
      <c r="V32" s="100">
        <v>4276</v>
      </c>
      <c r="W32" s="128"/>
      <c r="X32" s="117">
        <v>1925</v>
      </c>
      <c r="Y32" s="100">
        <v>1207</v>
      </c>
      <c r="Z32" s="100">
        <v>104</v>
      </c>
      <c r="AA32" s="100">
        <v>66</v>
      </c>
      <c r="AB32" s="100">
        <v>163</v>
      </c>
      <c r="AC32" s="100">
        <v>245</v>
      </c>
      <c r="AD32" s="100">
        <v>232</v>
      </c>
      <c r="AE32" s="100">
        <v>231</v>
      </c>
      <c r="AF32" s="100">
        <v>184</v>
      </c>
      <c r="AG32" s="100">
        <v>128</v>
      </c>
      <c r="AH32" s="100">
        <v>133</v>
      </c>
      <c r="AI32" s="100">
        <v>101</v>
      </c>
      <c r="AJ32" s="100">
        <v>91</v>
      </c>
      <c r="AK32" s="100">
        <v>97</v>
      </c>
      <c r="AL32" s="100">
        <v>67</v>
      </c>
      <c r="AM32" s="100">
        <v>36</v>
      </c>
      <c r="AN32" s="100">
        <v>47</v>
      </c>
      <c r="AO32" s="100">
        <v>27</v>
      </c>
      <c r="AP32" s="100">
        <v>26</v>
      </c>
      <c r="AQ32" s="100">
        <v>1</v>
      </c>
      <c r="AR32" s="100">
        <v>3186</v>
      </c>
      <c r="AS32" s="128"/>
      <c r="AT32" s="117">
        <v>1925</v>
      </c>
      <c r="AU32" s="100">
        <v>2644</v>
      </c>
      <c r="AV32" s="100">
        <v>232</v>
      </c>
      <c r="AW32" s="100">
        <v>131</v>
      </c>
      <c r="AX32" s="100">
        <v>243</v>
      </c>
      <c r="AY32" s="100">
        <v>384</v>
      </c>
      <c r="AZ32" s="100">
        <v>463</v>
      </c>
      <c r="BA32" s="100">
        <v>488</v>
      </c>
      <c r="BB32" s="100">
        <v>498</v>
      </c>
      <c r="BC32" s="100">
        <v>438</v>
      </c>
      <c r="BD32" s="100">
        <v>403</v>
      </c>
      <c r="BE32" s="100">
        <v>370</v>
      </c>
      <c r="BF32" s="100">
        <v>331</v>
      </c>
      <c r="BG32" s="100">
        <v>306</v>
      </c>
      <c r="BH32" s="100">
        <v>215</v>
      </c>
      <c r="BI32" s="100">
        <v>120</v>
      </c>
      <c r="BJ32" s="100">
        <v>99</v>
      </c>
      <c r="BK32" s="100">
        <v>54</v>
      </c>
      <c r="BL32" s="100">
        <v>41</v>
      </c>
      <c r="BM32" s="100">
        <v>2</v>
      </c>
      <c r="BN32" s="100">
        <v>7462</v>
      </c>
      <c r="BP32" s="117">
        <v>1925</v>
      </c>
    </row>
    <row r="33" spans="2:68">
      <c r="B33" s="117">
        <v>1926</v>
      </c>
      <c r="C33" s="100">
        <v>1583</v>
      </c>
      <c r="D33" s="100">
        <v>101</v>
      </c>
      <c r="E33" s="100">
        <v>64</v>
      </c>
      <c r="F33" s="100">
        <v>125</v>
      </c>
      <c r="G33" s="100">
        <v>154</v>
      </c>
      <c r="H33" s="100">
        <v>233</v>
      </c>
      <c r="I33" s="100">
        <v>246</v>
      </c>
      <c r="J33" s="100">
        <v>291</v>
      </c>
      <c r="K33" s="100">
        <v>319</v>
      </c>
      <c r="L33" s="100">
        <v>300</v>
      </c>
      <c r="M33" s="100">
        <v>254</v>
      </c>
      <c r="N33" s="100">
        <v>236</v>
      </c>
      <c r="O33" s="100">
        <v>231</v>
      </c>
      <c r="P33" s="100">
        <v>175</v>
      </c>
      <c r="Q33" s="100">
        <v>115</v>
      </c>
      <c r="R33" s="100">
        <v>66</v>
      </c>
      <c r="S33" s="100">
        <v>44</v>
      </c>
      <c r="T33" s="100">
        <v>35</v>
      </c>
      <c r="U33" s="100">
        <v>4</v>
      </c>
      <c r="V33" s="100">
        <v>4576</v>
      </c>
      <c r="W33" s="128"/>
      <c r="X33" s="117">
        <v>1926</v>
      </c>
      <c r="Y33" s="100">
        <v>1233</v>
      </c>
      <c r="Z33" s="100">
        <v>101</v>
      </c>
      <c r="AA33" s="100">
        <v>60</v>
      </c>
      <c r="AB33" s="100">
        <v>136</v>
      </c>
      <c r="AC33" s="100">
        <v>275</v>
      </c>
      <c r="AD33" s="100">
        <v>238</v>
      </c>
      <c r="AE33" s="100">
        <v>234</v>
      </c>
      <c r="AF33" s="100">
        <v>201</v>
      </c>
      <c r="AG33" s="100">
        <v>169</v>
      </c>
      <c r="AH33" s="100">
        <v>133</v>
      </c>
      <c r="AI33" s="100">
        <v>107</v>
      </c>
      <c r="AJ33" s="100">
        <v>99</v>
      </c>
      <c r="AK33" s="100">
        <v>89</v>
      </c>
      <c r="AL33" s="100">
        <v>87</v>
      </c>
      <c r="AM33" s="100">
        <v>61</v>
      </c>
      <c r="AN33" s="100">
        <v>49</v>
      </c>
      <c r="AO33" s="100">
        <v>42</v>
      </c>
      <c r="AP33" s="100">
        <v>40</v>
      </c>
      <c r="AQ33" s="100">
        <v>0</v>
      </c>
      <c r="AR33" s="100">
        <v>3354</v>
      </c>
      <c r="AS33" s="128"/>
      <c r="AT33" s="117">
        <v>1926</v>
      </c>
      <c r="AU33" s="100">
        <v>2816</v>
      </c>
      <c r="AV33" s="100">
        <v>202</v>
      </c>
      <c r="AW33" s="100">
        <v>124</v>
      </c>
      <c r="AX33" s="100">
        <v>261</v>
      </c>
      <c r="AY33" s="100">
        <v>429</v>
      </c>
      <c r="AZ33" s="100">
        <v>471</v>
      </c>
      <c r="BA33" s="100">
        <v>480</v>
      </c>
      <c r="BB33" s="100">
        <v>492</v>
      </c>
      <c r="BC33" s="100">
        <v>488</v>
      </c>
      <c r="BD33" s="100">
        <v>433</v>
      </c>
      <c r="BE33" s="100">
        <v>361</v>
      </c>
      <c r="BF33" s="100">
        <v>335</v>
      </c>
      <c r="BG33" s="100">
        <v>320</v>
      </c>
      <c r="BH33" s="100">
        <v>262</v>
      </c>
      <c r="BI33" s="100">
        <v>176</v>
      </c>
      <c r="BJ33" s="100">
        <v>115</v>
      </c>
      <c r="BK33" s="100">
        <v>86</v>
      </c>
      <c r="BL33" s="100">
        <v>75</v>
      </c>
      <c r="BM33" s="100">
        <v>4</v>
      </c>
      <c r="BN33" s="100">
        <v>7930</v>
      </c>
      <c r="BP33" s="117">
        <v>1926</v>
      </c>
    </row>
    <row r="34" spans="2:68">
      <c r="B34" s="117">
        <v>1927</v>
      </c>
      <c r="C34" s="100">
        <v>1406</v>
      </c>
      <c r="D34" s="100">
        <v>134</v>
      </c>
      <c r="E34" s="100">
        <v>56</v>
      </c>
      <c r="F34" s="100">
        <v>97</v>
      </c>
      <c r="G34" s="100">
        <v>168</v>
      </c>
      <c r="H34" s="100">
        <v>213</v>
      </c>
      <c r="I34" s="100">
        <v>251</v>
      </c>
      <c r="J34" s="100">
        <v>288</v>
      </c>
      <c r="K34" s="100">
        <v>303</v>
      </c>
      <c r="L34" s="100">
        <v>314</v>
      </c>
      <c r="M34" s="100">
        <v>269</v>
      </c>
      <c r="N34" s="100">
        <v>236</v>
      </c>
      <c r="O34" s="100">
        <v>204</v>
      </c>
      <c r="P34" s="100">
        <v>174</v>
      </c>
      <c r="Q34" s="100">
        <v>94</v>
      </c>
      <c r="R34" s="100">
        <v>53</v>
      </c>
      <c r="S34" s="100">
        <v>35</v>
      </c>
      <c r="T34" s="100">
        <v>21</v>
      </c>
      <c r="U34" s="100">
        <v>7</v>
      </c>
      <c r="V34" s="100">
        <v>4323</v>
      </c>
      <c r="W34" s="128"/>
      <c r="X34" s="117">
        <v>1927</v>
      </c>
      <c r="Y34" s="100">
        <v>1193</v>
      </c>
      <c r="Z34" s="100">
        <v>117</v>
      </c>
      <c r="AA34" s="100">
        <v>48</v>
      </c>
      <c r="AB34" s="100">
        <v>158</v>
      </c>
      <c r="AC34" s="100">
        <v>233</v>
      </c>
      <c r="AD34" s="100">
        <v>248</v>
      </c>
      <c r="AE34" s="100">
        <v>215</v>
      </c>
      <c r="AF34" s="100">
        <v>182</v>
      </c>
      <c r="AG34" s="100">
        <v>153</v>
      </c>
      <c r="AH34" s="100">
        <v>106</v>
      </c>
      <c r="AI34" s="100">
        <v>101</v>
      </c>
      <c r="AJ34" s="100">
        <v>89</v>
      </c>
      <c r="AK34" s="100">
        <v>87</v>
      </c>
      <c r="AL34" s="100">
        <v>79</v>
      </c>
      <c r="AM34" s="100">
        <v>71</v>
      </c>
      <c r="AN34" s="100">
        <v>41</v>
      </c>
      <c r="AO34" s="100">
        <v>24</v>
      </c>
      <c r="AP34" s="100">
        <v>17</v>
      </c>
      <c r="AQ34" s="100">
        <v>0</v>
      </c>
      <c r="AR34" s="100">
        <v>3162</v>
      </c>
      <c r="AS34" s="128"/>
      <c r="AT34" s="117">
        <v>1927</v>
      </c>
      <c r="AU34" s="100">
        <v>2599</v>
      </c>
      <c r="AV34" s="100">
        <v>251</v>
      </c>
      <c r="AW34" s="100">
        <v>104</v>
      </c>
      <c r="AX34" s="100">
        <v>255</v>
      </c>
      <c r="AY34" s="100">
        <v>401</v>
      </c>
      <c r="AZ34" s="100">
        <v>461</v>
      </c>
      <c r="BA34" s="100">
        <v>466</v>
      </c>
      <c r="BB34" s="100">
        <v>470</v>
      </c>
      <c r="BC34" s="100">
        <v>456</v>
      </c>
      <c r="BD34" s="100">
        <v>420</v>
      </c>
      <c r="BE34" s="100">
        <v>370</v>
      </c>
      <c r="BF34" s="100">
        <v>325</v>
      </c>
      <c r="BG34" s="100">
        <v>291</v>
      </c>
      <c r="BH34" s="100">
        <v>253</v>
      </c>
      <c r="BI34" s="100">
        <v>165</v>
      </c>
      <c r="BJ34" s="100">
        <v>94</v>
      </c>
      <c r="BK34" s="100">
        <v>59</v>
      </c>
      <c r="BL34" s="100">
        <v>38</v>
      </c>
      <c r="BM34" s="100">
        <v>7</v>
      </c>
      <c r="BN34" s="100">
        <v>7485</v>
      </c>
      <c r="BP34" s="117">
        <v>1927</v>
      </c>
    </row>
    <row r="35" spans="2:68">
      <c r="B35" s="117">
        <v>1928</v>
      </c>
      <c r="C35" s="100">
        <v>1503</v>
      </c>
      <c r="D35" s="100">
        <v>152</v>
      </c>
      <c r="E35" s="100">
        <v>79</v>
      </c>
      <c r="F35" s="100">
        <v>100</v>
      </c>
      <c r="G35" s="100">
        <v>203</v>
      </c>
      <c r="H35" s="100">
        <v>219</v>
      </c>
      <c r="I35" s="100">
        <v>250</v>
      </c>
      <c r="J35" s="100">
        <v>287</v>
      </c>
      <c r="K35" s="100">
        <v>289</v>
      </c>
      <c r="L35" s="100">
        <v>308</v>
      </c>
      <c r="M35" s="100">
        <v>278</v>
      </c>
      <c r="N35" s="100">
        <v>240</v>
      </c>
      <c r="O35" s="100">
        <v>210</v>
      </c>
      <c r="P35" s="100">
        <v>180</v>
      </c>
      <c r="Q35" s="100">
        <v>99</v>
      </c>
      <c r="R35" s="100">
        <v>73</v>
      </c>
      <c r="S35" s="100">
        <v>33</v>
      </c>
      <c r="T35" s="100">
        <v>20</v>
      </c>
      <c r="U35" s="100">
        <v>4</v>
      </c>
      <c r="V35" s="100">
        <v>4527</v>
      </c>
      <c r="W35" s="128"/>
      <c r="X35" s="117">
        <v>1928</v>
      </c>
      <c r="Y35" s="100">
        <v>1329</v>
      </c>
      <c r="Z35" s="100">
        <v>142</v>
      </c>
      <c r="AA35" s="100">
        <v>56</v>
      </c>
      <c r="AB35" s="100">
        <v>146</v>
      </c>
      <c r="AC35" s="100">
        <v>252</v>
      </c>
      <c r="AD35" s="100">
        <v>270</v>
      </c>
      <c r="AE35" s="100">
        <v>238</v>
      </c>
      <c r="AF35" s="100">
        <v>207</v>
      </c>
      <c r="AG35" s="100">
        <v>154</v>
      </c>
      <c r="AH35" s="100">
        <v>133</v>
      </c>
      <c r="AI35" s="100">
        <v>113</v>
      </c>
      <c r="AJ35" s="100">
        <v>97</v>
      </c>
      <c r="AK35" s="100">
        <v>87</v>
      </c>
      <c r="AL35" s="100">
        <v>91</v>
      </c>
      <c r="AM35" s="100">
        <v>66</v>
      </c>
      <c r="AN35" s="100">
        <v>46</v>
      </c>
      <c r="AO35" s="100">
        <v>20</v>
      </c>
      <c r="AP35" s="100">
        <v>26</v>
      </c>
      <c r="AQ35" s="100">
        <v>0</v>
      </c>
      <c r="AR35" s="100">
        <v>3473</v>
      </c>
      <c r="AS35" s="128"/>
      <c r="AT35" s="117">
        <v>1928</v>
      </c>
      <c r="AU35" s="100">
        <v>2832</v>
      </c>
      <c r="AV35" s="100">
        <v>294</v>
      </c>
      <c r="AW35" s="100">
        <v>135</v>
      </c>
      <c r="AX35" s="100">
        <v>246</v>
      </c>
      <c r="AY35" s="100">
        <v>455</v>
      </c>
      <c r="AZ35" s="100">
        <v>489</v>
      </c>
      <c r="BA35" s="100">
        <v>488</v>
      </c>
      <c r="BB35" s="100">
        <v>494</v>
      </c>
      <c r="BC35" s="100">
        <v>443</v>
      </c>
      <c r="BD35" s="100">
        <v>441</v>
      </c>
      <c r="BE35" s="100">
        <v>391</v>
      </c>
      <c r="BF35" s="100">
        <v>337</v>
      </c>
      <c r="BG35" s="100">
        <v>297</v>
      </c>
      <c r="BH35" s="100">
        <v>271</v>
      </c>
      <c r="BI35" s="100">
        <v>165</v>
      </c>
      <c r="BJ35" s="100">
        <v>119</v>
      </c>
      <c r="BK35" s="100">
        <v>53</v>
      </c>
      <c r="BL35" s="100">
        <v>46</v>
      </c>
      <c r="BM35" s="100">
        <v>4</v>
      </c>
      <c r="BN35" s="100">
        <v>8000</v>
      </c>
      <c r="BP35" s="117">
        <v>1928</v>
      </c>
    </row>
    <row r="36" spans="2:68">
      <c r="B36" s="117">
        <v>1929</v>
      </c>
      <c r="C36" s="100">
        <v>1236</v>
      </c>
      <c r="D36" s="100">
        <v>143</v>
      </c>
      <c r="E36" s="100">
        <v>62</v>
      </c>
      <c r="F36" s="100">
        <v>105</v>
      </c>
      <c r="G36" s="100">
        <v>173</v>
      </c>
      <c r="H36" s="100">
        <v>215</v>
      </c>
      <c r="I36" s="100">
        <v>222</v>
      </c>
      <c r="J36" s="100">
        <v>270</v>
      </c>
      <c r="K36" s="100">
        <v>285</v>
      </c>
      <c r="L36" s="100">
        <v>282</v>
      </c>
      <c r="M36" s="100">
        <v>268</v>
      </c>
      <c r="N36" s="100">
        <v>208</v>
      </c>
      <c r="O36" s="100">
        <v>218</v>
      </c>
      <c r="P36" s="100">
        <v>178</v>
      </c>
      <c r="Q36" s="100">
        <v>110</v>
      </c>
      <c r="R36" s="100">
        <v>51</v>
      </c>
      <c r="S36" s="100">
        <v>35</v>
      </c>
      <c r="T36" s="100">
        <v>16</v>
      </c>
      <c r="U36" s="100">
        <v>1</v>
      </c>
      <c r="V36" s="100">
        <v>4078</v>
      </c>
      <c r="W36" s="128"/>
      <c r="X36" s="117">
        <v>1929</v>
      </c>
      <c r="Y36" s="100">
        <v>1007</v>
      </c>
      <c r="Z36" s="100">
        <v>130</v>
      </c>
      <c r="AA36" s="100">
        <v>66</v>
      </c>
      <c r="AB36" s="100">
        <v>147</v>
      </c>
      <c r="AC36" s="100">
        <v>246</v>
      </c>
      <c r="AD36" s="100">
        <v>245</v>
      </c>
      <c r="AE36" s="100">
        <v>207</v>
      </c>
      <c r="AF36" s="100">
        <v>193</v>
      </c>
      <c r="AG36" s="100">
        <v>130</v>
      </c>
      <c r="AH36" s="100">
        <v>125</v>
      </c>
      <c r="AI36" s="100">
        <v>104</v>
      </c>
      <c r="AJ36" s="100">
        <v>106</v>
      </c>
      <c r="AK36" s="100">
        <v>69</v>
      </c>
      <c r="AL36" s="100">
        <v>81</v>
      </c>
      <c r="AM36" s="100">
        <v>62</v>
      </c>
      <c r="AN36" s="100">
        <v>42</v>
      </c>
      <c r="AO36" s="100">
        <v>26</v>
      </c>
      <c r="AP36" s="100">
        <v>26</v>
      </c>
      <c r="AQ36" s="100">
        <v>0</v>
      </c>
      <c r="AR36" s="100">
        <v>3012</v>
      </c>
      <c r="AS36" s="128"/>
      <c r="AT36" s="117">
        <v>1929</v>
      </c>
      <c r="AU36" s="100">
        <v>2243</v>
      </c>
      <c r="AV36" s="100">
        <v>273</v>
      </c>
      <c r="AW36" s="100">
        <v>128</v>
      </c>
      <c r="AX36" s="100">
        <v>252</v>
      </c>
      <c r="AY36" s="100">
        <v>419</v>
      </c>
      <c r="AZ36" s="100">
        <v>460</v>
      </c>
      <c r="BA36" s="100">
        <v>429</v>
      </c>
      <c r="BB36" s="100">
        <v>463</v>
      </c>
      <c r="BC36" s="100">
        <v>415</v>
      </c>
      <c r="BD36" s="100">
        <v>407</v>
      </c>
      <c r="BE36" s="100">
        <v>372</v>
      </c>
      <c r="BF36" s="100">
        <v>314</v>
      </c>
      <c r="BG36" s="100">
        <v>287</v>
      </c>
      <c r="BH36" s="100">
        <v>259</v>
      </c>
      <c r="BI36" s="100">
        <v>172</v>
      </c>
      <c r="BJ36" s="100">
        <v>93</v>
      </c>
      <c r="BK36" s="100">
        <v>61</v>
      </c>
      <c r="BL36" s="100">
        <v>42</v>
      </c>
      <c r="BM36" s="100">
        <v>1</v>
      </c>
      <c r="BN36" s="100">
        <v>7090</v>
      </c>
      <c r="BP36" s="117">
        <v>1929</v>
      </c>
    </row>
    <row r="37" spans="2:68">
      <c r="B37" s="117">
        <v>1930</v>
      </c>
      <c r="C37" s="100">
        <v>1214</v>
      </c>
      <c r="D37" s="100">
        <v>136</v>
      </c>
      <c r="E37" s="100">
        <v>51</v>
      </c>
      <c r="F37" s="100">
        <v>86</v>
      </c>
      <c r="G37" s="100">
        <v>136</v>
      </c>
      <c r="H37" s="100">
        <v>204</v>
      </c>
      <c r="I37" s="100">
        <v>215</v>
      </c>
      <c r="J37" s="100">
        <v>251</v>
      </c>
      <c r="K37" s="100">
        <v>254</v>
      </c>
      <c r="L37" s="100">
        <v>260</v>
      </c>
      <c r="M37" s="100">
        <v>233</v>
      </c>
      <c r="N37" s="100">
        <v>225</v>
      </c>
      <c r="O37" s="100">
        <v>208</v>
      </c>
      <c r="P37" s="100">
        <v>191</v>
      </c>
      <c r="Q37" s="100">
        <v>106</v>
      </c>
      <c r="R37" s="100">
        <v>59</v>
      </c>
      <c r="S37" s="100">
        <v>27</v>
      </c>
      <c r="T37" s="100">
        <v>13</v>
      </c>
      <c r="U37" s="100">
        <v>3</v>
      </c>
      <c r="V37" s="100">
        <v>3872</v>
      </c>
      <c r="W37" s="128"/>
      <c r="X37" s="117">
        <v>1930</v>
      </c>
      <c r="Y37" s="100">
        <v>1022</v>
      </c>
      <c r="Z37" s="100">
        <v>109</v>
      </c>
      <c r="AA37" s="100">
        <v>53</v>
      </c>
      <c r="AB37" s="100">
        <v>145</v>
      </c>
      <c r="AC37" s="100">
        <v>231</v>
      </c>
      <c r="AD37" s="100">
        <v>232</v>
      </c>
      <c r="AE37" s="100">
        <v>191</v>
      </c>
      <c r="AF37" s="100">
        <v>153</v>
      </c>
      <c r="AG37" s="100">
        <v>159</v>
      </c>
      <c r="AH37" s="100">
        <v>129</v>
      </c>
      <c r="AI37" s="100">
        <v>121</v>
      </c>
      <c r="AJ37" s="100">
        <v>71</v>
      </c>
      <c r="AK37" s="100">
        <v>82</v>
      </c>
      <c r="AL37" s="100">
        <v>79</v>
      </c>
      <c r="AM37" s="100">
        <v>67</v>
      </c>
      <c r="AN37" s="100">
        <v>39</v>
      </c>
      <c r="AO37" s="100">
        <v>22</v>
      </c>
      <c r="AP37" s="100">
        <v>17</v>
      </c>
      <c r="AQ37" s="100">
        <v>0</v>
      </c>
      <c r="AR37" s="100">
        <v>2922</v>
      </c>
      <c r="AS37" s="128"/>
      <c r="AT37" s="117">
        <v>1930</v>
      </c>
      <c r="AU37" s="100">
        <v>2236</v>
      </c>
      <c r="AV37" s="100">
        <v>245</v>
      </c>
      <c r="AW37" s="100">
        <v>104</v>
      </c>
      <c r="AX37" s="100">
        <v>231</v>
      </c>
      <c r="AY37" s="100">
        <v>367</v>
      </c>
      <c r="AZ37" s="100">
        <v>436</v>
      </c>
      <c r="BA37" s="100">
        <v>406</v>
      </c>
      <c r="BB37" s="100">
        <v>404</v>
      </c>
      <c r="BC37" s="100">
        <v>413</v>
      </c>
      <c r="BD37" s="100">
        <v>389</v>
      </c>
      <c r="BE37" s="100">
        <v>354</v>
      </c>
      <c r="BF37" s="100">
        <v>296</v>
      </c>
      <c r="BG37" s="100">
        <v>290</v>
      </c>
      <c r="BH37" s="100">
        <v>270</v>
      </c>
      <c r="BI37" s="100">
        <v>173</v>
      </c>
      <c r="BJ37" s="100">
        <v>98</v>
      </c>
      <c r="BK37" s="100">
        <v>49</v>
      </c>
      <c r="BL37" s="100">
        <v>30</v>
      </c>
      <c r="BM37" s="100">
        <v>3</v>
      </c>
      <c r="BN37" s="100">
        <v>6794</v>
      </c>
      <c r="BP37" s="117">
        <v>1930</v>
      </c>
    </row>
    <row r="38" spans="2:68">
      <c r="B38" s="118">
        <v>1931</v>
      </c>
      <c r="C38" s="100">
        <v>816</v>
      </c>
      <c r="D38" s="100">
        <v>149</v>
      </c>
      <c r="E38" s="100">
        <v>70</v>
      </c>
      <c r="F38" s="100">
        <v>70</v>
      </c>
      <c r="G38" s="100">
        <v>139</v>
      </c>
      <c r="H38" s="100">
        <v>169</v>
      </c>
      <c r="I38" s="100">
        <v>225</v>
      </c>
      <c r="J38" s="100">
        <v>241</v>
      </c>
      <c r="K38" s="100">
        <v>268</v>
      </c>
      <c r="L38" s="100">
        <v>264</v>
      </c>
      <c r="M38" s="100">
        <v>248</v>
      </c>
      <c r="N38" s="100">
        <v>220</v>
      </c>
      <c r="O38" s="100">
        <v>187</v>
      </c>
      <c r="P38" s="100">
        <v>172</v>
      </c>
      <c r="Q38" s="100">
        <v>108</v>
      </c>
      <c r="R38" s="100">
        <v>61</v>
      </c>
      <c r="S38" s="100">
        <v>21</v>
      </c>
      <c r="T38" s="100">
        <v>12</v>
      </c>
      <c r="U38" s="100">
        <v>0</v>
      </c>
      <c r="V38" s="100">
        <v>3440</v>
      </c>
      <c r="W38" s="128"/>
      <c r="X38" s="118">
        <v>1931</v>
      </c>
      <c r="Y38" s="100">
        <v>719</v>
      </c>
      <c r="Z38" s="100">
        <v>106</v>
      </c>
      <c r="AA38" s="100">
        <v>42</v>
      </c>
      <c r="AB38" s="100">
        <v>122</v>
      </c>
      <c r="AC38" s="100">
        <v>209</v>
      </c>
      <c r="AD38" s="100">
        <v>222</v>
      </c>
      <c r="AE38" s="100">
        <v>195</v>
      </c>
      <c r="AF38" s="100">
        <v>181</v>
      </c>
      <c r="AG38" s="100">
        <v>137</v>
      </c>
      <c r="AH38" s="100">
        <v>122</v>
      </c>
      <c r="AI38" s="100">
        <v>96</v>
      </c>
      <c r="AJ38" s="100">
        <v>94</v>
      </c>
      <c r="AK38" s="100">
        <v>76</v>
      </c>
      <c r="AL38" s="100">
        <v>77</v>
      </c>
      <c r="AM38" s="100">
        <v>59</v>
      </c>
      <c r="AN38" s="100">
        <v>39</v>
      </c>
      <c r="AO38" s="100">
        <v>13</v>
      </c>
      <c r="AP38" s="100">
        <v>19</v>
      </c>
      <c r="AQ38" s="100">
        <v>0</v>
      </c>
      <c r="AR38" s="100">
        <v>2528</v>
      </c>
      <c r="AS38" s="128"/>
      <c r="AT38" s="118">
        <v>1931</v>
      </c>
      <c r="AU38" s="100">
        <v>1535</v>
      </c>
      <c r="AV38" s="100">
        <v>255</v>
      </c>
      <c r="AW38" s="100">
        <v>112</v>
      </c>
      <c r="AX38" s="100">
        <v>192</v>
      </c>
      <c r="AY38" s="100">
        <v>348</v>
      </c>
      <c r="AZ38" s="100">
        <v>391</v>
      </c>
      <c r="BA38" s="100">
        <v>420</v>
      </c>
      <c r="BB38" s="100">
        <v>422</v>
      </c>
      <c r="BC38" s="100">
        <v>405</v>
      </c>
      <c r="BD38" s="100">
        <v>386</v>
      </c>
      <c r="BE38" s="100">
        <v>344</v>
      </c>
      <c r="BF38" s="100">
        <v>314</v>
      </c>
      <c r="BG38" s="100">
        <v>263</v>
      </c>
      <c r="BH38" s="100">
        <v>249</v>
      </c>
      <c r="BI38" s="100">
        <v>167</v>
      </c>
      <c r="BJ38" s="100">
        <v>100</v>
      </c>
      <c r="BK38" s="100">
        <v>34</v>
      </c>
      <c r="BL38" s="100">
        <v>31</v>
      </c>
      <c r="BM38" s="100">
        <v>0</v>
      </c>
      <c r="BN38" s="100">
        <v>5968</v>
      </c>
      <c r="BP38" s="118">
        <v>1931</v>
      </c>
    </row>
    <row r="39" spans="2:68">
      <c r="B39" s="118">
        <v>1932</v>
      </c>
      <c r="C39" s="100">
        <v>728</v>
      </c>
      <c r="D39" s="100">
        <v>163</v>
      </c>
      <c r="E39" s="100">
        <v>55</v>
      </c>
      <c r="F39" s="100">
        <v>78</v>
      </c>
      <c r="G39" s="100">
        <v>143</v>
      </c>
      <c r="H39" s="100">
        <v>182</v>
      </c>
      <c r="I39" s="100">
        <v>187</v>
      </c>
      <c r="J39" s="100">
        <v>215</v>
      </c>
      <c r="K39" s="100">
        <v>269</v>
      </c>
      <c r="L39" s="100">
        <v>247</v>
      </c>
      <c r="M39" s="100">
        <v>281</v>
      </c>
      <c r="N39" s="100">
        <v>233</v>
      </c>
      <c r="O39" s="100">
        <v>194</v>
      </c>
      <c r="P39" s="100">
        <v>145</v>
      </c>
      <c r="Q39" s="100">
        <v>106</v>
      </c>
      <c r="R39" s="100">
        <v>55</v>
      </c>
      <c r="S39" s="100">
        <v>19</v>
      </c>
      <c r="T39" s="100">
        <v>9</v>
      </c>
      <c r="U39" s="100">
        <v>2</v>
      </c>
      <c r="V39" s="100">
        <v>3311</v>
      </c>
      <c r="W39" s="128"/>
      <c r="X39" s="118">
        <v>1932</v>
      </c>
      <c r="Y39" s="100">
        <v>626</v>
      </c>
      <c r="Z39" s="100">
        <v>132</v>
      </c>
      <c r="AA39" s="100">
        <v>57</v>
      </c>
      <c r="AB39" s="100">
        <v>98</v>
      </c>
      <c r="AC39" s="100">
        <v>214</v>
      </c>
      <c r="AD39" s="100">
        <v>165</v>
      </c>
      <c r="AE39" s="100">
        <v>183</v>
      </c>
      <c r="AF39" s="100">
        <v>203</v>
      </c>
      <c r="AG39" s="100">
        <v>125</v>
      </c>
      <c r="AH39" s="100">
        <v>129</v>
      </c>
      <c r="AI39" s="100">
        <v>77</v>
      </c>
      <c r="AJ39" s="100">
        <v>74</v>
      </c>
      <c r="AK39" s="100">
        <v>77</v>
      </c>
      <c r="AL39" s="100">
        <v>65</v>
      </c>
      <c r="AM39" s="100">
        <v>52</v>
      </c>
      <c r="AN39" s="100">
        <v>28</v>
      </c>
      <c r="AO39" s="100">
        <v>29</v>
      </c>
      <c r="AP39" s="100">
        <v>18</v>
      </c>
      <c r="AQ39" s="100">
        <v>0</v>
      </c>
      <c r="AR39" s="100">
        <v>2352</v>
      </c>
      <c r="AS39" s="128"/>
      <c r="AT39" s="118">
        <v>1932</v>
      </c>
      <c r="AU39" s="100">
        <v>1354</v>
      </c>
      <c r="AV39" s="100">
        <v>295</v>
      </c>
      <c r="AW39" s="100">
        <v>112</v>
      </c>
      <c r="AX39" s="100">
        <v>176</v>
      </c>
      <c r="AY39" s="100">
        <v>357</v>
      </c>
      <c r="AZ39" s="100">
        <v>347</v>
      </c>
      <c r="BA39" s="100">
        <v>370</v>
      </c>
      <c r="BB39" s="100">
        <v>418</v>
      </c>
      <c r="BC39" s="100">
        <v>394</v>
      </c>
      <c r="BD39" s="100">
        <v>376</v>
      </c>
      <c r="BE39" s="100">
        <v>358</v>
      </c>
      <c r="BF39" s="100">
        <v>307</v>
      </c>
      <c r="BG39" s="100">
        <v>271</v>
      </c>
      <c r="BH39" s="100">
        <v>210</v>
      </c>
      <c r="BI39" s="100">
        <v>158</v>
      </c>
      <c r="BJ39" s="100">
        <v>83</v>
      </c>
      <c r="BK39" s="100">
        <v>48</v>
      </c>
      <c r="BL39" s="100">
        <v>27</v>
      </c>
      <c r="BM39" s="100">
        <v>2</v>
      </c>
      <c r="BN39" s="100">
        <v>5663</v>
      </c>
      <c r="BP39" s="118">
        <v>1932</v>
      </c>
    </row>
    <row r="40" spans="2:68">
      <c r="B40" s="118">
        <v>1933</v>
      </c>
      <c r="C40" s="100">
        <v>569</v>
      </c>
      <c r="D40" s="100">
        <v>121</v>
      </c>
      <c r="E40" s="100">
        <v>54</v>
      </c>
      <c r="F40" s="100">
        <v>77</v>
      </c>
      <c r="G40" s="100">
        <v>130</v>
      </c>
      <c r="H40" s="100">
        <v>149</v>
      </c>
      <c r="I40" s="100">
        <v>180</v>
      </c>
      <c r="J40" s="100">
        <v>216</v>
      </c>
      <c r="K40" s="100">
        <v>249</v>
      </c>
      <c r="L40" s="100">
        <v>278</v>
      </c>
      <c r="M40" s="100">
        <v>263</v>
      </c>
      <c r="N40" s="100">
        <v>255</v>
      </c>
      <c r="O40" s="100">
        <v>201</v>
      </c>
      <c r="P40" s="100">
        <v>170</v>
      </c>
      <c r="Q40" s="100">
        <v>126</v>
      </c>
      <c r="R40" s="100">
        <v>59</v>
      </c>
      <c r="S40" s="100">
        <v>26</v>
      </c>
      <c r="T40" s="100">
        <v>13</v>
      </c>
      <c r="U40" s="100">
        <v>3</v>
      </c>
      <c r="V40" s="100">
        <v>3139</v>
      </c>
      <c r="W40" s="128"/>
      <c r="X40" s="118">
        <v>1933</v>
      </c>
      <c r="Y40" s="100">
        <v>517</v>
      </c>
      <c r="Z40" s="100">
        <v>129</v>
      </c>
      <c r="AA40" s="100">
        <v>65</v>
      </c>
      <c r="AB40" s="100">
        <v>101</v>
      </c>
      <c r="AC40" s="100">
        <v>185</v>
      </c>
      <c r="AD40" s="100">
        <v>212</v>
      </c>
      <c r="AE40" s="100">
        <v>152</v>
      </c>
      <c r="AF40" s="100">
        <v>156</v>
      </c>
      <c r="AG40" s="100">
        <v>116</v>
      </c>
      <c r="AH40" s="100">
        <v>103</v>
      </c>
      <c r="AI40" s="100">
        <v>80</v>
      </c>
      <c r="AJ40" s="100">
        <v>66</v>
      </c>
      <c r="AK40" s="100">
        <v>72</v>
      </c>
      <c r="AL40" s="100">
        <v>74</v>
      </c>
      <c r="AM40" s="100">
        <v>60</v>
      </c>
      <c r="AN40" s="100">
        <v>35</v>
      </c>
      <c r="AO40" s="100">
        <v>22</v>
      </c>
      <c r="AP40" s="100">
        <v>17</v>
      </c>
      <c r="AQ40" s="100">
        <v>0</v>
      </c>
      <c r="AR40" s="100">
        <v>2162</v>
      </c>
      <c r="AS40" s="128"/>
      <c r="AT40" s="118">
        <v>1933</v>
      </c>
      <c r="AU40" s="100">
        <v>1086</v>
      </c>
      <c r="AV40" s="100">
        <v>250</v>
      </c>
      <c r="AW40" s="100">
        <v>119</v>
      </c>
      <c r="AX40" s="100">
        <v>178</v>
      </c>
      <c r="AY40" s="100">
        <v>315</v>
      </c>
      <c r="AZ40" s="100">
        <v>361</v>
      </c>
      <c r="BA40" s="100">
        <v>332</v>
      </c>
      <c r="BB40" s="100">
        <v>372</v>
      </c>
      <c r="BC40" s="100">
        <v>365</v>
      </c>
      <c r="BD40" s="100">
        <v>381</v>
      </c>
      <c r="BE40" s="100">
        <v>343</v>
      </c>
      <c r="BF40" s="100">
        <v>321</v>
      </c>
      <c r="BG40" s="100">
        <v>273</v>
      </c>
      <c r="BH40" s="100">
        <v>244</v>
      </c>
      <c r="BI40" s="100">
        <v>186</v>
      </c>
      <c r="BJ40" s="100">
        <v>94</v>
      </c>
      <c r="BK40" s="100">
        <v>48</v>
      </c>
      <c r="BL40" s="100">
        <v>30</v>
      </c>
      <c r="BM40" s="100">
        <v>3</v>
      </c>
      <c r="BN40" s="100">
        <v>5301</v>
      </c>
      <c r="BP40" s="118">
        <v>1933</v>
      </c>
    </row>
    <row r="41" spans="2:68">
      <c r="B41" s="118">
        <v>1934</v>
      </c>
      <c r="C41" s="100">
        <v>750</v>
      </c>
      <c r="D41" s="100">
        <v>138</v>
      </c>
      <c r="E41" s="100">
        <v>46</v>
      </c>
      <c r="F41" s="100">
        <v>77</v>
      </c>
      <c r="G41" s="100">
        <v>137</v>
      </c>
      <c r="H41" s="100">
        <v>163</v>
      </c>
      <c r="I41" s="100">
        <v>166</v>
      </c>
      <c r="J41" s="100">
        <v>183</v>
      </c>
      <c r="K41" s="100">
        <v>240</v>
      </c>
      <c r="L41" s="100">
        <v>270</v>
      </c>
      <c r="M41" s="100">
        <v>268</v>
      </c>
      <c r="N41" s="100">
        <v>262</v>
      </c>
      <c r="O41" s="100">
        <v>187</v>
      </c>
      <c r="P41" s="100">
        <v>156</v>
      </c>
      <c r="Q41" s="100">
        <v>110</v>
      </c>
      <c r="R41" s="100">
        <v>48</v>
      </c>
      <c r="S41" s="100">
        <v>26</v>
      </c>
      <c r="T41" s="100">
        <v>17</v>
      </c>
      <c r="U41" s="100">
        <v>0</v>
      </c>
      <c r="V41" s="100">
        <v>3244</v>
      </c>
      <c r="W41" s="128"/>
      <c r="X41" s="118">
        <v>1934</v>
      </c>
      <c r="Y41" s="100">
        <v>665</v>
      </c>
      <c r="Z41" s="100">
        <v>132</v>
      </c>
      <c r="AA41" s="100">
        <v>57</v>
      </c>
      <c r="AB41" s="100">
        <v>84</v>
      </c>
      <c r="AC41" s="100">
        <v>195</v>
      </c>
      <c r="AD41" s="100">
        <v>205</v>
      </c>
      <c r="AE41" s="100">
        <v>181</v>
      </c>
      <c r="AF41" s="100">
        <v>150</v>
      </c>
      <c r="AG41" s="100">
        <v>129</v>
      </c>
      <c r="AH41" s="100">
        <v>119</v>
      </c>
      <c r="AI41" s="100">
        <v>104</v>
      </c>
      <c r="AJ41" s="100">
        <v>79</v>
      </c>
      <c r="AK41" s="100">
        <v>86</v>
      </c>
      <c r="AL41" s="100">
        <v>72</v>
      </c>
      <c r="AM41" s="100">
        <v>58</v>
      </c>
      <c r="AN41" s="100">
        <v>42</v>
      </c>
      <c r="AO41" s="100">
        <v>19</v>
      </c>
      <c r="AP41" s="100">
        <v>22</v>
      </c>
      <c r="AQ41" s="100">
        <v>3</v>
      </c>
      <c r="AR41" s="100">
        <v>2402</v>
      </c>
      <c r="AS41" s="128"/>
      <c r="AT41" s="118">
        <v>1934</v>
      </c>
      <c r="AU41" s="100">
        <v>1415</v>
      </c>
      <c r="AV41" s="100">
        <v>270</v>
      </c>
      <c r="AW41" s="100">
        <v>103</v>
      </c>
      <c r="AX41" s="100">
        <v>161</v>
      </c>
      <c r="AY41" s="100">
        <v>332</v>
      </c>
      <c r="AZ41" s="100">
        <v>368</v>
      </c>
      <c r="BA41" s="100">
        <v>347</v>
      </c>
      <c r="BB41" s="100">
        <v>333</v>
      </c>
      <c r="BC41" s="100">
        <v>369</v>
      </c>
      <c r="BD41" s="100">
        <v>389</v>
      </c>
      <c r="BE41" s="100">
        <v>372</v>
      </c>
      <c r="BF41" s="100">
        <v>341</v>
      </c>
      <c r="BG41" s="100">
        <v>273</v>
      </c>
      <c r="BH41" s="100">
        <v>228</v>
      </c>
      <c r="BI41" s="100">
        <v>168</v>
      </c>
      <c r="BJ41" s="100">
        <v>90</v>
      </c>
      <c r="BK41" s="100">
        <v>45</v>
      </c>
      <c r="BL41" s="100">
        <v>39</v>
      </c>
      <c r="BM41" s="100">
        <v>3</v>
      </c>
      <c r="BN41" s="100">
        <v>5646</v>
      </c>
      <c r="BP41" s="118">
        <v>1934</v>
      </c>
    </row>
    <row r="42" spans="2:68">
      <c r="B42" s="118">
        <v>1935</v>
      </c>
      <c r="C42" s="100">
        <v>554</v>
      </c>
      <c r="D42" s="100">
        <v>157</v>
      </c>
      <c r="E42" s="100">
        <v>61</v>
      </c>
      <c r="F42" s="100">
        <v>62</v>
      </c>
      <c r="G42" s="100">
        <v>116</v>
      </c>
      <c r="H42" s="100">
        <v>141</v>
      </c>
      <c r="I42" s="100">
        <v>166</v>
      </c>
      <c r="J42" s="100">
        <v>197</v>
      </c>
      <c r="K42" s="100">
        <v>250</v>
      </c>
      <c r="L42" s="100">
        <v>267</v>
      </c>
      <c r="M42" s="100">
        <v>257</v>
      </c>
      <c r="N42" s="100">
        <v>250</v>
      </c>
      <c r="O42" s="100">
        <v>196</v>
      </c>
      <c r="P42" s="100">
        <v>193</v>
      </c>
      <c r="Q42" s="100">
        <v>117</v>
      </c>
      <c r="R42" s="100">
        <v>81</v>
      </c>
      <c r="S42" s="100">
        <v>21</v>
      </c>
      <c r="T42" s="100">
        <v>12</v>
      </c>
      <c r="U42" s="100">
        <v>0</v>
      </c>
      <c r="V42" s="100">
        <v>3098</v>
      </c>
      <c r="W42" s="128"/>
      <c r="X42" s="118">
        <v>1935</v>
      </c>
      <c r="Y42" s="100">
        <v>510</v>
      </c>
      <c r="Z42" s="100">
        <v>113</v>
      </c>
      <c r="AA42" s="100">
        <v>38</v>
      </c>
      <c r="AB42" s="100">
        <v>77</v>
      </c>
      <c r="AC42" s="100">
        <v>167</v>
      </c>
      <c r="AD42" s="100">
        <v>181</v>
      </c>
      <c r="AE42" s="100">
        <v>160</v>
      </c>
      <c r="AF42" s="100">
        <v>156</v>
      </c>
      <c r="AG42" s="100">
        <v>111</v>
      </c>
      <c r="AH42" s="100">
        <v>93</v>
      </c>
      <c r="AI42" s="100">
        <v>93</v>
      </c>
      <c r="AJ42" s="100">
        <v>95</v>
      </c>
      <c r="AK42" s="100">
        <v>65</v>
      </c>
      <c r="AL42" s="100">
        <v>65</v>
      </c>
      <c r="AM42" s="100">
        <v>55</v>
      </c>
      <c r="AN42" s="100">
        <v>41</v>
      </c>
      <c r="AO42" s="100">
        <v>20</v>
      </c>
      <c r="AP42" s="100">
        <v>20</v>
      </c>
      <c r="AQ42" s="100">
        <v>1</v>
      </c>
      <c r="AR42" s="100">
        <v>2061</v>
      </c>
      <c r="AS42" s="128"/>
      <c r="AT42" s="118">
        <v>1935</v>
      </c>
      <c r="AU42" s="100">
        <v>1064</v>
      </c>
      <c r="AV42" s="100">
        <v>270</v>
      </c>
      <c r="AW42" s="100">
        <v>99</v>
      </c>
      <c r="AX42" s="100">
        <v>139</v>
      </c>
      <c r="AY42" s="100">
        <v>283</v>
      </c>
      <c r="AZ42" s="100">
        <v>322</v>
      </c>
      <c r="BA42" s="100">
        <v>326</v>
      </c>
      <c r="BB42" s="100">
        <v>353</v>
      </c>
      <c r="BC42" s="100">
        <v>361</v>
      </c>
      <c r="BD42" s="100">
        <v>360</v>
      </c>
      <c r="BE42" s="100">
        <v>350</v>
      </c>
      <c r="BF42" s="100">
        <v>345</v>
      </c>
      <c r="BG42" s="100">
        <v>261</v>
      </c>
      <c r="BH42" s="100">
        <v>258</v>
      </c>
      <c r="BI42" s="100">
        <v>172</v>
      </c>
      <c r="BJ42" s="100">
        <v>122</v>
      </c>
      <c r="BK42" s="100">
        <v>41</v>
      </c>
      <c r="BL42" s="100">
        <v>32</v>
      </c>
      <c r="BM42" s="100">
        <v>1</v>
      </c>
      <c r="BN42" s="100">
        <v>5159</v>
      </c>
      <c r="BP42" s="118">
        <v>1935</v>
      </c>
    </row>
    <row r="43" spans="2:68">
      <c r="B43" s="118">
        <v>1936</v>
      </c>
      <c r="C43" s="100">
        <v>598</v>
      </c>
      <c r="D43" s="100">
        <v>127</v>
      </c>
      <c r="E43" s="100">
        <v>52</v>
      </c>
      <c r="F43" s="100">
        <v>49</v>
      </c>
      <c r="G43" s="100">
        <v>106</v>
      </c>
      <c r="H43" s="100">
        <v>128</v>
      </c>
      <c r="I43" s="100">
        <v>144</v>
      </c>
      <c r="J43" s="100">
        <v>191</v>
      </c>
      <c r="K43" s="100">
        <v>212</v>
      </c>
      <c r="L43" s="100">
        <v>288</v>
      </c>
      <c r="M43" s="100">
        <v>258</v>
      </c>
      <c r="N43" s="100">
        <v>238</v>
      </c>
      <c r="O43" s="100">
        <v>214</v>
      </c>
      <c r="P43" s="100">
        <v>180</v>
      </c>
      <c r="Q43" s="100">
        <v>94</v>
      </c>
      <c r="R43" s="100">
        <v>56</v>
      </c>
      <c r="S43" s="100">
        <v>37</v>
      </c>
      <c r="T43" s="100">
        <v>16</v>
      </c>
      <c r="U43" s="100">
        <v>1</v>
      </c>
      <c r="V43" s="100">
        <v>2989</v>
      </c>
      <c r="W43" s="128"/>
      <c r="X43" s="118">
        <v>1936</v>
      </c>
      <c r="Y43" s="100">
        <v>567</v>
      </c>
      <c r="Z43" s="100">
        <v>120</v>
      </c>
      <c r="AA43" s="100">
        <v>44</v>
      </c>
      <c r="AB43" s="100">
        <v>97</v>
      </c>
      <c r="AC43" s="100">
        <v>171</v>
      </c>
      <c r="AD43" s="100">
        <v>220</v>
      </c>
      <c r="AE43" s="100">
        <v>172</v>
      </c>
      <c r="AF43" s="100">
        <v>154</v>
      </c>
      <c r="AG43" s="100">
        <v>129</v>
      </c>
      <c r="AH43" s="100">
        <v>87</v>
      </c>
      <c r="AI43" s="100">
        <v>102</v>
      </c>
      <c r="AJ43" s="100">
        <v>79</v>
      </c>
      <c r="AK43" s="100">
        <v>98</v>
      </c>
      <c r="AL43" s="100">
        <v>79</v>
      </c>
      <c r="AM43" s="100">
        <v>75</v>
      </c>
      <c r="AN43" s="100">
        <v>45</v>
      </c>
      <c r="AO43" s="100">
        <v>27</v>
      </c>
      <c r="AP43" s="100">
        <v>15</v>
      </c>
      <c r="AQ43" s="100">
        <v>0</v>
      </c>
      <c r="AR43" s="100">
        <v>2281</v>
      </c>
      <c r="AS43" s="128"/>
      <c r="AT43" s="118">
        <v>1936</v>
      </c>
      <c r="AU43" s="100">
        <v>1165</v>
      </c>
      <c r="AV43" s="100">
        <v>247</v>
      </c>
      <c r="AW43" s="100">
        <v>96</v>
      </c>
      <c r="AX43" s="100">
        <v>146</v>
      </c>
      <c r="AY43" s="100">
        <v>277</v>
      </c>
      <c r="AZ43" s="100">
        <v>348</v>
      </c>
      <c r="BA43" s="100">
        <v>316</v>
      </c>
      <c r="BB43" s="100">
        <v>345</v>
      </c>
      <c r="BC43" s="100">
        <v>341</v>
      </c>
      <c r="BD43" s="100">
        <v>375</v>
      </c>
      <c r="BE43" s="100">
        <v>360</v>
      </c>
      <c r="BF43" s="100">
        <v>317</v>
      </c>
      <c r="BG43" s="100">
        <v>312</v>
      </c>
      <c r="BH43" s="100">
        <v>259</v>
      </c>
      <c r="BI43" s="100">
        <v>169</v>
      </c>
      <c r="BJ43" s="100">
        <v>101</v>
      </c>
      <c r="BK43" s="100">
        <v>64</v>
      </c>
      <c r="BL43" s="100">
        <v>31</v>
      </c>
      <c r="BM43" s="100">
        <v>1</v>
      </c>
      <c r="BN43" s="100">
        <v>5270</v>
      </c>
      <c r="BP43" s="118">
        <v>1936</v>
      </c>
    </row>
    <row r="44" spans="2:68">
      <c r="B44" s="118">
        <v>1937</v>
      </c>
      <c r="C44" s="100">
        <v>500</v>
      </c>
      <c r="D44" s="100">
        <v>134</v>
      </c>
      <c r="E44" s="100">
        <v>44</v>
      </c>
      <c r="F44" s="100">
        <v>68</v>
      </c>
      <c r="G44" s="100">
        <v>98</v>
      </c>
      <c r="H44" s="100">
        <v>130</v>
      </c>
      <c r="I44" s="100">
        <v>174</v>
      </c>
      <c r="J44" s="100">
        <v>187</v>
      </c>
      <c r="K44" s="100">
        <v>182</v>
      </c>
      <c r="L44" s="100">
        <v>259</v>
      </c>
      <c r="M44" s="100">
        <v>260</v>
      </c>
      <c r="N44" s="100">
        <v>245</v>
      </c>
      <c r="O44" s="100">
        <v>214</v>
      </c>
      <c r="P44" s="100">
        <v>179</v>
      </c>
      <c r="Q44" s="100">
        <v>102</v>
      </c>
      <c r="R44" s="100">
        <v>84</v>
      </c>
      <c r="S44" s="100">
        <v>28</v>
      </c>
      <c r="T44" s="100">
        <v>14</v>
      </c>
      <c r="U44" s="100">
        <v>1</v>
      </c>
      <c r="V44" s="100">
        <v>2903</v>
      </c>
      <c r="W44" s="128"/>
      <c r="X44" s="118">
        <v>1937</v>
      </c>
      <c r="Y44" s="100">
        <v>464</v>
      </c>
      <c r="Z44" s="100">
        <v>102</v>
      </c>
      <c r="AA44" s="100">
        <v>40</v>
      </c>
      <c r="AB44" s="100">
        <v>81</v>
      </c>
      <c r="AC44" s="100">
        <v>144</v>
      </c>
      <c r="AD44" s="100">
        <v>186</v>
      </c>
      <c r="AE44" s="100">
        <v>159</v>
      </c>
      <c r="AF44" s="100">
        <v>151</v>
      </c>
      <c r="AG44" s="100">
        <v>113</v>
      </c>
      <c r="AH44" s="100">
        <v>113</v>
      </c>
      <c r="AI44" s="100">
        <v>80</v>
      </c>
      <c r="AJ44" s="100">
        <v>89</v>
      </c>
      <c r="AK44" s="100">
        <v>65</v>
      </c>
      <c r="AL44" s="100">
        <v>74</v>
      </c>
      <c r="AM44" s="100">
        <v>68</v>
      </c>
      <c r="AN44" s="100">
        <v>58</v>
      </c>
      <c r="AO44" s="100">
        <v>16</v>
      </c>
      <c r="AP44" s="100">
        <v>17</v>
      </c>
      <c r="AQ44" s="100">
        <v>1</v>
      </c>
      <c r="AR44" s="100">
        <v>2021</v>
      </c>
      <c r="AS44" s="128"/>
      <c r="AT44" s="118">
        <v>1937</v>
      </c>
      <c r="AU44" s="100">
        <v>964</v>
      </c>
      <c r="AV44" s="100">
        <v>236</v>
      </c>
      <c r="AW44" s="100">
        <v>84</v>
      </c>
      <c r="AX44" s="100">
        <v>149</v>
      </c>
      <c r="AY44" s="100">
        <v>242</v>
      </c>
      <c r="AZ44" s="100">
        <v>316</v>
      </c>
      <c r="BA44" s="100">
        <v>333</v>
      </c>
      <c r="BB44" s="100">
        <v>338</v>
      </c>
      <c r="BC44" s="100">
        <v>295</v>
      </c>
      <c r="BD44" s="100">
        <v>372</v>
      </c>
      <c r="BE44" s="100">
        <v>340</v>
      </c>
      <c r="BF44" s="100">
        <v>334</v>
      </c>
      <c r="BG44" s="100">
        <v>279</v>
      </c>
      <c r="BH44" s="100">
        <v>253</v>
      </c>
      <c r="BI44" s="100">
        <v>170</v>
      </c>
      <c r="BJ44" s="100">
        <v>142</v>
      </c>
      <c r="BK44" s="100">
        <v>44</v>
      </c>
      <c r="BL44" s="100">
        <v>31</v>
      </c>
      <c r="BM44" s="100">
        <v>2</v>
      </c>
      <c r="BN44" s="100">
        <v>4924</v>
      </c>
      <c r="BP44" s="118">
        <v>1937</v>
      </c>
    </row>
    <row r="45" spans="2:68">
      <c r="B45" s="118">
        <v>1938</v>
      </c>
      <c r="C45" s="100">
        <v>531</v>
      </c>
      <c r="D45" s="100">
        <v>102</v>
      </c>
      <c r="E45" s="100">
        <v>52</v>
      </c>
      <c r="F45" s="100">
        <v>54</v>
      </c>
      <c r="G45" s="100">
        <v>91</v>
      </c>
      <c r="H45" s="100">
        <v>125</v>
      </c>
      <c r="I45" s="100">
        <v>128</v>
      </c>
      <c r="J45" s="100">
        <v>166</v>
      </c>
      <c r="K45" s="100">
        <v>206</v>
      </c>
      <c r="L45" s="100">
        <v>251</v>
      </c>
      <c r="M45" s="100">
        <v>257</v>
      </c>
      <c r="N45" s="100">
        <v>259</v>
      </c>
      <c r="O45" s="100">
        <v>200</v>
      </c>
      <c r="P45" s="100">
        <v>170</v>
      </c>
      <c r="Q45" s="100">
        <v>119</v>
      </c>
      <c r="R45" s="100">
        <v>81</v>
      </c>
      <c r="S45" s="100">
        <v>27</v>
      </c>
      <c r="T45" s="100">
        <v>12</v>
      </c>
      <c r="U45" s="100">
        <v>2</v>
      </c>
      <c r="V45" s="100">
        <v>2833</v>
      </c>
      <c r="W45" s="128"/>
      <c r="X45" s="118">
        <v>1938</v>
      </c>
      <c r="Y45" s="100">
        <v>415</v>
      </c>
      <c r="Z45" s="100">
        <v>99</v>
      </c>
      <c r="AA45" s="100">
        <v>51</v>
      </c>
      <c r="AB45" s="100">
        <v>85</v>
      </c>
      <c r="AC45" s="100">
        <v>163</v>
      </c>
      <c r="AD45" s="100">
        <v>168</v>
      </c>
      <c r="AE45" s="100">
        <v>163</v>
      </c>
      <c r="AF45" s="100">
        <v>136</v>
      </c>
      <c r="AG45" s="100">
        <v>110</v>
      </c>
      <c r="AH45" s="100">
        <v>95</v>
      </c>
      <c r="AI45" s="100">
        <v>84</v>
      </c>
      <c r="AJ45" s="100">
        <v>74</v>
      </c>
      <c r="AK45" s="100">
        <v>66</v>
      </c>
      <c r="AL45" s="100">
        <v>52</v>
      </c>
      <c r="AM45" s="100">
        <v>59</v>
      </c>
      <c r="AN45" s="100">
        <v>55</v>
      </c>
      <c r="AO45" s="100">
        <v>19</v>
      </c>
      <c r="AP45" s="100">
        <v>15</v>
      </c>
      <c r="AQ45" s="100">
        <v>0</v>
      </c>
      <c r="AR45" s="100">
        <v>1909</v>
      </c>
      <c r="AS45" s="128"/>
      <c r="AT45" s="118">
        <v>1938</v>
      </c>
      <c r="AU45" s="100">
        <v>946</v>
      </c>
      <c r="AV45" s="100">
        <v>201</v>
      </c>
      <c r="AW45" s="100">
        <v>103</v>
      </c>
      <c r="AX45" s="100">
        <v>139</v>
      </c>
      <c r="AY45" s="100">
        <v>254</v>
      </c>
      <c r="AZ45" s="100">
        <v>293</v>
      </c>
      <c r="BA45" s="100">
        <v>291</v>
      </c>
      <c r="BB45" s="100">
        <v>302</v>
      </c>
      <c r="BC45" s="100">
        <v>316</v>
      </c>
      <c r="BD45" s="100">
        <v>346</v>
      </c>
      <c r="BE45" s="100">
        <v>341</v>
      </c>
      <c r="BF45" s="100">
        <v>333</v>
      </c>
      <c r="BG45" s="100">
        <v>266</v>
      </c>
      <c r="BH45" s="100">
        <v>222</v>
      </c>
      <c r="BI45" s="100">
        <v>178</v>
      </c>
      <c r="BJ45" s="100">
        <v>136</v>
      </c>
      <c r="BK45" s="100">
        <v>46</v>
      </c>
      <c r="BL45" s="100">
        <v>27</v>
      </c>
      <c r="BM45" s="100">
        <v>2</v>
      </c>
      <c r="BN45" s="100">
        <v>4742</v>
      </c>
      <c r="BP45" s="118">
        <v>1938</v>
      </c>
    </row>
    <row r="46" spans="2:68">
      <c r="B46" s="118">
        <v>1939</v>
      </c>
      <c r="C46" s="100">
        <v>584</v>
      </c>
      <c r="D46" s="100">
        <v>120</v>
      </c>
      <c r="E46" s="100">
        <v>28</v>
      </c>
      <c r="F46" s="100">
        <v>64</v>
      </c>
      <c r="G46" s="100">
        <v>79</v>
      </c>
      <c r="H46" s="100">
        <v>119</v>
      </c>
      <c r="I46" s="100">
        <v>136</v>
      </c>
      <c r="J46" s="100">
        <v>202</v>
      </c>
      <c r="K46" s="100">
        <v>206</v>
      </c>
      <c r="L46" s="100">
        <v>242</v>
      </c>
      <c r="M46" s="100">
        <v>308</v>
      </c>
      <c r="N46" s="100">
        <v>250</v>
      </c>
      <c r="O46" s="100">
        <v>217</v>
      </c>
      <c r="P46" s="100">
        <v>198</v>
      </c>
      <c r="Q46" s="100">
        <v>113</v>
      </c>
      <c r="R46" s="100">
        <v>74</v>
      </c>
      <c r="S46" s="100">
        <v>27</v>
      </c>
      <c r="T46" s="100">
        <v>18</v>
      </c>
      <c r="U46" s="100">
        <v>0</v>
      </c>
      <c r="V46" s="100">
        <v>2985</v>
      </c>
      <c r="W46" s="128"/>
      <c r="X46" s="118">
        <v>1939</v>
      </c>
      <c r="Y46" s="100">
        <v>517</v>
      </c>
      <c r="Z46" s="100">
        <v>88</v>
      </c>
      <c r="AA46" s="100">
        <v>36</v>
      </c>
      <c r="AB46" s="100">
        <v>84</v>
      </c>
      <c r="AC46" s="100">
        <v>139</v>
      </c>
      <c r="AD46" s="100">
        <v>187</v>
      </c>
      <c r="AE46" s="100">
        <v>148</v>
      </c>
      <c r="AF46" s="100">
        <v>124</v>
      </c>
      <c r="AG46" s="100">
        <v>103</v>
      </c>
      <c r="AH46" s="100">
        <v>94</v>
      </c>
      <c r="AI46" s="100">
        <v>89</v>
      </c>
      <c r="AJ46" s="100">
        <v>83</v>
      </c>
      <c r="AK46" s="100">
        <v>72</v>
      </c>
      <c r="AL46" s="100">
        <v>71</v>
      </c>
      <c r="AM46" s="100">
        <v>63</v>
      </c>
      <c r="AN46" s="100">
        <v>59</v>
      </c>
      <c r="AO46" s="100">
        <v>34</v>
      </c>
      <c r="AP46" s="100">
        <v>22</v>
      </c>
      <c r="AQ46" s="100">
        <v>0</v>
      </c>
      <c r="AR46" s="100">
        <v>2013</v>
      </c>
      <c r="AS46" s="128"/>
      <c r="AT46" s="118">
        <v>1939</v>
      </c>
      <c r="AU46" s="100">
        <v>1101</v>
      </c>
      <c r="AV46" s="100">
        <v>208</v>
      </c>
      <c r="AW46" s="100">
        <v>64</v>
      </c>
      <c r="AX46" s="100">
        <v>148</v>
      </c>
      <c r="AY46" s="100">
        <v>218</v>
      </c>
      <c r="AZ46" s="100">
        <v>306</v>
      </c>
      <c r="BA46" s="100">
        <v>284</v>
      </c>
      <c r="BB46" s="100">
        <v>326</v>
      </c>
      <c r="BC46" s="100">
        <v>309</v>
      </c>
      <c r="BD46" s="100">
        <v>336</v>
      </c>
      <c r="BE46" s="100">
        <v>397</v>
      </c>
      <c r="BF46" s="100">
        <v>333</v>
      </c>
      <c r="BG46" s="100">
        <v>289</v>
      </c>
      <c r="BH46" s="100">
        <v>269</v>
      </c>
      <c r="BI46" s="100">
        <v>176</v>
      </c>
      <c r="BJ46" s="100">
        <v>133</v>
      </c>
      <c r="BK46" s="100">
        <v>61</v>
      </c>
      <c r="BL46" s="100">
        <v>40</v>
      </c>
      <c r="BM46" s="100">
        <v>0</v>
      </c>
      <c r="BN46" s="100">
        <v>4998</v>
      </c>
      <c r="BP46" s="118">
        <v>1939</v>
      </c>
    </row>
    <row r="47" spans="2:68">
      <c r="B47" s="119">
        <v>1940</v>
      </c>
      <c r="C47" s="100">
        <v>574</v>
      </c>
      <c r="D47" s="100">
        <v>79</v>
      </c>
      <c r="E47" s="100">
        <v>46</v>
      </c>
      <c r="F47" s="100">
        <v>58</v>
      </c>
      <c r="G47" s="100">
        <v>83</v>
      </c>
      <c r="H47" s="100">
        <v>105</v>
      </c>
      <c r="I47" s="100">
        <v>128</v>
      </c>
      <c r="J47" s="100">
        <v>153</v>
      </c>
      <c r="K47" s="100">
        <v>198</v>
      </c>
      <c r="L47" s="100">
        <v>252</v>
      </c>
      <c r="M47" s="100">
        <v>276</v>
      </c>
      <c r="N47" s="100">
        <v>283</v>
      </c>
      <c r="O47" s="100">
        <v>270</v>
      </c>
      <c r="P47" s="100">
        <v>208</v>
      </c>
      <c r="Q47" s="100">
        <v>138</v>
      </c>
      <c r="R47" s="100">
        <v>85</v>
      </c>
      <c r="S47" s="100">
        <v>37</v>
      </c>
      <c r="T47" s="100">
        <v>21</v>
      </c>
      <c r="U47" s="100">
        <v>2</v>
      </c>
      <c r="V47" s="100">
        <v>2996</v>
      </c>
      <c r="W47" s="128"/>
      <c r="X47" s="119">
        <v>1940</v>
      </c>
      <c r="Y47" s="100">
        <v>452</v>
      </c>
      <c r="Z47" s="100">
        <v>85</v>
      </c>
      <c r="AA47" s="100">
        <v>47</v>
      </c>
      <c r="AB47" s="100">
        <v>80</v>
      </c>
      <c r="AC47" s="100">
        <v>124</v>
      </c>
      <c r="AD47" s="100">
        <v>157</v>
      </c>
      <c r="AE47" s="100">
        <v>152</v>
      </c>
      <c r="AF47" s="100">
        <v>115</v>
      </c>
      <c r="AG47" s="100">
        <v>106</v>
      </c>
      <c r="AH47" s="100">
        <v>90</v>
      </c>
      <c r="AI47" s="100">
        <v>87</v>
      </c>
      <c r="AJ47" s="100">
        <v>72</v>
      </c>
      <c r="AK47" s="100">
        <v>92</v>
      </c>
      <c r="AL47" s="100">
        <v>87</v>
      </c>
      <c r="AM47" s="100">
        <v>68</v>
      </c>
      <c r="AN47" s="100">
        <v>50</v>
      </c>
      <c r="AO47" s="100">
        <v>37</v>
      </c>
      <c r="AP47" s="100">
        <v>11</v>
      </c>
      <c r="AQ47" s="100">
        <v>0</v>
      </c>
      <c r="AR47" s="100">
        <v>1912</v>
      </c>
      <c r="AS47" s="128"/>
      <c r="AT47" s="119">
        <v>1940</v>
      </c>
      <c r="AU47" s="100">
        <v>1026</v>
      </c>
      <c r="AV47" s="100">
        <v>164</v>
      </c>
      <c r="AW47" s="100">
        <v>93</v>
      </c>
      <c r="AX47" s="100">
        <v>138</v>
      </c>
      <c r="AY47" s="100">
        <v>207</v>
      </c>
      <c r="AZ47" s="100">
        <v>262</v>
      </c>
      <c r="BA47" s="100">
        <v>280</v>
      </c>
      <c r="BB47" s="100">
        <v>268</v>
      </c>
      <c r="BC47" s="100">
        <v>304</v>
      </c>
      <c r="BD47" s="100">
        <v>342</v>
      </c>
      <c r="BE47" s="100">
        <v>363</v>
      </c>
      <c r="BF47" s="100">
        <v>355</v>
      </c>
      <c r="BG47" s="100">
        <v>362</v>
      </c>
      <c r="BH47" s="100">
        <v>295</v>
      </c>
      <c r="BI47" s="100">
        <v>206</v>
      </c>
      <c r="BJ47" s="100">
        <v>135</v>
      </c>
      <c r="BK47" s="100">
        <v>74</v>
      </c>
      <c r="BL47" s="100">
        <v>32</v>
      </c>
      <c r="BM47" s="100">
        <v>2</v>
      </c>
      <c r="BN47" s="100">
        <v>4908</v>
      </c>
      <c r="BP47" s="119">
        <v>1940</v>
      </c>
    </row>
    <row r="48" spans="2:68">
      <c r="B48" s="119">
        <v>1941</v>
      </c>
      <c r="C48" s="100">
        <v>601</v>
      </c>
      <c r="D48" s="100">
        <v>112</v>
      </c>
      <c r="E48" s="100">
        <v>55</v>
      </c>
      <c r="F48" s="100">
        <v>64</v>
      </c>
      <c r="G48" s="100">
        <v>101</v>
      </c>
      <c r="H48" s="100">
        <v>86</v>
      </c>
      <c r="I48" s="100">
        <v>145</v>
      </c>
      <c r="J48" s="100">
        <v>170</v>
      </c>
      <c r="K48" s="100">
        <v>206</v>
      </c>
      <c r="L48" s="100">
        <v>247</v>
      </c>
      <c r="M48" s="100">
        <v>304</v>
      </c>
      <c r="N48" s="100">
        <v>292</v>
      </c>
      <c r="O48" s="100">
        <v>276</v>
      </c>
      <c r="P48" s="100">
        <v>214</v>
      </c>
      <c r="Q48" s="100">
        <v>132</v>
      </c>
      <c r="R48" s="100">
        <v>85</v>
      </c>
      <c r="S48" s="100">
        <v>41</v>
      </c>
      <c r="T48" s="100">
        <v>17</v>
      </c>
      <c r="U48" s="100">
        <v>0</v>
      </c>
      <c r="V48" s="100">
        <v>3148</v>
      </c>
      <c r="W48" s="128"/>
      <c r="X48" s="119">
        <v>1941</v>
      </c>
      <c r="Y48" s="100">
        <v>484</v>
      </c>
      <c r="Z48" s="100">
        <v>77</v>
      </c>
      <c r="AA48" s="100">
        <v>42</v>
      </c>
      <c r="AB48" s="100">
        <v>74</v>
      </c>
      <c r="AC48" s="100">
        <v>115</v>
      </c>
      <c r="AD48" s="100">
        <v>160</v>
      </c>
      <c r="AE48" s="100">
        <v>145</v>
      </c>
      <c r="AF48" s="100">
        <v>131</v>
      </c>
      <c r="AG48" s="100">
        <v>109</v>
      </c>
      <c r="AH48" s="100">
        <v>104</v>
      </c>
      <c r="AI48" s="100">
        <v>91</v>
      </c>
      <c r="AJ48" s="100">
        <v>83</v>
      </c>
      <c r="AK48" s="100">
        <v>85</v>
      </c>
      <c r="AL48" s="100">
        <v>67</v>
      </c>
      <c r="AM48" s="100">
        <v>86</v>
      </c>
      <c r="AN48" s="100">
        <v>57</v>
      </c>
      <c r="AO48" s="100">
        <v>29</v>
      </c>
      <c r="AP48" s="100">
        <v>25</v>
      </c>
      <c r="AQ48" s="100">
        <v>0</v>
      </c>
      <c r="AR48" s="100">
        <v>1964</v>
      </c>
      <c r="AS48" s="128"/>
      <c r="AT48" s="119">
        <v>1941</v>
      </c>
      <c r="AU48" s="100">
        <v>1085</v>
      </c>
      <c r="AV48" s="100">
        <v>189</v>
      </c>
      <c r="AW48" s="100">
        <v>97</v>
      </c>
      <c r="AX48" s="100">
        <v>138</v>
      </c>
      <c r="AY48" s="100">
        <v>216</v>
      </c>
      <c r="AZ48" s="100">
        <v>246</v>
      </c>
      <c r="BA48" s="100">
        <v>290</v>
      </c>
      <c r="BB48" s="100">
        <v>301</v>
      </c>
      <c r="BC48" s="100">
        <v>315</v>
      </c>
      <c r="BD48" s="100">
        <v>351</v>
      </c>
      <c r="BE48" s="100">
        <v>395</v>
      </c>
      <c r="BF48" s="100">
        <v>375</v>
      </c>
      <c r="BG48" s="100">
        <v>361</v>
      </c>
      <c r="BH48" s="100">
        <v>281</v>
      </c>
      <c r="BI48" s="100">
        <v>218</v>
      </c>
      <c r="BJ48" s="100">
        <v>142</v>
      </c>
      <c r="BK48" s="100">
        <v>70</v>
      </c>
      <c r="BL48" s="100">
        <v>42</v>
      </c>
      <c r="BM48" s="100">
        <v>0</v>
      </c>
      <c r="BN48" s="100">
        <v>5112</v>
      </c>
      <c r="BP48" s="119">
        <v>1941</v>
      </c>
    </row>
    <row r="49" spans="2:68">
      <c r="B49" s="119">
        <v>1942</v>
      </c>
      <c r="C49" s="100">
        <v>662</v>
      </c>
      <c r="D49" s="100">
        <v>113</v>
      </c>
      <c r="E49" s="100">
        <v>76</v>
      </c>
      <c r="F49" s="100">
        <v>75</v>
      </c>
      <c r="G49" s="100">
        <v>79</v>
      </c>
      <c r="H49" s="100">
        <v>94</v>
      </c>
      <c r="I49" s="100">
        <v>131</v>
      </c>
      <c r="J49" s="100">
        <v>179</v>
      </c>
      <c r="K49" s="100">
        <v>200</v>
      </c>
      <c r="L49" s="100">
        <v>280</v>
      </c>
      <c r="M49" s="100">
        <v>302</v>
      </c>
      <c r="N49" s="100">
        <v>289</v>
      </c>
      <c r="O49" s="100">
        <v>310</v>
      </c>
      <c r="P49" s="100">
        <v>236</v>
      </c>
      <c r="Q49" s="100">
        <v>143</v>
      </c>
      <c r="R49" s="100">
        <v>117</v>
      </c>
      <c r="S49" s="100">
        <v>53</v>
      </c>
      <c r="T49" s="100">
        <v>29</v>
      </c>
      <c r="U49" s="100">
        <v>1</v>
      </c>
      <c r="V49" s="100">
        <v>3369</v>
      </c>
      <c r="W49" s="128"/>
      <c r="X49" s="119">
        <v>1942</v>
      </c>
      <c r="Y49" s="100">
        <v>566</v>
      </c>
      <c r="Z49" s="100">
        <v>89</v>
      </c>
      <c r="AA49" s="100">
        <v>49</v>
      </c>
      <c r="AB49" s="100">
        <v>84</v>
      </c>
      <c r="AC49" s="100">
        <v>147</v>
      </c>
      <c r="AD49" s="100">
        <v>175</v>
      </c>
      <c r="AE49" s="100">
        <v>155</v>
      </c>
      <c r="AF49" s="100">
        <v>134</v>
      </c>
      <c r="AG49" s="100">
        <v>100</v>
      </c>
      <c r="AH49" s="100">
        <v>105</v>
      </c>
      <c r="AI49" s="100">
        <v>91</v>
      </c>
      <c r="AJ49" s="100">
        <v>75</v>
      </c>
      <c r="AK49" s="100">
        <v>98</v>
      </c>
      <c r="AL49" s="100">
        <v>117</v>
      </c>
      <c r="AM49" s="100">
        <v>80</v>
      </c>
      <c r="AN49" s="100">
        <v>70</v>
      </c>
      <c r="AO49" s="100">
        <v>43</v>
      </c>
      <c r="AP49" s="100">
        <v>29</v>
      </c>
      <c r="AQ49" s="100">
        <v>0</v>
      </c>
      <c r="AR49" s="100">
        <v>2207</v>
      </c>
      <c r="AS49" s="128"/>
      <c r="AT49" s="119">
        <v>1942</v>
      </c>
      <c r="AU49" s="100">
        <v>1228</v>
      </c>
      <c r="AV49" s="100">
        <v>202</v>
      </c>
      <c r="AW49" s="100">
        <v>125</v>
      </c>
      <c r="AX49" s="100">
        <v>159</v>
      </c>
      <c r="AY49" s="100">
        <v>226</v>
      </c>
      <c r="AZ49" s="100">
        <v>269</v>
      </c>
      <c r="BA49" s="100">
        <v>286</v>
      </c>
      <c r="BB49" s="100">
        <v>313</v>
      </c>
      <c r="BC49" s="100">
        <v>300</v>
      </c>
      <c r="BD49" s="100">
        <v>385</v>
      </c>
      <c r="BE49" s="100">
        <v>393</v>
      </c>
      <c r="BF49" s="100">
        <v>364</v>
      </c>
      <c r="BG49" s="100">
        <v>408</v>
      </c>
      <c r="BH49" s="100">
        <v>353</v>
      </c>
      <c r="BI49" s="100">
        <v>223</v>
      </c>
      <c r="BJ49" s="100">
        <v>187</v>
      </c>
      <c r="BK49" s="100">
        <v>96</v>
      </c>
      <c r="BL49" s="100">
        <v>58</v>
      </c>
      <c r="BM49" s="100">
        <v>1</v>
      </c>
      <c r="BN49" s="100">
        <v>5576</v>
      </c>
      <c r="BP49" s="119">
        <v>1942</v>
      </c>
    </row>
    <row r="50" spans="2:68">
      <c r="B50" s="119">
        <v>1943</v>
      </c>
      <c r="C50" s="100">
        <v>640</v>
      </c>
      <c r="D50" s="100">
        <v>100</v>
      </c>
      <c r="E50" s="100">
        <v>35</v>
      </c>
      <c r="F50" s="100">
        <v>51</v>
      </c>
      <c r="G50" s="100">
        <v>69</v>
      </c>
      <c r="H50" s="100">
        <v>84</v>
      </c>
      <c r="I50" s="100">
        <v>108</v>
      </c>
      <c r="J50" s="100">
        <v>154</v>
      </c>
      <c r="K50" s="100">
        <v>188</v>
      </c>
      <c r="L50" s="100">
        <v>220</v>
      </c>
      <c r="M50" s="100">
        <v>297</v>
      </c>
      <c r="N50" s="100">
        <v>272</v>
      </c>
      <c r="O50" s="100">
        <v>307</v>
      </c>
      <c r="P50" s="100">
        <v>243</v>
      </c>
      <c r="Q50" s="100">
        <v>152</v>
      </c>
      <c r="R50" s="100">
        <v>97</v>
      </c>
      <c r="S50" s="100">
        <v>37</v>
      </c>
      <c r="T50" s="100">
        <v>27</v>
      </c>
      <c r="U50" s="100">
        <v>1</v>
      </c>
      <c r="V50" s="100">
        <v>3082</v>
      </c>
      <c r="W50" s="128"/>
      <c r="X50" s="119">
        <v>1943</v>
      </c>
      <c r="Y50" s="100">
        <v>573</v>
      </c>
      <c r="Z50" s="100">
        <v>90</v>
      </c>
      <c r="AA50" s="100">
        <v>35</v>
      </c>
      <c r="AB50" s="100">
        <v>64</v>
      </c>
      <c r="AC50" s="100">
        <v>115</v>
      </c>
      <c r="AD50" s="100">
        <v>151</v>
      </c>
      <c r="AE50" s="100">
        <v>137</v>
      </c>
      <c r="AF50" s="100">
        <v>127</v>
      </c>
      <c r="AG50" s="100">
        <v>106</v>
      </c>
      <c r="AH50" s="100">
        <v>102</v>
      </c>
      <c r="AI50" s="100">
        <v>94</v>
      </c>
      <c r="AJ50" s="100">
        <v>84</v>
      </c>
      <c r="AK50" s="100">
        <v>89</v>
      </c>
      <c r="AL50" s="100">
        <v>82</v>
      </c>
      <c r="AM50" s="100">
        <v>76</v>
      </c>
      <c r="AN50" s="100">
        <v>57</v>
      </c>
      <c r="AO50" s="100">
        <v>35</v>
      </c>
      <c r="AP50" s="100">
        <v>39</v>
      </c>
      <c r="AQ50" s="100">
        <v>0</v>
      </c>
      <c r="AR50" s="100">
        <v>2056</v>
      </c>
      <c r="AS50" s="128"/>
      <c r="AT50" s="119">
        <v>1943</v>
      </c>
      <c r="AU50" s="100">
        <v>1213</v>
      </c>
      <c r="AV50" s="100">
        <v>190</v>
      </c>
      <c r="AW50" s="100">
        <v>70</v>
      </c>
      <c r="AX50" s="100">
        <v>115</v>
      </c>
      <c r="AY50" s="100">
        <v>184</v>
      </c>
      <c r="AZ50" s="100">
        <v>235</v>
      </c>
      <c r="BA50" s="100">
        <v>245</v>
      </c>
      <c r="BB50" s="100">
        <v>281</v>
      </c>
      <c r="BC50" s="100">
        <v>294</v>
      </c>
      <c r="BD50" s="100">
        <v>322</v>
      </c>
      <c r="BE50" s="100">
        <v>391</v>
      </c>
      <c r="BF50" s="100">
        <v>356</v>
      </c>
      <c r="BG50" s="100">
        <v>396</v>
      </c>
      <c r="BH50" s="100">
        <v>325</v>
      </c>
      <c r="BI50" s="100">
        <v>228</v>
      </c>
      <c r="BJ50" s="100">
        <v>154</v>
      </c>
      <c r="BK50" s="100">
        <v>72</v>
      </c>
      <c r="BL50" s="100">
        <v>66</v>
      </c>
      <c r="BM50" s="100">
        <v>1</v>
      </c>
      <c r="BN50" s="100">
        <v>5138</v>
      </c>
      <c r="BP50" s="119">
        <v>1943</v>
      </c>
    </row>
    <row r="51" spans="2:68">
      <c r="B51" s="119">
        <v>1944</v>
      </c>
      <c r="C51" s="100">
        <v>424</v>
      </c>
      <c r="D51" s="100">
        <v>72</v>
      </c>
      <c r="E51" s="100">
        <v>33</v>
      </c>
      <c r="F51" s="100">
        <v>32</v>
      </c>
      <c r="G51" s="100">
        <v>68</v>
      </c>
      <c r="H51" s="100">
        <v>75</v>
      </c>
      <c r="I51" s="100">
        <v>104</v>
      </c>
      <c r="J51" s="100">
        <v>123</v>
      </c>
      <c r="K51" s="100">
        <v>157</v>
      </c>
      <c r="L51" s="100">
        <v>212</v>
      </c>
      <c r="M51" s="100">
        <v>268</v>
      </c>
      <c r="N51" s="100">
        <v>273</v>
      </c>
      <c r="O51" s="100">
        <v>239</v>
      </c>
      <c r="P51" s="100">
        <v>218</v>
      </c>
      <c r="Q51" s="100">
        <v>143</v>
      </c>
      <c r="R51" s="100">
        <v>72</v>
      </c>
      <c r="S51" s="100">
        <v>48</v>
      </c>
      <c r="T51" s="100">
        <v>13</v>
      </c>
      <c r="U51" s="100">
        <v>0</v>
      </c>
      <c r="V51" s="100">
        <v>2574</v>
      </c>
      <c r="W51" s="128"/>
      <c r="X51" s="119">
        <v>1944</v>
      </c>
      <c r="Y51" s="100">
        <v>300</v>
      </c>
      <c r="Z51" s="100">
        <v>55</v>
      </c>
      <c r="AA51" s="100">
        <v>22</v>
      </c>
      <c r="AB51" s="100">
        <v>52</v>
      </c>
      <c r="AC51" s="100">
        <v>127</v>
      </c>
      <c r="AD51" s="100">
        <v>123</v>
      </c>
      <c r="AE51" s="100">
        <v>117</v>
      </c>
      <c r="AF51" s="100">
        <v>102</v>
      </c>
      <c r="AG51" s="100">
        <v>96</v>
      </c>
      <c r="AH51" s="100">
        <v>85</v>
      </c>
      <c r="AI51" s="100">
        <v>61</v>
      </c>
      <c r="AJ51" s="100">
        <v>64</v>
      </c>
      <c r="AK51" s="100">
        <v>77</v>
      </c>
      <c r="AL51" s="100">
        <v>78</v>
      </c>
      <c r="AM51" s="100">
        <v>49</v>
      </c>
      <c r="AN51" s="100">
        <v>49</v>
      </c>
      <c r="AO51" s="100">
        <v>35</v>
      </c>
      <c r="AP51" s="100">
        <v>33</v>
      </c>
      <c r="AQ51" s="100">
        <v>0</v>
      </c>
      <c r="AR51" s="100">
        <v>1525</v>
      </c>
      <c r="AS51" s="128"/>
      <c r="AT51" s="119">
        <v>1944</v>
      </c>
      <c r="AU51" s="100">
        <v>724</v>
      </c>
      <c r="AV51" s="100">
        <v>127</v>
      </c>
      <c r="AW51" s="100">
        <v>55</v>
      </c>
      <c r="AX51" s="100">
        <v>84</v>
      </c>
      <c r="AY51" s="100">
        <v>195</v>
      </c>
      <c r="AZ51" s="100">
        <v>198</v>
      </c>
      <c r="BA51" s="100">
        <v>221</v>
      </c>
      <c r="BB51" s="100">
        <v>225</v>
      </c>
      <c r="BC51" s="100">
        <v>253</v>
      </c>
      <c r="BD51" s="100">
        <v>297</v>
      </c>
      <c r="BE51" s="100">
        <v>329</v>
      </c>
      <c r="BF51" s="100">
        <v>337</v>
      </c>
      <c r="BG51" s="100">
        <v>316</v>
      </c>
      <c r="BH51" s="100">
        <v>296</v>
      </c>
      <c r="BI51" s="100">
        <v>192</v>
      </c>
      <c r="BJ51" s="100">
        <v>121</v>
      </c>
      <c r="BK51" s="100">
        <v>83</v>
      </c>
      <c r="BL51" s="100">
        <v>46</v>
      </c>
      <c r="BM51" s="100">
        <v>0</v>
      </c>
      <c r="BN51" s="100">
        <v>4099</v>
      </c>
      <c r="BP51" s="119">
        <v>1944</v>
      </c>
    </row>
    <row r="52" spans="2:68">
      <c r="B52" s="119">
        <v>1945</v>
      </c>
      <c r="C52" s="100">
        <v>357</v>
      </c>
      <c r="D52" s="100">
        <v>76</v>
      </c>
      <c r="E52" s="100">
        <v>28</v>
      </c>
      <c r="F52" s="100">
        <v>45</v>
      </c>
      <c r="G52" s="100">
        <v>50</v>
      </c>
      <c r="H52" s="100">
        <v>73</v>
      </c>
      <c r="I52" s="100">
        <v>100</v>
      </c>
      <c r="J52" s="100">
        <v>135</v>
      </c>
      <c r="K52" s="100">
        <v>146</v>
      </c>
      <c r="L52" s="100">
        <v>187</v>
      </c>
      <c r="M52" s="100">
        <v>240</v>
      </c>
      <c r="N52" s="100">
        <v>259</v>
      </c>
      <c r="O52" s="100">
        <v>239</v>
      </c>
      <c r="P52" s="100">
        <v>210</v>
      </c>
      <c r="Q52" s="100">
        <v>144</v>
      </c>
      <c r="R52" s="100">
        <v>78</v>
      </c>
      <c r="S52" s="100">
        <v>37</v>
      </c>
      <c r="T52" s="100">
        <v>27</v>
      </c>
      <c r="U52" s="100">
        <v>2</v>
      </c>
      <c r="V52" s="100">
        <v>2433</v>
      </c>
      <c r="W52" s="128"/>
      <c r="X52" s="119">
        <v>1945</v>
      </c>
      <c r="Y52" s="100">
        <v>300</v>
      </c>
      <c r="Z52" s="100">
        <v>49</v>
      </c>
      <c r="AA52" s="100">
        <v>33</v>
      </c>
      <c r="AB52" s="100">
        <v>58</v>
      </c>
      <c r="AC52" s="100">
        <v>104</v>
      </c>
      <c r="AD52" s="100">
        <v>133</v>
      </c>
      <c r="AE52" s="100">
        <v>128</v>
      </c>
      <c r="AF52" s="100">
        <v>118</v>
      </c>
      <c r="AG52" s="100">
        <v>95</v>
      </c>
      <c r="AH52" s="100">
        <v>75</v>
      </c>
      <c r="AI52" s="100">
        <v>78</v>
      </c>
      <c r="AJ52" s="100">
        <v>68</v>
      </c>
      <c r="AK52" s="100">
        <v>73</v>
      </c>
      <c r="AL52" s="100">
        <v>55</v>
      </c>
      <c r="AM52" s="100">
        <v>72</v>
      </c>
      <c r="AN52" s="100">
        <v>60</v>
      </c>
      <c r="AO52" s="100">
        <v>43</v>
      </c>
      <c r="AP52" s="100">
        <v>24</v>
      </c>
      <c r="AQ52" s="100">
        <v>0</v>
      </c>
      <c r="AR52" s="100">
        <v>1566</v>
      </c>
      <c r="AS52" s="128"/>
      <c r="AT52" s="119">
        <v>1945</v>
      </c>
      <c r="AU52" s="100">
        <v>657</v>
      </c>
      <c r="AV52" s="100">
        <v>125</v>
      </c>
      <c r="AW52" s="100">
        <v>61</v>
      </c>
      <c r="AX52" s="100">
        <v>103</v>
      </c>
      <c r="AY52" s="100">
        <v>154</v>
      </c>
      <c r="AZ52" s="100">
        <v>206</v>
      </c>
      <c r="BA52" s="100">
        <v>228</v>
      </c>
      <c r="BB52" s="100">
        <v>253</v>
      </c>
      <c r="BC52" s="100">
        <v>241</v>
      </c>
      <c r="BD52" s="100">
        <v>262</v>
      </c>
      <c r="BE52" s="100">
        <v>318</v>
      </c>
      <c r="BF52" s="100">
        <v>327</v>
      </c>
      <c r="BG52" s="100">
        <v>312</v>
      </c>
      <c r="BH52" s="100">
        <v>265</v>
      </c>
      <c r="BI52" s="100">
        <v>216</v>
      </c>
      <c r="BJ52" s="100">
        <v>138</v>
      </c>
      <c r="BK52" s="100">
        <v>80</v>
      </c>
      <c r="BL52" s="100">
        <v>51</v>
      </c>
      <c r="BM52" s="100">
        <v>2</v>
      </c>
      <c r="BN52" s="100">
        <v>3999</v>
      </c>
      <c r="BP52" s="119">
        <v>1945</v>
      </c>
    </row>
    <row r="53" spans="2:68">
      <c r="B53" s="119">
        <v>1946</v>
      </c>
      <c r="C53" s="100">
        <v>354</v>
      </c>
      <c r="D53" s="100">
        <v>44</v>
      </c>
      <c r="E53" s="100">
        <v>29</v>
      </c>
      <c r="F53" s="100">
        <v>62</v>
      </c>
      <c r="G53" s="100">
        <v>63</v>
      </c>
      <c r="H53" s="100">
        <v>58</v>
      </c>
      <c r="I53" s="100">
        <v>111</v>
      </c>
      <c r="J53" s="100">
        <v>128</v>
      </c>
      <c r="K53" s="100">
        <v>167</v>
      </c>
      <c r="L53" s="100">
        <v>191</v>
      </c>
      <c r="M53" s="100">
        <v>238</v>
      </c>
      <c r="N53" s="100">
        <v>264</v>
      </c>
      <c r="O53" s="100">
        <v>268</v>
      </c>
      <c r="P53" s="100">
        <v>228</v>
      </c>
      <c r="Q53" s="100">
        <v>131</v>
      </c>
      <c r="R53" s="100">
        <v>96</v>
      </c>
      <c r="S53" s="100">
        <v>44</v>
      </c>
      <c r="T53" s="100">
        <v>20</v>
      </c>
      <c r="U53" s="100">
        <v>0</v>
      </c>
      <c r="V53" s="100">
        <v>2496</v>
      </c>
      <c r="W53" s="128"/>
      <c r="X53" s="119">
        <v>1946</v>
      </c>
      <c r="Y53" s="100">
        <v>294</v>
      </c>
      <c r="Z53" s="100">
        <v>50</v>
      </c>
      <c r="AA53" s="100">
        <v>28</v>
      </c>
      <c r="AB53" s="100">
        <v>56</v>
      </c>
      <c r="AC53" s="100">
        <v>94</v>
      </c>
      <c r="AD53" s="100">
        <v>121</v>
      </c>
      <c r="AE53" s="100">
        <v>117</v>
      </c>
      <c r="AF53" s="100">
        <v>105</v>
      </c>
      <c r="AG53" s="100">
        <v>83</v>
      </c>
      <c r="AH53" s="100">
        <v>84</v>
      </c>
      <c r="AI53" s="100">
        <v>77</v>
      </c>
      <c r="AJ53" s="100">
        <v>65</v>
      </c>
      <c r="AK53" s="100">
        <v>70</v>
      </c>
      <c r="AL53" s="100">
        <v>67</v>
      </c>
      <c r="AM53" s="100">
        <v>50</v>
      </c>
      <c r="AN53" s="100">
        <v>52</v>
      </c>
      <c r="AO53" s="100">
        <v>35</v>
      </c>
      <c r="AP53" s="100">
        <v>25</v>
      </c>
      <c r="AQ53" s="100">
        <v>0</v>
      </c>
      <c r="AR53" s="100">
        <v>1473</v>
      </c>
      <c r="AS53" s="128"/>
      <c r="AT53" s="119">
        <v>1946</v>
      </c>
      <c r="AU53" s="100">
        <v>648</v>
      </c>
      <c r="AV53" s="100">
        <v>94</v>
      </c>
      <c r="AW53" s="100">
        <v>57</v>
      </c>
      <c r="AX53" s="100">
        <v>118</v>
      </c>
      <c r="AY53" s="100">
        <v>157</v>
      </c>
      <c r="AZ53" s="100">
        <v>179</v>
      </c>
      <c r="BA53" s="100">
        <v>228</v>
      </c>
      <c r="BB53" s="100">
        <v>233</v>
      </c>
      <c r="BC53" s="100">
        <v>250</v>
      </c>
      <c r="BD53" s="100">
        <v>275</v>
      </c>
      <c r="BE53" s="100">
        <v>315</v>
      </c>
      <c r="BF53" s="100">
        <v>329</v>
      </c>
      <c r="BG53" s="100">
        <v>338</v>
      </c>
      <c r="BH53" s="100">
        <v>295</v>
      </c>
      <c r="BI53" s="100">
        <v>181</v>
      </c>
      <c r="BJ53" s="100">
        <v>148</v>
      </c>
      <c r="BK53" s="100">
        <v>79</v>
      </c>
      <c r="BL53" s="100">
        <v>45</v>
      </c>
      <c r="BM53" s="100">
        <v>0</v>
      </c>
      <c r="BN53" s="100">
        <v>3969</v>
      </c>
      <c r="BP53" s="119">
        <v>1946</v>
      </c>
    </row>
    <row r="54" spans="2:68">
      <c r="B54" s="119">
        <v>1947</v>
      </c>
      <c r="C54" s="100">
        <v>339</v>
      </c>
      <c r="D54" s="100">
        <v>47</v>
      </c>
      <c r="E54" s="100">
        <v>17</v>
      </c>
      <c r="F54" s="100">
        <v>26</v>
      </c>
      <c r="G54" s="100">
        <v>44</v>
      </c>
      <c r="H54" s="100">
        <v>64</v>
      </c>
      <c r="I54" s="100">
        <v>99</v>
      </c>
      <c r="J54" s="100">
        <v>114</v>
      </c>
      <c r="K54" s="100">
        <v>146</v>
      </c>
      <c r="L54" s="100">
        <v>188</v>
      </c>
      <c r="M54" s="100">
        <v>230</v>
      </c>
      <c r="N54" s="100">
        <v>257</v>
      </c>
      <c r="O54" s="100">
        <v>260</v>
      </c>
      <c r="P54" s="100">
        <v>217</v>
      </c>
      <c r="Q54" s="100">
        <v>149</v>
      </c>
      <c r="R54" s="100">
        <v>99</v>
      </c>
      <c r="S54" s="100">
        <v>45</v>
      </c>
      <c r="T54" s="100">
        <v>23</v>
      </c>
      <c r="U54" s="100">
        <v>2</v>
      </c>
      <c r="V54" s="100">
        <v>2366</v>
      </c>
      <c r="W54" s="128"/>
      <c r="X54" s="119">
        <v>1947</v>
      </c>
      <c r="Y54" s="100">
        <v>269</v>
      </c>
      <c r="Z54" s="100">
        <v>26</v>
      </c>
      <c r="AA54" s="100">
        <v>11</v>
      </c>
      <c r="AB54" s="100">
        <v>43</v>
      </c>
      <c r="AC54" s="100">
        <v>75</v>
      </c>
      <c r="AD54" s="100">
        <v>95</v>
      </c>
      <c r="AE54" s="100">
        <v>109</v>
      </c>
      <c r="AF54" s="100">
        <v>105</v>
      </c>
      <c r="AG54" s="100">
        <v>79</v>
      </c>
      <c r="AH54" s="100">
        <v>73</v>
      </c>
      <c r="AI54" s="100">
        <v>74</v>
      </c>
      <c r="AJ54" s="100">
        <v>75</v>
      </c>
      <c r="AK54" s="100">
        <v>58</v>
      </c>
      <c r="AL54" s="100">
        <v>56</v>
      </c>
      <c r="AM54" s="100">
        <v>56</v>
      </c>
      <c r="AN54" s="100">
        <v>51</v>
      </c>
      <c r="AO54" s="100">
        <v>37</v>
      </c>
      <c r="AP54" s="100">
        <v>27</v>
      </c>
      <c r="AQ54" s="100">
        <v>0</v>
      </c>
      <c r="AR54" s="100">
        <v>1319</v>
      </c>
      <c r="AS54" s="128"/>
      <c r="AT54" s="119">
        <v>1947</v>
      </c>
      <c r="AU54" s="100">
        <v>608</v>
      </c>
      <c r="AV54" s="100">
        <v>73</v>
      </c>
      <c r="AW54" s="100">
        <v>28</v>
      </c>
      <c r="AX54" s="100">
        <v>69</v>
      </c>
      <c r="AY54" s="100">
        <v>119</v>
      </c>
      <c r="AZ54" s="100">
        <v>159</v>
      </c>
      <c r="BA54" s="100">
        <v>208</v>
      </c>
      <c r="BB54" s="100">
        <v>219</v>
      </c>
      <c r="BC54" s="100">
        <v>225</v>
      </c>
      <c r="BD54" s="100">
        <v>261</v>
      </c>
      <c r="BE54" s="100">
        <v>304</v>
      </c>
      <c r="BF54" s="100">
        <v>332</v>
      </c>
      <c r="BG54" s="100">
        <v>318</v>
      </c>
      <c r="BH54" s="100">
        <v>273</v>
      </c>
      <c r="BI54" s="100">
        <v>205</v>
      </c>
      <c r="BJ54" s="100">
        <v>150</v>
      </c>
      <c r="BK54" s="100">
        <v>82</v>
      </c>
      <c r="BL54" s="100">
        <v>50</v>
      </c>
      <c r="BM54" s="100">
        <v>2</v>
      </c>
      <c r="BN54" s="100">
        <v>3685</v>
      </c>
      <c r="BP54" s="119">
        <v>1947</v>
      </c>
    </row>
    <row r="55" spans="2:68">
      <c r="B55" s="119">
        <v>1948</v>
      </c>
      <c r="C55" s="100">
        <v>363</v>
      </c>
      <c r="D55" s="100">
        <v>46</v>
      </c>
      <c r="E55" s="100">
        <v>18</v>
      </c>
      <c r="F55" s="100">
        <v>23</v>
      </c>
      <c r="G55" s="100">
        <v>54</v>
      </c>
      <c r="H55" s="100">
        <v>64</v>
      </c>
      <c r="I55" s="100">
        <v>77</v>
      </c>
      <c r="J55" s="100">
        <v>95</v>
      </c>
      <c r="K55" s="100">
        <v>149</v>
      </c>
      <c r="L55" s="100">
        <v>178</v>
      </c>
      <c r="M55" s="100">
        <v>185</v>
      </c>
      <c r="N55" s="100">
        <v>265</v>
      </c>
      <c r="O55" s="100">
        <v>287</v>
      </c>
      <c r="P55" s="100">
        <v>219</v>
      </c>
      <c r="Q55" s="100">
        <v>177</v>
      </c>
      <c r="R55" s="100">
        <v>101</v>
      </c>
      <c r="S55" s="100">
        <v>44</v>
      </c>
      <c r="T55" s="100">
        <v>23</v>
      </c>
      <c r="U55" s="100">
        <v>1</v>
      </c>
      <c r="V55" s="100">
        <v>2369</v>
      </c>
      <c r="W55" s="128"/>
      <c r="X55" s="119">
        <v>1948</v>
      </c>
      <c r="Y55" s="100">
        <v>289</v>
      </c>
      <c r="Z55" s="100">
        <v>58</v>
      </c>
      <c r="AA55" s="100">
        <v>18</v>
      </c>
      <c r="AB55" s="100">
        <v>24</v>
      </c>
      <c r="AC55" s="100">
        <v>73</v>
      </c>
      <c r="AD55" s="100">
        <v>91</v>
      </c>
      <c r="AE55" s="100">
        <v>112</v>
      </c>
      <c r="AF55" s="100">
        <v>84</v>
      </c>
      <c r="AG55" s="100">
        <v>66</v>
      </c>
      <c r="AH55" s="100">
        <v>79</v>
      </c>
      <c r="AI55" s="100">
        <v>78</v>
      </c>
      <c r="AJ55" s="100">
        <v>65</v>
      </c>
      <c r="AK55" s="100">
        <v>68</v>
      </c>
      <c r="AL55" s="100">
        <v>56</v>
      </c>
      <c r="AM55" s="100">
        <v>68</v>
      </c>
      <c r="AN55" s="100">
        <v>44</v>
      </c>
      <c r="AO55" s="100">
        <v>33</v>
      </c>
      <c r="AP55" s="100">
        <v>30</v>
      </c>
      <c r="AQ55" s="100">
        <v>1</v>
      </c>
      <c r="AR55" s="100">
        <v>1337</v>
      </c>
      <c r="AS55" s="128"/>
      <c r="AT55" s="119">
        <v>1948</v>
      </c>
      <c r="AU55" s="100">
        <v>652</v>
      </c>
      <c r="AV55" s="100">
        <v>104</v>
      </c>
      <c r="AW55" s="100">
        <v>36</v>
      </c>
      <c r="AX55" s="100">
        <v>47</v>
      </c>
      <c r="AY55" s="100">
        <v>127</v>
      </c>
      <c r="AZ55" s="100">
        <v>155</v>
      </c>
      <c r="BA55" s="100">
        <v>189</v>
      </c>
      <c r="BB55" s="100">
        <v>179</v>
      </c>
      <c r="BC55" s="100">
        <v>215</v>
      </c>
      <c r="BD55" s="100">
        <v>257</v>
      </c>
      <c r="BE55" s="100">
        <v>263</v>
      </c>
      <c r="BF55" s="100">
        <v>330</v>
      </c>
      <c r="BG55" s="100">
        <v>355</v>
      </c>
      <c r="BH55" s="100">
        <v>275</v>
      </c>
      <c r="BI55" s="100">
        <v>245</v>
      </c>
      <c r="BJ55" s="100">
        <v>145</v>
      </c>
      <c r="BK55" s="100">
        <v>77</v>
      </c>
      <c r="BL55" s="100">
        <v>53</v>
      </c>
      <c r="BM55" s="100">
        <v>2</v>
      </c>
      <c r="BN55" s="100">
        <v>3706</v>
      </c>
      <c r="BP55" s="119">
        <v>1948</v>
      </c>
    </row>
    <row r="56" spans="2:68">
      <c r="B56" s="119">
        <v>1949</v>
      </c>
      <c r="C56" s="100">
        <v>307</v>
      </c>
      <c r="D56" s="100">
        <v>42</v>
      </c>
      <c r="E56" s="100">
        <v>26</v>
      </c>
      <c r="F56" s="100">
        <v>28</v>
      </c>
      <c r="G56" s="100">
        <v>33</v>
      </c>
      <c r="H56" s="100">
        <v>67</v>
      </c>
      <c r="I56" s="100">
        <v>63</v>
      </c>
      <c r="J56" s="100">
        <v>88</v>
      </c>
      <c r="K56" s="100">
        <v>136</v>
      </c>
      <c r="L56" s="100">
        <v>160</v>
      </c>
      <c r="M56" s="100">
        <v>190</v>
      </c>
      <c r="N56" s="100">
        <v>269</v>
      </c>
      <c r="O56" s="100">
        <v>255</v>
      </c>
      <c r="P56" s="100">
        <v>247</v>
      </c>
      <c r="Q56" s="100">
        <v>166</v>
      </c>
      <c r="R56" s="100">
        <v>106</v>
      </c>
      <c r="S56" s="100">
        <v>43</v>
      </c>
      <c r="T56" s="100">
        <v>15</v>
      </c>
      <c r="U56" s="100">
        <v>3</v>
      </c>
      <c r="V56" s="100">
        <v>2244</v>
      </c>
      <c r="W56" s="128"/>
      <c r="X56" s="119">
        <v>1949</v>
      </c>
      <c r="Y56" s="100">
        <v>267</v>
      </c>
      <c r="Z56" s="100">
        <v>38</v>
      </c>
      <c r="AA56" s="100">
        <v>18</v>
      </c>
      <c r="AB56" s="100">
        <v>27</v>
      </c>
      <c r="AC56" s="100">
        <v>56</v>
      </c>
      <c r="AD56" s="100">
        <v>64</v>
      </c>
      <c r="AE56" s="100">
        <v>71</v>
      </c>
      <c r="AF56" s="100">
        <v>80</v>
      </c>
      <c r="AG56" s="100">
        <v>72</v>
      </c>
      <c r="AH56" s="100">
        <v>65</v>
      </c>
      <c r="AI56" s="100">
        <v>58</v>
      </c>
      <c r="AJ56" s="100">
        <v>53</v>
      </c>
      <c r="AK56" s="100">
        <v>53</v>
      </c>
      <c r="AL56" s="100">
        <v>68</v>
      </c>
      <c r="AM56" s="100">
        <v>51</v>
      </c>
      <c r="AN56" s="100">
        <v>50</v>
      </c>
      <c r="AO56" s="100">
        <v>24</v>
      </c>
      <c r="AP56" s="100">
        <v>19</v>
      </c>
      <c r="AQ56" s="100">
        <v>1</v>
      </c>
      <c r="AR56" s="100">
        <v>1135</v>
      </c>
      <c r="AS56" s="128"/>
      <c r="AT56" s="119">
        <v>1949</v>
      </c>
      <c r="AU56" s="100">
        <v>574</v>
      </c>
      <c r="AV56" s="100">
        <v>80</v>
      </c>
      <c r="AW56" s="100">
        <v>44</v>
      </c>
      <c r="AX56" s="100">
        <v>55</v>
      </c>
      <c r="AY56" s="100">
        <v>89</v>
      </c>
      <c r="AZ56" s="100">
        <v>131</v>
      </c>
      <c r="BA56" s="100">
        <v>134</v>
      </c>
      <c r="BB56" s="100">
        <v>168</v>
      </c>
      <c r="BC56" s="100">
        <v>208</v>
      </c>
      <c r="BD56" s="100">
        <v>225</v>
      </c>
      <c r="BE56" s="100">
        <v>248</v>
      </c>
      <c r="BF56" s="100">
        <v>322</v>
      </c>
      <c r="BG56" s="100">
        <v>308</v>
      </c>
      <c r="BH56" s="100">
        <v>315</v>
      </c>
      <c r="BI56" s="100">
        <v>217</v>
      </c>
      <c r="BJ56" s="100">
        <v>156</v>
      </c>
      <c r="BK56" s="100">
        <v>67</v>
      </c>
      <c r="BL56" s="100">
        <v>34</v>
      </c>
      <c r="BM56" s="100">
        <v>4</v>
      </c>
      <c r="BN56" s="100">
        <v>3379</v>
      </c>
      <c r="BP56" s="119">
        <v>1949</v>
      </c>
    </row>
    <row r="57" spans="2:68">
      <c r="B57" s="120">
        <v>1950</v>
      </c>
      <c r="C57" s="100">
        <v>319</v>
      </c>
      <c r="D57" s="100">
        <v>61</v>
      </c>
      <c r="E57" s="100">
        <v>22</v>
      </c>
      <c r="F57" s="100">
        <v>35</v>
      </c>
      <c r="G57" s="100">
        <v>32</v>
      </c>
      <c r="H57" s="100">
        <v>45</v>
      </c>
      <c r="I57" s="100">
        <v>58</v>
      </c>
      <c r="J57" s="100">
        <v>82</v>
      </c>
      <c r="K57" s="100">
        <v>105</v>
      </c>
      <c r="L57" s="100">
        <v>136</v>
      </c>
      <c r="M57" s="100">
        <v>173</v>
      </c>
      <c r="N57" s="100">
        <v>205</v>
      </c>
      <c r="O57" s="100">
        <v>211</v>
      </c>
      <c r="P57" s="100">
        <v>204</v>
      </c>
      <c r="Q57" s="100">
        <v>156</v>
      </c>
      <c r="R57" s="100">
        <v>92</v>
      </c>
      <c r="S57" s="100">
        <v>32</v>
      </c>
      <c r="T57" s="100">
        <v>19</v>
      </c>
      <c r="U57" s="100">
        <v>1</v>
      </c>
      <c r="V57" s="100">
        <v>1988</v>
      </c>
      <c r="W57" s="128"/>
      <c r="X57" s="120">
        <v>1950</v>
      </c>
      <c r="Y57" s="100">
        <v>233</v>
      </c>
      <c r="Z57" s="100">
        <v>43</v>
      </c>
      <c r="AA57" s="100">
        <v>19</v>
      </c>
      <c r="AB57" s="100">
        <v>33</v>
      </c>
      <c r="AC57" s="100">
        <v>48</v>
      </c>
      <c r="AD57" s="100">
        <v>64</v>
      </c>
      <c r="AE57" s="100">
        <v>62</v>
      </c>
      <c r="AF57" s="100">
        <v>67</v>
      </c>
      <c r="AG57" s="100">
        <v>58</v>
      </c>
      <c r="AH57" s="100">
        <v>50</v>
      </c>
      <c r="AI57" s="100">
        <v>43</v>
      </c>
      <c r="AJ57" s="100">
        <v>54</v>
      </c>
      <c r="AK57" s="100">
        <v>58</v>
      </c>
      <c r="AL57" s="100">
        <v>50</v>
      </c>
      <c r="AM57" s="100">
        <v>50</v>
      </c>
      <c r="AN57" s="100">
        <v>40</v>
      </c>
      <c r="AO57" s="100">
        <v>29</v>
      </c>
      <c r="AP57" s="100">
        <v>18</v>
      </c>
      <c r="AQ57" s="100">
        <v>0</v>
      </c>
      <c r="AR57" s="100">
        <v>1019</v>
      </c>
      <c r="AS57" s="128"/>
      <c r="AT57" s="120">
        <v>1950</v>
      </c>
      <c r="AU57" s="100">
        <v>552</v>
      </c>
      <c r="AV57" s="100">
        <v>104</v>
      </c>
      <c r="AW57" s="100">
        <v>41</v>
      </c>
      <c r="AX57" s="100">
        <v>68</v>
      </c>
      <c r="AY57" s="100">
        <v>80</v>
      </c>
      <c r="AZ57" s="100">
        <v>109</v>
      </c>
      <c r="BA57" s="100">
        <v>120</v>
      </c>
      <c r="BB57" s="100">
        <v>149</v>
      </c>
      <c r="BC57" s="100">
        <v>163</v>
      </c>
      <c r="BD57" s="100">
        <v>186</v>
      </c>
      <c r="BE57" s="100">
        <v>216</v>
      </c>
      <c r="BF57" s="100">
        <v>259</v>
      </c>
      <c r="BG57" s="100">
        <v>269</v>
      </c>
      <c r="BH57" s="100">
        <v>254</v>
      </c>
      <c r="BI57" s="100">
        <v>206</v>
      </c>
      <c r="BJ57" s="100">
        <v>132</v>
      </c>
      <c r="BK57" s="100">
        <v>61</v>
      </c>
      <c r="BL57" s="100">
        <v>37</v>
      </c>
      <c r="BM57" s="100">
        <v>1</v>
      </c>
      <c r="BN57" s="100">
        <v>3007</v>
      </c>
      <c r="BP57" s="120">
        <v>1950</v>
      </c>
    </row>
    <row r="58" spans="2:68">
      <c r="B58" s="120">
        <v>1951</v>
      </c>
      <c r="C58" s="100">
        <v>324</v>
      </c>
      <c r="D58" s="100">
        <v>64</v>
      </c>
      <c r="E58" s="100">
        <v>40</v>
      </c>
      <c r="F58" s="100">
        <v>55</v>
      </c>
      <c r="G58" s="100">
        <v>65</v>
      </c>
      <c r="H58" s="100">
        <v>58</v>
      </c>
      <c r="I58" s="100">
        <v>61</v>
      </c>
      <c r="J58" s="100">
        <v>68</v>
      </c>
      <c r="K58" s="100">
        <v>71</v>
      </c>
      <c r="L58" s="100">
        <v>119</v>
      </c>
      <c r="M58" s="100">
        <v>192</v>
      </c>
      <c r="N58" s="100">
        <v>201</v>
      </c>
      <c r="O58" s="100">
        <v>241</v>
      </c>
      <c r="P58" s="100">
        <v>174</v>
      </c>
      <c r="Q58" s="100">
        <v>146</v>
      </c>
      <c r="R58" s="100">
        <v>88</v>
      </c>
      <c r="S58" s="100">
        <v>41</v>
      </c>
      <c r="T58" s="100">
        <v>29</v>
      </c>
      <c r="U58" s="100">
        <v>0</v>
      </c>
      <c r="V58" s="100">
        <v>2037</v>
      </c>
      <c r="W58" s="128"/>
      <c r="X58" s="120">
        <v>1951</v>
      </c>
      <c r="Y58" s="100">
        <v>300</v>
      </c>
      <c r="Z58" s="100">
        <v>43</v>
      </c>
      <c r="AA58" s="100">
        <v>34</v>
      </c>
      <c r="AB58" s="100">
        <v>33</v>
      </c>
      <c r="AC58" s="100">
        <v>55</v>
      </c>
      <c r="AD58" s="100">
        <v>61</v>
      </c>
      <c r="AE58" s="100">
        <v>69</v>
      </c>
      <c r="AF58" s="100">
        <v>61</v>
      </c>
      <c r="AG58" s="100">
        <v>64</v>
      </c>
      <c r="AH58" s="100">
        <v>47</v>
      </c>
      <c r="AI58" s="100">
        <v>58</v>
      </c>
      <c r="AJ58" s="100">
        <v>50</v>
      </c>
      <c r="AK58" s="100">
        <v>58</v>
      </c>
      <c r="AL58" s="100">
        <v>43</v>
      </c>
      <c r="AM58" s="100">
        <v>53</v>
      </c>
      <c r="AN58" s="100">
        <v>47</v>
      </c>
      <c r="AO58" s="100">
        <v>42</v>
      </c>
      <c r="AP58" s="100">
        <v>27</v>
      </c>
      <c r="AQ58" s="100">
        <v>1</v>
      </c>
      <c r="AR58" s="100">
        <v>1146</v>
      </c>
      <c r="AS58" s="128"/>
      <c r="AT58" s="120">
        <v>1951</v>
      </c>
      <c r="AU58" s="100">
        <v>624</v>
      </c>
      <c r="AV58" s="100">
        <v>107</v>
      </c>
      <c r="AW58" s="100">
        <v>74</v>
      </c>
      <c r="AX58" s="100">
        <v>88</v>
      </c>
      <c r="AY58" s="100">
        <v>120</v>
      </c>
      <c r="AZ58" s="100">
        <v>119</v>
      </c>
      <c r="BA58" s="100">
        <v>130</v>
      </c>
      <c r="BB58" s="100">
        <v>129</v>
      </c>
      <c r="BC58" s="100">
        <v>135</v>
      </c>
      <c r="BD58" s="100">
        <v>166</v>
      </c>
      <c r="BE58" s="100">
        <v>250</v>
      </c>
      <c r="BF58" s="100">
        <v>251</v>
      </c>
      <c r="BG58" s="100">
        <v>299</v>
      </c>
      <c r="BH58" s="100">
        <v>217</v>
      </c>
      <c r="BI58" s="100">
        <v>199</v>
      </c>
      <c r="BJ58" s="100">
        <v>135</v>
      </c>
      <c r="BK58" s="100">
        <v>83</v>
      </c>
      <c r="BL58" s="100">
        <v>56</v>
      </c>
      <c r="BM58" s="100">
        <v>1</v>
      </c>
      <c r="BN58" s="100">
        <v>3183</v>
      </c>
      <c r="BP58" s="120">
        <v>1951</v>
      </c>
    </row>
    <row r="59" spans="2:68">
      <c r="B59" s="120">
        <v>1952</v>
      </c>
      <c r="C59" s="100">
        <v>273</v>
      </c>
      <c r="D59" s="100">
        <v>47</v>
      </c>
      <c r="E59" s="100">
        <v>17</v>
      </c>
      <c r="F59" s="100">
        <v>24</v>
      </c>
      <c r="G59" s="100">
        <v>36</v>
      </c>
      <c r="H59" s="100">
        <v>41</v>
      </c>
      <c r="I59" s="100">
        <v>52</v>
      </c>
      <c r="J59" s="100">
        <v>66</v>
      </c>
      <c r="K59" s="100">
        <v>73</v>
      </c>
      <c r="L59" s="100">
        <v>106</v>
      </c>
      <c r="M59" s="100">
        <v>121</v>
      </c>
      <c r="N59" s="100">
        <v>163</v>
      </c>
      <c r="O59" s="100">
        <v>186</v>
      </c>
      <c r="P59" s="100">
        <v>170</v>
      </c>
      <c r="Q59" s="100">
        <v>136</v>
      </c>
      <c r="R59" s="100">
        <v>83</v>
      </c>
      <c r="S59" s="100">
        <v>53</v>
      </c>
      <c r="T59" s="100">
        <v>20</v>
      </c>
      <c r="U59" s="100">
        <v>0</v>
      </c>
      <c r="V59" s="100">
        <v>1667</v>
      </c>
      <c r="W59" s="128"/>
      <c r="X59" s="120">
        <v>1952</v>
      </c>
      <c r="Y59" s="100">
        <v>218</v>
      </c>
      <c r="Z59" s="100">
        <v>41</v>
      </c>
      <c r="AA59" s="100">
        <v>15</v>
      </c>
      <c r="AB59" s="100">
        <v>14</v>
      </c>
      <c r="AC59" s="100">
        <v>32</v>
      </c>
      <c r="AD59" s="100">
        <v>42</v>
      </c>
      <c r="AE59" s="100">
        <v>45</v>
      </c>
      <c r="AF59" s="100">
        <v>39</v>
      </c>
      <c r="AG59" s="100">
        <v>41</v>
      </c>
      <c r="AH59" s="100">
        <v>29</v>
      </c>
      <c r="AI59" s="100">
        <v>42</v>
      </c>
      <c r="AJ59" s="100">
        <v>59</v>
      </c>
      <c r="AK59" s="100">
        <v>42</v>
      </c>
      <c r="AL59" s="100">
        <v>53</v>
      </c>
      <c r="AM59" s="100">
        <v>46</v>
      </c>
      <c r="AN59" s="100">
        <v>47</v>
      </c>
      <c r="AO59" s="100">
        <v>35</v>
      </c>
      <c r="AP59" s="100">
        <v>33</v>
      </c>
      <c r="AQ59" s="100">
        <v>0</v>
      </c>
      <c r="AR59" s="100">
        <v>873</v>
      </c>
      <c r="AS59" s="128"/>
      <c r="AT59" s="120">
        <v>1952</v>
      </c>
      <c r="AU59" s="100">
        <v>491</v>
      </c>
      <c r="AV59" s="100">
        <v>88</v>
      </c>
      <c r="AW59" s="100">
        <v>32</v>
      </c>
      <c r="AX59" s="100">
        <v>38</v>
      </c>
      <c r="AY59" s="100">
        <v>68</v>
      </c>
      <c r="AZ59" s="100">
        <v>83</v>
      </c>
      <c r="BA59" s="100">
        <v>97</v>
      </c>
      <c r="BB59" s="100">
        <v>105</v>
      </c>
      <c r="BC59" s="100">
        <v>114</v>
      </c>
      <c r="BD59" s="100">
        <v>135</v>
      </c>
      <c r="BE59" s="100">
        <v>163</v>
      </c>
      <c r="BF59" s="100">
        <v>222</v>
      </c>
      <c r="BG59" s="100">
        <v>228</v>
      </c>
      <c r="BH59" s="100">
        <v>223</v>
      </c>
      <c r="BI59" s="100">
        <v>182</v>
      </c>
      <c r="BJ59" s="100">
        <v>130</v>
      </c>
      <c r="BK59" s="100">
        <v>88</v>
      </c>
      <c r="BL59" s="100">
        <v>53</v>
      </c>
      <c r="BM59" s="100">
        <v>0</v>
      </c>
      <c r="BN59" s="100">
        <v>2540</v>
      </c>
      <c r="BP59" s="120">
        <v>1952</v>
      </c>
    </row>
    <row r="60" spans="2:68">
      <c r="B60" s="120">
        <v>1953</v>
      </c>
      <c r="C60" s="100">
        <v>262</v>
      </c>
      <c r="D60" s="100">
        <v>55</v>
      </c>
      <c r="E60" s="100">
        <v>26</v>
      </c>
      <c r="F60" s="100">
        <v>17</v>
      </c>
      <c r="G60" s="100">
        <v>23</v>
      </c>
      <c r="H60" s="100">
        <v>34</v>
      </c>
      <c r="I60" s="100">
        <v>33</v>
      </c>
      <c r="J60" s="100">
        <v>54</v>
      </c>
      <c r="K60" s="100">
        <v>63</v>
      </c>
      <c r="L60" s="100">
        <v>78</v>
      </c>
      <c r="M60" s="100">
        <v>104</v>
      </c>
      <c r="N60" s="100">
        <v>127</v>
      </c>
      <c r="O60" s="100">
        <v>163</v>
      </c>
      <c r="P60" s="100">
        <v>142</v>
      </c>
      <c r="Q60" s="100">
        <v>133</v>
      </c>
      <c r="R60" s="100">
        <v>82</v>
      </c>
      <c r="S60" s="100">
        <v>41</v>
      </c>
      <c r="T60" s="100">
        <v>21</v>
      </c>
      <c r="U60" s="100">
        <v>1</v>
      </c>
      <c r="V60" s="100">
        <v>1459</v>
      </c>
      <c r="W60" s="128"/>
      <c r="X60" s="120">
        <v>1953</v>
      </c>
      <c r="Y60" s="100">
        <v>224</v>
      </c>
      <c r="Z60" s="100">
        <v>48</v>
      </c>
      <c r="AA60" s="100">
        <v>12</v>
      </c>
      <c r="AB60" s="100">
        <v>16</v>
      </c>
      <c r="AC60" s="100">
        <v>12</v>
      </c>
      <c r="AD60" s="100">
        <v>30</v>
      </c>
      <c r="AE60" s="100">
        <v>26</v>
      </c>
      <c r="AF60" s="100">
        <v>33</v>
      </c>
      <c r="AG60" s="100">
        <v>37</v>
      </c>
      <c r="AH60" s="100">
        <v>45</v>
      </c>
      <c r="AI60" s="100">
        <v>38</v>
      </c>
      <c r="AJ60" s="100">
        <v>39</v>
      </c>
      <c r="AK60" s="100">
        <v>34</v>
      </c>
      <c r="AL60" s="100">
        <v>47</v>
      </c>
      <c r="AM60" s="100">
        <v>30</v>
      </c>
      <c r="AN60" s="100">
        <v>47</v>
      </c>
      <c r="AO60" s="100">
        <v>29</v>
      </c>
      <c r="AP60" s="100">
        <v>28</v>
      </c>
      <c r="AQ60" s="100">
        <v>0</v>
      </c>
      <c r="AR60" s="100">
        <v>775</v>
      </c>
      <c r="AS60" s="128"/>
      <c r="AT60" s="120">
        <v>1953</v>
      </c>
      <c r="AU60" s="100">
        <v>486</v>
      </c>
      <c r="AV60" s="100">
        <v>103</v>
      </c>
      <c r="AW60" s="100">
        <v>38</v>
      </c>
      <c r="AX60" s="100">
        <v>33</v>
      </c>
      <c r="AY60" s="100">
        <v>35</v>
      </c>
      <c r="AZ60" s="100">
        <v>64</v>
      </c>
      <c r="BA60" s="100">
        <v>59</v>
      </c>
      <c r="BB60" s="100">
        <v>87</v>
      </c>
      <c r="BC60" s="100">
        <v>100</v>
      </c>
      <c r="BD60" s="100">
        <v>123</v>
      </c>
      <c r="BE60" s="100">
        <v>142</v>
      </c>
      <c r="BF60" s="100">
        <v>166</v>
      </c>
      <c r="BG60" s="100">
        <v>197</v>
      </c>
      <c r="BH60" s="100">
        <v>189</v>
      </c>
      <c r="BI60" s="100">
        <v>163</v>
      </c>
      <c r="BJ60" s="100">
        <v>129</v>
      </c>
      <c r="BK60" s="100">
        <v>70</v>
      </c>
      <c r="BL60" s="100">
        <v>49</v>
      </c>
      <c r="BM60" s="100">
        <v>1</v>
      </c>
      <c r="BN60" s="100">
        <v>2234</v>
      </c>
      <c r="BP60" s="120">
        <v>1953</v>
      </c>
    </row>
    <row r="61" spans="2:68">
      <c r="B61" s="120">
        <v>1954</v>
      </c>
      <c r="C61" s="100">
        <v>268</v>
      </c>
      <c r="D61" s="100">
        <v>34</v>
      </c>
      <c r="E61" s="100">
        <v>20</v>
      </c>
      <c r="F61" s="100">
        <v>15</v>
      </c>
      <c r="G61" s="100">
        <v>18</v>
      </c>
      <c r="H61" s="100">
        <v>28</v>
      </c>
      <c r="I61" s="100">
        <v>26</v>
      </c>
      <c r="J61" s="100">
        <v>38</v>
      </c>
      <c r="K61" s="100">
        <v>48</v>
      </c>
      <c r="L61" s="100">
        <v>81</v>
      </c>
      <c r="M61" s="100">
        <v>99</v>
      </c>
      <c r="N61" s="100">
        <v>110</v>
      </c>
      <c r="O61" s="100">
        <v>156</v>
      </c>
      <c r="P61" s="100">
        <v>164</v>
      </c>
      <c r="Q61" s="100">
        <v>117</v>
      </c>
      <c r="R61" s="100">
        <v>84</v>
      </c>
      <c r="S61" s="100">
        <v>34</v>
      </c>
      <c r="T61" s="100">
        <v>19</v>
      </c>
      <c r="U61" s="100">
        <v>0</v>
      </c>
      <c r="V61" s="100">
        <v>1359</v>
      </c>
      <c r="W61" s="128"/>
      <c r="X61" s="120">
        <v>1954</v>
      </c>
      <c r="Y61" s="100">
        <v>214</v>
      </c>
      <c r="Z61" s="100">
        <v>31</v>
      </c>
      <c r="AA61" s="100">
        <v>7</v>
      </c>
      <c r="AB61" s="100">
        <v>18</v>
      </c>
      <c r="AC61" s="100">
        <v>17</v>
      </c>
      <c r="AD61" s="100">
        <v>33</v>
      </c>
      <c r="AE61" s="100">
        <v>38</v>
      </c>
      <c r="AF61" s="100">
        <v>30</v>
      </c>
      <c r="AG61" s="100">
        <v>33</v>
      </c>
      <c r="AH61" s="100">
        <v>24</v>
      </c>
      <c r="AI61" s="100">
        <v>37</v>
      </c>
      <c r="AJ61" s="100">
        <v>25</v>
      </c>
      <c r="AK61" s="100">
        <v>32</v>
      </c>
      <c r="AL61" s="100">
        <v>36</v>
      </c>
      <c r="AM61" s="100">
        <v>39</v>
      </c>
      <c r="AN61" s="100">
        <v>27</v>
      </c>
      <c r="AO61" s="100">
        <v>28</v>
      </c>
      <c r="AP61" s="100">
        <v>13</v>
      </c>
      <c r="AQ61" s="100">
        <v>0</v>
      </c>
      <c r="AR61" s="100">
        <v>682</v>
      </c>
      <c r="AS61" s="128"/>
      <c r="AT61" s="120">
        <v>1954</v>
      </c>
      <c r="AU61" s="100">
        <v>482</v>
      </c>
      <c r="AV61" s="100">
        <v>65</v>
      </c>
      <c r="AW61" s="100">
        <v>27</v>
      </c>
      <c r="AX61" s="100">
        <v>33</v>
      </c>
      <c r="AY61" s="100">
        <v>35</v>
      </c>
      <c r="AZ61" s="100">
        <v>61</v>
      </c>
      <c r="BA61" s="100">
        <v>64</v>
      </c>
      <c r="BB61" s="100">
        <v>68</v>
      </c>
      <c r="BC61" s="100">
        <v>81</v>
      </c>
      <c r="BD61" s="100">
        <v>105</v>
      </c>
      <c r="BE61" s="100">
        <v>136</v>
      </c>
      <c r="BF61" s="100">
        <v>135</v>
      </c>
      <c r="BG61" s="100">
        <v>188</v>
      </c>
      <c r="BH61" s="100">
        <v>200</v>
      </c>
      <c r="BI61" s="100">
        <v>156</v>
      </c>
      <c r="BJ61" s="100">
        <v>111</v>
      </c>
      <c r="BK61" s="100">
        <v>62</v>
      </c>
      <c r="BL61" s="100">
        <v>32</v>
      </c>
      <c r="BM61" s="100">
        <v>0</v>
      </c>
      <c r="BN61" s="100">
        <v>2041</v>
      </c>
      <c r="BP61" s="120">
        <v>1954</v>
      </c>
    </row>
    <row r="62" spans="2:68">
      <c r="B62" s="120">
        <v>1955</v>
      </c>
      <c r="C62" s="100">
        <v>212</v>
      </c>
      <c r="D62" s="100">
        <v>32</v>
      </c>
      <c r="E62" s="100">
        <v>13</v>
      </c>
      <c r="F62" s="100">
        <v>10</v>
      </c>
      <c r="G62" s="100">
        <v>15</v>
      </c>
      <c r="H62" s="100">
        <v>22</v>
      </c>
      <c r="I62" s="100">
        <v>21</v>
      </c>
      <c r="J62" s="100">
        <v>26</v>
      </c>
      <c r="K62" s="100">
        <v>43</v>
      </c>
      <c r="L62" s="100">
        <v>71</v>
      </c>
      <c r="M62" s="100">
        <v>75</v>
      </c>
      <c r="N62" s="100">
        <v>97</v>
      </c>
      <c r="O62" s="100">
        <v>118</v>
      </c>
      <c r="P62" s="100">
        <v>142</v>
      </c>
      <c r="Q62" s="100">
        <v>97</v>
      </c>
      <c r="R62" s="100">
        <v>84</v>
      </c>
      <c r="S62" s="100">
        <v>40</v>
      </c>
      <c r="T62" s="100">
        <v>23</v>
      </c>
      <c r="U62" s="100">
        <v>0</v>
      </c>
      <c r="V62" s="100">
        <v>1141</v>
      </c>
      <c r="W62" s="128"/>
      <c r="X62" s="120">
        <v>1955</v>
      </c>
      <c r="Y62" s="100">
        <v>183</v>
      </c>
      <c r="Z62" s="100">
        <v>26</v>
      </c>
      <c r="AA62" s="100">
        <v>9</v>
      </c>
      <c r="AB62" s="100">
        <v>14</v>
      </c>
      <c r="AC62" s="100">
        <v>7</v>
      </c>
      <c r="AD62" s="100">
        <v>13</v>
      </c>
      <c r="AE62" s="100">
        <v>24</v>
      </c>
      <c r="AF62" s="100">
        <v>22</v>
      </c>
      <c r="AG62" s="100">
        <v>29</v>
      </c>
      <c r="AH62" s="100">
        <v>20</v>
      </c>
      <c r="AI62" s="100">
        <v>26</v>
      </c>
      <c r="AJ62" s="100">
        <v>28</v>
      </c>
      <c r="AK62" s="100">
        <v>42</v>
      </c>
      <c r="AL62" s="100">
        <v>38</v>
      </c>
      <c r="AM62" s="100">
        <v>36</v>
      </c>
      <c r="AN62" s="100">
        <v>42</v>
      </c>
      <c r="AO62" s="100">
        <v>22</v>
      </c>
      <c r="AP62" s="100">
        <v>20</v>
      </c>
      <c r="AQ62" s="100">
        <v>0</v>
      </c>
      <c r="AR62" s="100">
        <v>601</v>
      </c>
      <c r="AS62" s="128"/>
      <c r="AT62" s="120">
        <v>1955</v>
      </c>
      <c r="AU62" s="100">
        <v>395</v>
      </c>
      <c r="AV62" s="100">
        <v>58</v>
      </c>
      <c r="AW62" s="100">
        <v>22</v>
      </c>
      <c r="AX62" s="100">
        <v>24</v>
      </c>
      <c r="AY62" s="100">
        <v>22</v>
      </c>
      <c r="AZ62" s="100">
        <v>35</v>
      </c>
      <c r="BA62" s="100">
        <v>45</v>
      </c>
      <c r="BB62" s="100">
        <v>48</v>
      </c>
      <c r="BC62" s="100">
        <v>72</v>
      </c>
      <c r="BD62" s="100">
        <v>91</v>
      </c>
      <c r="BE62" s="100">
        <v>101</v>
      </c>
      <c r="BF62" s="100">
        <v>125</v>
      </c>
      <c r="BG62" s="100">
        <v>160</v>
      </c>
      <c r="BH62" s="100">
        <v>180</v>
      </c>
      <c r="BI62" s="100">
        <v>133</v>
      </c>
      <c r="BJ62" s="100">
        <v>126</v>
      </c>
      <c r="BK62" s="100">
        <v>62</v>
      </c>
      <c r="BL62" s="100">
        <v>43</v>
      </c>
      <c r="BM62" s="100">
        <v>0</v>
      </c>
      <c r="BN62" s="100">
        <v>1742</v>
      </c>
      <c r="BP62" s="120">
        <v>1955</v>
      </c>
    </row>
    <row r="63" spans="2:68">
      <c r="B63" s="120">
        <v>1956</v>
      </c>
      <c r="C63" s="100">
        <v>162</v>
      </c>
      <c r="D63" s="100">
        <v>19</v>
      </c>
      <c r="E63" s="100">
        <v>12</v>
      </c>
      <c r="F63" s="100">
        <v>8</v>
      </c>
      <c r="G63" s="100">
        <v>19</v>
      </c>
      <c r="H63" s="100">
        <v>21</v>
      </c>
      <c r="I63" s="100">
        <v>33</v>
      </c>
      <c r="J63" s="100">
        <v>31</v>
      </c>
      <c r="K63" s="100">
        <v>40</v>
      </c>
      <c r="L63" s="100">
        <v>49</v>
      </c>
      <c r="M63" s="100">
        <v>81</v>
      </c>
      <c r="N63" s="100">
        <v>105</v>
      </c>
      <c r="O63" s="100">
        <v>115</v>
      </c>
      <c r="P63" s="100">
        <v>148</v>
      </c>
      <c r="Q63" s="100">
        <v>122</v>
      </c>
      <c r="R63" s="100">
        <v>72</v>
      </c>
      <c r="S63" s="100">
        <v>36</v>
      </c>
      <c r="T63" s="100">
        <v>18</v>
      </c>
      <c r="U63" s="100">
        <v>0</v>
      </c>
      <c r="V63" s="100">
        <v>1091</v>
      </c>
      <c r="W63" s="128"/>
      <c r="X63" s="120">
        <v>1956</v>
      </c>
      <c r="Y63" s="100">
        <v>169</v>
      </c>
      <c r="Z63" s="100">
        <v>21</v>
      </c>
      <c r="AA63" s="100">
        <v>12</v>
      </c>
      <c r="AB63" s="100">
        <v>5</v>
      </c>
      <c r="AC63" s="100">
        <v>7</v>
      </c>
      <c r="AD63" s="100">
        <v>18</v>
      </c>
      <c r="AE63" s="100">
        <v>23</v>
      </c>
      <c r="AF63" s="100">
        <v>25</v>
      </c>
      <c r="AG63" s="100">
        <v>26</v>
      </c>
      <c r="AH63" s="100">
        <v>25</v>
      </c>
      <c r="AI63" s="100">
        <v>24</v>
      </c>
      <c r="AJ63" s="100">
        <v>39</v>
      </c>
      <c r="AK63" s="100">
        <v>32</v>
      </c>
      <c r="AL63" s="100">
        <v>43</v>
      </c>
      <c r="AM63" s="100">
        <v>47</v>
      </c>
      <c r="AN63" s="100">
        <v>35</v>
      </c>
      <c r="AO63" s="100">
        <v>27</v>
      </c>
      <c r="AP63" s="100">
        <v>30</v>
      </c>
      <c r="AQ63" s="100">
        <v>0</v>
      </c>
      <c r="AR63" s="100">
        <v>608</v>
      </c>
      <c r="AS63" s="128"/>
      <c r="AT63" s="120">
        <v>1956</v>
      </c>
      <c r="AU63" s="100">
        <v>331</v>
      </c>
      <c r="AV63" s="100">
        <v>40</v>
      </c>
      <c r="AW63" s="100">
        <v>24</v>
      </c>
      <c r="AX63" s="100">
        <v>13</v>
      </c>
      <c r="AY63" s="100">
        <v>26</v>
      </c>
      <c r="AZ63" s="100">
        <v>39</v>
      </c>
      <c r="BA63" s="100">
        <v>56</v>
      </c>
      <c r="BB63" s="100">
        <v>56</v>
      </c>
      <c r="BC63" s="100">
        <v>66</v>
      </c>
      <c r="BD63" s="100">
        <v>74</v>
      </c>
      <c r="BE63" s="100">
        <v>105</v>
      </c>
      <c r="BF63" s="100">
        <v>144</v>
      </c>
      <c r="BG63" s="100">
        <v>147</v>
      </c>
      <c r="BH63" s="100">
        <v>191</v>
      </c>
      <c r="BI63" s="100">
        <v>169</v>
      </c>
      <c r="BJ63" s="100">
        <v>107</v>
      </c>
      <c r="BK63" s="100">
        <v>63</v>
      </c>
      <c r="BL63" s="100">
        <v>48</v>
      </c>
      <c r="BM63" s="100">
        <v>0</v>
      </c>
      <c r="BN63" s="100">
        <v>1699</v>
      </c>
      <c r="BP63" s="120">
        <v>1956</v>
      </c>
    </row>
    <row r="64" spans="2:68">
      <c r="B64" s="120">
        <v>1957</v>
      </c>
      <c r="C64" s="100">
        <v>142</v>
      </c>
      <c r="D64" s="100">
        <v>22</v>
      </c>
      <c r="E64" s="100">
        <v>6</v>
      </c>
      <c r="F64" s="100">
        <v>10</v>
      </c>
      <c r="G64" s="100">
        <v>10</v>
      </c>
      <c r="H64" s="100">
        <v>14</v>
      </c>
      <c r="I64" s="100">
        <v>23</v>
      </c>
      <c r="J64" s="100">
        <v>21</v>
      </c>
      <c r="K64" s="100">
        <v>42</v>
      </c>
      <c r="L64" s="100">
        <v>55</v>
      </c>
      <c r="M64" s="100">
        <v>66</v>
      </c>
      <c r="N64" s="100">
        <v>89</v>
      </c>
      <c r="O64" s="100">
        <v>101</v>
      </c>
      <c r="P64" s="100">
        <v>116</v>
      </c>
      <c r="Q64" s="100">
        <v>88</v>
      </c>
      <c r="R64" s="100">
        <v>86</v>
      </c>
      <c r="S64" s="100">
        <v>44</v>
      </c>
      <c r="T64" s="100">
        <v>15</v>
      </c>
      <c r="U64" s="100">
        <v>0</v>
      </c>
      <c r="V64" s="100">
        <v>950</v>
      </c>
      <c r="W64" s="128"/>
      <c r="X64" s="120">
        <v>1957</v>
      </c>
      <c r="Y64" s="100">
        <v>129</v>
      </c>
      <c r="Z64" s="100">
        <v>21</v>
      </c>
      <c r="AA64" s="100">
        <v>9</v>
      </c>
      <c r="AB64" s="100">
        <v>6</v>
      </c>
      <c r="AC64" s="100">
        <v>9</v>
      </c>
      <c r="AD64" s="100">
        <v>9</v>
      </c>
      <c r="AE64" s="100">
        <v>16</v>
      </c>
      <c r="AF64" s="100">
        <v>20</v>
      </c>
      <c r="AG64" s="100">
        <v>16</v>
      </c>
      <c r="AH64" s="100">
        <v>15</v>
      </c>
      <c r="AI64" s="100">
        <v>20</v>
      </c>
      <c r="AJ64" s="100">
        <v>16</v>
      </c>
      <c r="AK64" s="100">
        <v>30</v>
      </c>
      <c r="AL64" s="100">
        <v>29</v>
      </c>
      <c r="AM64" s="100">
        <v>51</v>
      </c>
      <c r="AN64" s="100">
        <v>25</v>
      </c>
      <c r="AO64" s="100">
        <v>25</v>
      </c>
      <c r="AP64" s="100">
        <v>24</v>
      </c>
      <c r="AQ64" s="100">
        <v>0</v>
      </c>
      <c r="AR64" s="100">
        <v>470</v>
      </c>
      <c r="AS64" s="128"/>
      <c r="AT64" s="120">
        <v>1957</v>
      </c>
      <c r="AU64" s="100">
        <v>271</v>
      </c>
      <c r="AV64" s="100">
        <v>43</v>
      </c>
      <c r="AW64" s="100">
        <v>15</v>
      </c>
      <c r="AX64" s="100">
        <v>16</v>
      </c>
      <c r="AY64" s="100">
        <v>19</v>
      </c>
      <c r="AZ64" s="100">
        <v>23</v>
      </c>
      <c r="BA64" s="100">
        <v>39</v>
      </c>
      <c r="BB64" s="100">
        <v>41</v>
      </c>
      <c r="BC64" s="100">
        <v>58</v>
      </c>
      <c r="BD64" s="100">
        <v>70</v>
      </c>
      <c r="BE64" s="100">
        <v>86</v>
      </c>
      <c r="BF64" s="100">
        <v>105</v>
      </c>
      <c r="BG64" s="100">
        <v>131</v>
      </c>
      <c r="BH64" s="100">
        <v>145</v>
      </c>
      <c r="BI64" s="100">
        <v>139</v>
      </c>
      <c r="BJ64" s="100">
        <v>111</v>
      </c>
      <c r="BK64" s="100">
        <v>69</v>
      </c>
      <c r="BL64" s="100">
        <v>39</v>
      </c>
      <c r="BM64" s="100">
        <v>0</v>
      </c>
      <c r="BN64" s="100">
        <v>1420</v>
      </c>
      <c r="BP64" s="120">
        <v>1957</v>
      </c>
    </row>
    <row r="65" spans="2:68">
      <c r="B65" s="121">
        <v>1958</v>
      </c>
      <c r="C65" s="100">
        <v>187</v>
      </c>
      <c r="D65" s="100">
        <v>25</v>
      </c>
      <c r="E65" s="100">
        <v>14</v>
      </c>
      <c r="F65" s="100">
        <v>11</v>
      </c>
      <c r="G65" s="100">
        <v>6</v>
      </c>
      <c r="H65" s="100">
        <v>17</v>
      </c>
      <c r="I65" s="100">
        <v>16</v>
      </c>
      <c r="J65" s="100">
        <v>17</v>
      </c>
      <c r="K65" s="100">
        <v>21</v>
      </c>
      <c r="L65" s="100">
        <v>49</v>
      </c>
      <c r="M65" s="100">
        <v>76</v>
      </c>
      <c r="N65" s="100">
        <v>69</v>
      </c>
      <c r="O65" s="100">
        <v>92</v>
      </c>
      <c r="P65" s="100">
        <v>109</v>
      </c>
      <c r="Q65" s="100">
        <v>82</v>
      </c>
      <c r="R65" s="100">
        <v>61</v>
      </c>
      <c r="S65" s="100">
        <v>21</v>
      </c>
      <c r="T65" s="100">
        <v>31</v>
      </c>
      <c r="U65" s="100">
        <v>0</v>
      </c>
      <c r="V65" s="100">
        <v>904</v>
      </c>
      <c r="W65" s="128"/>
      <c r="X65" s="121">
        <v>1958</v>
      </c>
      <c r="Y65" s="100">
        <v>137</v>
      </c>
      <c r="Z65" s="100">
        <v>10</v>
      </c>
      <c r="AA65" s="100">
        <v>9</v>
      </c>
      <c r="AB65" s="100">
        <v>7</v>
      </c>
      <c r="AC65" s="100">
        <v>9</v>
      </c>
      <c r="AD65" s="100">
        <v>9</v>
      </c>
      <c r="AE65" s="100">
        <v>15</v>
      </c>
      <c r="AF65" s="100">
        <v>19</v>
      </c>
      <c r="AG65" s="100">
        <v>27</v>
      </c>
      <c r="AH65" s="100">
        <v>24</v>
      </c>
      <c r="AI65" s="100">
        <v>22</v>
      </c>
      <c r="AJ65" s="100">
        <v>27</v>
      </c>
      <c r="AK65" s="100">
        <v>20</v>
      </c>
      <c r="AL65" s="100">
        <v>33</v>
      </c>
      <c r="AM65" s="100">
        <v>36</v>
      </c>
      <c r="AN65" s="100">
        <v>37</v>
      </c>
      <c r="AO65" s="100">
        <v>18</v>
      </c>
      <c r="AP65" s="100">
        <v>19</v>
      </c>
      <c r="AQ65" s="100">
        <v>0</v>
      </c>
      <c r="AR65" s="100">
        <v>478</v>
      </c>
      <c r="AS65" s="128"/>
      <c r="AT65" s="121">
        <v>1958</v>
      </c>
      <c r="AU65" s="100">
        <v>324</v>
      </c>
      <c r="AV65" s="100">
        <v>35</v>
      </c>
      <c r="AW65" s="100">
        <v>23</v>
      </c>
      <c r="AX65" s="100">
        <v>18</v>
      </c>
      <c r="AY65" s="100">
        <v>15</v>
      </c>
      <c r="AZ65" s="100">
        <v>26</v>
      </c>
      <c r="BA65" s="100">
        <v>31</v>
      </c>
      <c r="BB65" s="100">
        <v>36</v>
      </c>
      <c r="BC65" s="100">
        <v>48</v>
      </c>
      <c r="BD65" s="100">
        <v>73</v>
      </c>
      <c r="BE65" s="100">
        <v>98</v>
      </c>
      <c r="BF65" s="100">
        <v>96</v>
      </c>
      <c r="BG65" s="100">
        <v>112</v>
      </c>
      <c r="BH65" s="100">
        <v>142</v>
      </c>
      <c r="BI65" s="100">
        <v>118</v>
      </c>
      <c r="BJ65" s="100">
        <v>98</v>
      </c>
      <c r="BK65" s="100">
        <v>39</v>
      </c>
      <c r="BL65" s="100">
        <v>50</v>
      </c>
      <c r="BM65" s="100">
        <v>0</v>
      </c>
      <c r="BN65" s="100">
        <v>1382</v>
      </c>
      <c r="BP65" s="121">
        <v>1958</v>
      </c>
    </row>
    <row r="66" spans="2:68">
      <c r="B66" s="121">
        <v>1959</v>
      </c>
      <c r="C66" s="100">
        <v>163</v>
      </c>
      <c r="D66" s="100">
        <v>20</v>
      </c>
      <c r="E66" s="100">
        <v>8</v>
      </c>
      <c r="F66" s="100">
        <v>12</v>
      </c>
      <c r="G66" s="100">
        <v>4</v>
      </c>
      <c r="H66" s="100">
        <v>5</v>
      </c>
      <c r="I66" s="100">
        <v>19</v>
      </c>
      <c r="J66" s="100">
        <v>25</v>
      </c>
      <c r="K66" s="100">
        <v>23</v>
      </c>
      <c r="L66" s="100">
        <v>42</v>
      </c>
      <c r="M66" s="100">
        <v>71</v>
      </c>
      <c r="N66" s="100">
        <v>97</v>
      </c>
      <c r="O66" s="100">
        <v>93</v>
      </c>
      <c r="P66" s="100">
        <v>111</v>
      </c>
      <c r="Q66" s="100">
        <v>101</v>
      </c>
      <c r="R66" s="100">
        <v>65</v>
      </c>
      <c r="S66" s="100">
        <v>27</v>
      </c>
      <c r="T66" s="100">
        <v>19</v>
      </c>
      <c r="U66" s="100">
        <v>0</v>
      </c>
      <c r="V66" s="100">
        <v>905</v>
      </c>
      <c r="W66" s="128"/>
      <c r="X66" s="121">
        <v>1959</v>
      </c>
      <c r="Y66" s="100">
        <v>140</v>
      </c>
      <c r="Z66" s="100">
        <v>16</v>
      </c>
      <c r="AA66" s="100">
        <v>7</v>
      </c>
      <c r="AB66" s="100">
        <v>7</v>
      </c>
      <c r="AC66" s="100">
        <v>3</v>
      </c>
      <c r="AD66" s="100">
        <v>7</v>
      </c>
      <c r="AE66" s="100">
        <v>13</v>
      </c>
      <c r="AF66" s="100">
        <v>13</v>
      </c>
      <c r="AG66" s="100">
        <v>21</v>
      </c>
      <c r="AH66" s="100">
        <v>24</v>
      </c>
      <c r="AI66" s="100">
        <v>24</v>
      </c>
      <c r="AJ66" s="100">
        <v>29</v>
      </c>
      <c r="AK66" s="100">
        <v>21</v>
      </c>
      <c r="AL66" s="100">
        <v>32</v>
      </c>
      <c r="AM66" s="100">
        <v>30</v>
      </c>
      <c r="AN66" s="100">
        <v>29</v>
      </c>
      <c r="AO66" s="100">
        <v>24</v>
      </c>
      <c r="AP66" s="100">
        <v>26</v>
      </c>
      <c r="AQ66" s="100">
        <v>0</v>
      </c>
      <c r="AR66" s="100">
        <v>466</v>
      </c>
      <c r="AS66" s="128"/>
      <c r="AT66" s="121">
        <v>1959</v>
      </c>
      <c r="AU66" s="100">
        <v>303</v>
      </c>
      <c r="AV66" s="100">
        <v>36</v>
      </c>
      <c r="AW66" s="100">
        <v>15</v>
      </c>
      <c r="AX66" s="100">
        <v>19</v>
      </c>
      <c r="AY66" s="100">
        <v>7</v>
      </c>
      <c r="AZ66" s="100">
        <v>12</v>
      </c>
      <c r="BA66" s="100">
        <v>32</v>
      </c>
      <c r="BB66" s="100">
        <v>38</v>
      </c>
      <c r="BC66" s="100">
        <v>44</v>
      </c>
      <c r="BD66" s="100">
        <v>66</v>
      </c>
      <c r="BE66" s="100">
        <v>95</v>
      </c>
      <c r="BF66" s="100">
        <v>126</v>
      </c>
      <c r="BG66" s="100">
        <v>114</v>
      </c>
      <c r="BH66" s="100">
        <v>143</v>
      </c>
      <c r="BI66" s="100">
        <v>131</v>
      </c>
      <c r="BJ66" s="100">
        <v>94</v>
      </c>
      <c r="BK66" s="100">
        <v>51</v>
      </c>
      <c r="BL66" s="100">
        <v>45</v>
      </c>
      <c r="BM66" s="100">
        <v>0</v>
      </c>
      <c r="BN66" s="100">
        <v>1371</v>
      </c>
      <c r="BP66" s="121">
        <v>1959</v>
      </c>
    </row>
    <row r="67" spans="2:68">
      <c r="B67" s="121">
        <v>1960</v>
      </c>
      <c r="C67" s="100">
        <v>159</v>
      </c>
      <c r="D67" s="100">
        <v>11</v>
      </c>
      <c r="E67" s="100">
        <v>10</v>
      </c>
      <c r="F67" s="100">
        <v>10</v>
      </c>
      <c r="G67" s="100">
        <v>3</v>
      </c>
      <c r="H67" s="100">
        <v>10</v>
      </c>
      <c r="I67" s="100">
        <v>14</v>
      </c>
      <c r="J67" s="100">
        <v>23</v>
      </c>
      <c r="K67" s="100">
        <v>27</v>
      </c>
      <c r="L67" s="100">
        <v>23</v>
      </c>
      <c r="M67" s="100">
        <v>54</v>
      </c>
      <c r="N67" s="100">
        <v>62</v>
      </c>
      <c r="O67" s="100">
        <v>94</v>
      </c>
      <c r="P67" s="100">
        <v>82</v>
      </c>
      <c r="Q67" s="100">
        <v>99</v>
      </c>
      <c r="R67" s="100">
        <v>55</v>
      </c>
      <c r="S67" s="100">
        <v>37</v>
      </c>
      <c r="T67" s="100">
        <v>26</v>
      </c>
      <c r="U67" s="100">
        <v>0</v>
      </c>
      <c r="V67" s="100">
        <v>799</v>
      </c>
      <c r="W67" s="128"/>
      <c r="X67" s="121">
        <v>1960</v>
      </c>
      <c r="Y67" s="100">
        <v>131</v>
      </c>
      <c r="Z67" s="100">
        <v>14</v>
      </c>
      <c r="AA67" s="100">
        <v>6</v>
      </c>
      <c r="AB67" s="100">
        <v>10</v>
      </c>
      <c r="AC67" s="100">
        <v>8</v>
      </c>
      <c r="AD67" s="100">
        <v>12</v>
      </c>
      <c r="AE67" s="100">
        <v>12</v>
      </c>
      <c r="AF67" s="100">
        <v>19</v>
      </c>
      <c r="AG67" s="100">
        <v>17</v>
      </c>
      <c r="AH67" s="100">
        <v>22</v>
      </c>
      <c r="AI67" s="100">
        <v>22</v>
      </c>
      <c r="AJ67" s="100">
        <v>14</v>
      </c>
      <c r="AK67" s="100">
        <v>23</v>
      </c>
      <c r="AL67" s="100">
        <v>23</v>
      </c>
      <c r="AM67" s="100">
        <v>31</v>
      </c>
      <c r="AN67" s="100">
        <v>44</v>
      </c>
      <c r="AO67" s="100">
        <v>29</v>
      </c>
      <c r="AP67" s="100">
        <v>26</v>
      </c>
      <c r="AQ67" s="100">
        <v>0</v>
      </c>
      <c r="AR67" s="100">
        <v>463</v>
      </c>
      <c r="AS67" s="128"/>
      <c r="AT67" s="121">
        <v>1960</v>
      </c>
      <c r="AU67" s="100">
        <v>290</v>
      </c>
      <c r="AV67" s="100">
        <v>25</v>
      </c>
      <c r="AW67" s="100">
        <v>16</v>
      </c>
      <c r="AX67" s="100">
        <v>20</v>
      </c>
      <c r="AY67" s="100">
        <v>11</v>
      </c>
      <c r="AZ67" s="100">
        <v>22</v>
      </c>
      <c r="BA67" s="100">
        <v>26</v>
      </c>
      <c r="BB67" s="100">
        <v>42</v>
      </c>
      <c r="BC67" s="100">
        <v>44</v>
      </c>
      <c r="BD67" s="100">
        <v>45</v>
      </c>
      <c r="BE67" s="100">
        <v>76</v>
      </c>
      <c r="BF67" s="100">
        <v>76</v>
      </c>
      <c r="BG67" s="100">
        <v>117</v>
      </c>
      <c r="BH67" s="100">
        <v>105</v>
      </c>
      <c r="BI67" s="100">
        <v>130</v>
      </c>
      <c r="BJ67" s="100">
        <v>99</v>
      </c>
      <c r="BK67" s="100">
        <v>66</v>
      </c>
      <c r="BL67" s="100">
        <v>52</v>
      </c>
      <c r="BM67" s="100">
        <v>0</v>
      </c>
      <c r="BN67" s="100">
        <v>1262</v>
      </c>
      <c r="BP67" s="121">
        <v>1960</v>
      </c>
    </row>
    <row r="68" spans="2:68">
      <c r="B68" s="121">
        <v>1961</v>
      </c>
      <c r="C68" s="100">
        <v>177</v>
      </c>
      <c r="D68" s="100">
        <v>18</v>
      </c>
      <c r="E68" s="100">
        <v>6</v>
      </c>
      <c r="F68" s="100">
        <v>7</v>
      </c>
      <c r="G68" s="100">
        <v>12</v>
      </c>
      <c r="H68" s="100">
        <v>7</v>
      </c>
      <c r="I68" s="100">
        <v>15</v>
      </c>
      <c r="J68" s="100">
        <v>20</v>
      </c>
      <c r="K68" s="100">
        <v>20</v>
      </c>
      <c r="L68" s="100">
        <v>49</v>
      </c>
      <c r="M68" s="100">
        <v>43</v>
      </c>
      <c r="N68" s="100">
        <v>45</v>
      </c>
      <c r="O68" s="100">
        <v>53</v>
      </c>
      <c r="P68" s="100">
        <v>90</v>
      </c>
      <c r="Q68" s="100">
        <v>80</v>
      </c>
      <c r="R68" s="100">
        <v>67</v>
      </c>
      <c r="S68" s="100">
        <v>33</v>
      </c>
      <c r="T68" s="100">
        <v>21</v>
      </c>
      <c r="U68" s="100">
        <v>0</v>
      </c>
      <c r="V68" s="100">
        <v>763</v>
      </c>
      <c r="W68" s="128"/>
      <c r="X68" s="121">
        <v>1961</v>
      </c>
      <c r="Y68" s="100">
        <v>121</v>
      </c>
      <c r="Z68" s="100">
        <v>16</v>
      </c>
      <c r="AA68" s="100">
        <v>3</v>
      </c>
      <c r="AB68" s="100">
        <v>7</v>
      </c>
      <c r="AC68" s="100">
        <v>6</v>
      </c>
      <c r="AD68" s="100">
        <v>10</v>
      </c>
      <c r="AE68" s="100">
        <v>9</v>
      </c>
      <c r="AF68" s="100">
        <v>18</v>
      </c>
      <c r="AG68" s="100">
        <v>18</v>
      </c>
      <c r="AH68" s="100">
        <v>25</v>
      </c>
      <c r="AI68" s="100">
        <v>22</v>
      </c>
      <c r="AJ68" s="100">
        <v>20</v>
      </c>
      <c r="AK68" s="100">
        <v>26</v>
      </c>
      <c r="AL68" s="100">
        <v>32</v>
      </c>
      <c r="AM68" s="100">
        <v>42</v>
      </c>
      <c r="AN68" s="100">
        <v>29</v>
      </c>
      <c r="AO68" s="100">
        <v>29</v>
      </c>
      <c r="AP68" s="100">
        <v>25</v>
      </c>
      <c r="AQ68" s="100">
        <v>0</v>
      </c>
      <c r="AR68" s="100">
        <v>458</v>
      </c>
      <c r="AS68" s="128"/>
      <c r="AT68" s="121">
        <v>1961</v>
      </c>
      <c r="AU68" s="100">
        <v>298</v>
      </c>
      <c r="AV68" s="100">
        <v>34</v>
      </c>
      <c r="AW68" s="100">
        <v>9</v>
      </c>
      <c r="AX68" s="100">
        <v>14</v>
      </c>
      <c r="AY68" s="100">
        <v>18</v>
      </c>
      <c r="AZ68" s="100">
        <v>17</v>
      </c>
      <c r="BA68" s="100">
        <v>24</v>
      </c>
      <c r="BB68" s="100">
        <v>38</v>
      </c>
      <c r="BC68" s="100">
        <v>38</v>
      </c>
      <c r="BD68" s="100">
        <v>74</v>
      </c>
      <c r="BE68" s="100">
        <v>65</v>
      </c>
      <c r="BF68" s="100">
        <v>65</v>
      </c>
      <c r="BG68" s="100">
        <v>79</v>
      </c>
      <c r="BH68" s="100">
        <v>122</v>
      </c>
      <c r="BI68" s="100">
        <v>122</v>
      </c>
      <c r="BJ68" s="100">
        <v>96</v>
      </c>
      <c r="BK68" s="100">
        <v>62</v>
      </c>
      <c r="BL68" s="100">
        <v>46</v>
      </c>
      <c r="BM68" s="100">
        <v>0</v>
      </c>
      <c r="BN68" s="100">
        <v>1221</v>
      </c>
      <c r="BP68" s="121">
        <v>1961</v>
      </c>
    </row>
    <row r="69" spans="2:68">
      <c r="B69" s="121">
        <v>1962</v>
      </c>
      <c r="C69" s="100">
        <v>151</v>
      </c>
      <c r="D69" s="100">
        <v>18</v>
      </c>
      <c r="E69" s="100">
        <v>4</v>
      </c>
      <c r="F69" s="100">
        <v>6</v>
      </c>
      <c r="G69" s="100">
        <v>4</v>
      </c>
      <c r="H69" s="100">
        <v>7</v>
      </c>
      <c r="I69" s="100">
        <v>19</v>
      </c>
      <c r="J69" s="100">
        <v>20</v>
      </c>
      <c r="K69" s="100">
        <v>24</v>
      </c>
      <c r="L69" s="100">
        <v>39</v>
      </c>
      <c r="M69" s="100">
        <v>45</v>
      </c>
      <c r="N69" s="100">
        <v>75</v>
      </c>
      <c r="O69" s="100">
        <v>80</v>
      </c>
      <c r="P69" s="100">
        <v>83</v>
      </c>
      <c r="Q69" s="100">
        <v>93</v>
      </c>
      <c r="R69" s="100">
        <v>92</v>
      </c>
      <c r="S69" s="100">
        <v>39</v>
      </c>
      <c r="T69" s="100">
        <v>22</v>
      </c>
      <c r="U69" s="100">
        <v>1</v>
      </c>
      <c r="V69" s="100">
        <v>822</v>
      </c>
      <c r="W69" s="128"/>
      <c r="X69" s="121">
        <v>1962</v>
      </c>
      <c r="Y69" s="100">
        <v>121</v>
      </c>
      <c r="Z69" s="100">
        <v>11</v>
      </c>
      <c r="AA69" s="100">
        <v>6</v>
      </c>
      <c r="AB69" s="100">
        <v>4</v>
      </c>
      <c r="AC69" s="100">
        <v>5</v>
      </c>
      <c r="AD69" s="100">
        <v>8</v>
      </c>
      <c r="AE69" s="100">
        <v>6</v>
      </c>
      <c r="AF69" s="100">
        <v>11</v>
      </c>
      <c r="AG69" s="100">
        <v>9</v>
      </c>
      <c r="AH69" s="100">
        <v>21</v>
      </c>
      <c r="AI69" s="100">
        <v>12</v>
      </c>
      <c r="AJ69" s="100">
        <v>14</v>
      </c>
      <c r="AK69" s="100">
        <v>25</v>
      </c>
      <c r="AL69" s="100">
        <v>31</v>
      </c>
      <c r="AM69" s="100">
        <v>31</v>
      </c>
      <c r="AN69" s="100">
        <v>41</v>
      </c>
      <c r="AO69" s="100">
        <v>32</v>
      </c>
      <c r="AP69" s="100">
        <v>27</v>
      </c>
      <c r="AQ69" s="100">
        <v>1</v>
      </c>
      <c r="AR69" s="100">
        <v>416</v>
      </c>
      <c r="AS69" s="128"/>
      <c r="AT69" s="121">
        <v>1962</v>
      </c>
      <c r="AU69" s="100">
        <v>272</v>
      </c>
      <c r="AV69" s="100">
        <v>29</v>
      </c>
      <c r="AW69" s="100">
        <v>10</v>
      </c>
      <c r="AX69" s="100">
        <v>10</v>
      </c>
      <c r="AY69" s="100">
        <v>9</v>
      </c>
      <c r="AZ69" s="100">
        <v>15</v>
      </c>
      <c r="BA69" s="100">
        <v>25</v>
      </c>
      <c r="BB69" s="100">
        <v>31</v>
      </c>
      <c r="BC69" s="100">
        <v>33</v>
      </c>
      <c r="BD69" s="100">
        <v>60</v>
      </c>
      <c r="BE69" s="100">
        <v>57</v>
      </c>
      <c r="BF69" s="100">
        <v>89</v>
      </c>
      <c r="BG69" s="100">
        <v>105</v>
      </c>
      <c r="BH69" s="100">
        <v>114</v>
      </c>
      <c r="BI69" s="100">
        <v>124</v>
      </c>
      <c r="BJ69" s="100">
        <v>133</v>
      </c>
      <c r="BK69" s="100">
        <v>71</v>
      </c>
      <c r="BL69" s="100">
        <v>49</v>
      </c>
      <c r="BM69" s="100">
        <v>2</v>
      </c>
      <c r="BN69" s="100">
        <v>1238</v>
      </c>
      <c r="BP69" s="121">
        <v>1962</v>
      </c>
    </row>
    <row r="70" spans="2:68">
      <c r="B70" s="121">
        <v>1963</v>
      </c>
      <c r="C70" s="100">
        <v>132</v>
      </c>
      <c r="D70" s="100">
        <v>13</v>
      </c>
      <c r="E70" s="100">
        <v>9</v>
      </c>
      <c r="F70" s="100">
        <v>10</v>
      </c>
      <c r="G70" s="100">
        <v>2</v>
      </c>
      <c r="H70" s="100">
        <v>13</v>
      </c>
      <c r="I70" s="100">
        <v>6</v>
      </c>
      <c r="J70" s="100">
        <v>15</v>
      </c>
      <c r="K70" s="100">
        <v>21</v>
      </c>
      <c r="L70" s="100">
        <v>52</v>
      </c>
      <c r="M70" s="100">
        <v>44</v>
      </c>
      <c r="N70" s="100">
        <v>52</v>
      </c>
      <c r="O70" s="100">
        <v>60</v>
      </c>
      <c r="P70" s="100">
        <v>80</v>
      </c>
      <c r="Q70" s="100">
        <v>66</v>
      </c>
      <c r="R70" s="100">
        <v>65</v>
      </c>
      <c r="S70" s="100">
        <v>43</v>
      </c>
      <c r="T70" s="100">
        <v>22</v>
      </c>
      <c r="U70" s="100">
        <v>0</v>
      </c>
      <c r="V70" s="100">
        <v>705</v>
      </c>
      <c r="W70" s="128"/>
      <c r="X70" s="121">
        <v>1963</v>
      </c>
      <c r="Y70" s="100">
        <v>121</v>
      </c>
      <c r="Z70" s="100">
        <v>8</v>
      </c>
      <c r="AA70" s="100">
        <v>4</v>
      </c>
      <c r="AB70" s="100">
        <v>9</v>
      </c>
      <c r="AC70" s="100">
        <v>4</v>
      </c>
      <c r="AD70" s="100">
        <v>6</v>
      </c>
      <c r="AE70" s="100">
        <v>6</v>
      </c>
      <c r="AF70" s="100">
        <v>11</v>
      </c>
      <c r="AG70" s="100">
        <v>12</v>
      </c>
      <c r="AH70" s="100">
        <v>19</v>
      </c>
      <c r="AI70" s="100">
        <v>18</v>
      </c>
      <c r="AJ70" s="100">
        <v>19</v>
      </c>
      <c r="AK70" s="100">
        <v>20</v>
      </c>
      <c r="AL70" s="100">
        <v>24</v>
      </c>
      <c r="AM70" s="100">
        <v>31</v>
      </c>
      <c r="AN70" s="100">
        <v>32</v>
      </c>
      <c r="AO70" s="100">
        <v>27</v>
      </c>
      <c r="AP70" s="100">
        <v>23</v>
      </c>
      <c r="AQ70" s="100">
        <v>0</v>
      </c>
      <c r="AR70" s="100">
        <v>394</v>
      </c>
      <c r="AS70" s="128"/>
      <c r="AT70" s="121">
        <v>1963</v>
      </c>
      <c r="AU70" s="100">
        <v>253</v>
      </c>
      <c r="AV70" s="100">
        <v>21</v>
      </c>
      <c r="AW70" s="100">
        <v>13</v>
      </c>
      <c r="AX70" s="100">
        <v>19</v>
      </c>
      <c r="AY70" s="100">
        <v>6</v>
      </c>
      <c r="AZ70" s="100">
        <v>19</v>
      </c>
      <c r="BA70" s="100">
        <v>12</v>
      </c>
      <c r="BB70" s="100">
        <v>26</v>
      </c>
      <c r="BC70" s="100">
        <v>33</v>
      </c>
      <c r="BD70" s="100">
        <v>71</v>
      </c>
      <c r="BE70" s="100">
        <v>62</v>
      </c>
      <c r="BF70" s="100">
        <v>71</v>
      </c>
      <c r="BG70" s="100">
        <v>80</v>
      </c>
      <c r="BH70" s="100">
        <v>104</v>
      </c>
      <c r="BI70" s="100">
        <v>97</v>
      </c>
      <c r="BJ70" s="100">
        <v>97</v>
      </c>
      <c r="BK70" s="100">
        <v>70</v>
      </c>
      <c r="BL70" s="100">
        <v>45</v>
      </c>
      <c r="BM70" s="100">
        <v>0</v>
      </c>
      <c r="BN70" s="100">
        <v>1099</v>
      </c>
      <c r="BP70" s="121">
        <v>1963</v>
      </c>
    </row>
    <row r="71" spans="2:68">
      <c r="B71" s="121">
        <v>1964</v>
      </c>
      <c r="C71" s="100">
        <v>122</v>
      </c>
      <c r="D71" s="100">
        <v>10</v>
      </c>
      <c r="E71" s="100">
        <v>7</v>
      </c>
      <c r="F71" s="100">
        <v>5</v>
      </c>
      <c r="G71" s="100">
        <v>6</v>
      </c>
      <c r="H71" s="100">
        <v>2</v>
      </c>
      <c r="I71" s="100">
        <v>7</v>
      </c>
      <c r="J71" s="100">
        <v>13</v>
      </c>
      <c r="K71" s="100">
        <v>18</v>
      </c>
      <c r="L71" s="100">
        <v>30</v>
      </c>
      <c r="M71" s="100">
        <v>34</v>
      </c>
      <c r="N71" s="100">
        <v>59</v>
      </c>
      <c r="O71" s="100">
        <v>60</v>
      </c>
      <c r="P71" s="100">
        <v>79</v>
      </c>
      <c r="Q71" s="100">
        <v>81</v>
      </c>
      <c r="R71" s="100">
        <v>63</v>
      </c>
      <c r="S71" s="100">
        <v>46</v>
      </c>
      <c r="T71" s="100">
        <v>35</v>
      </c>
      <c r="U71" s="100">
        <v>1</v>
      </c>
      <c r="V71" s="100">
        <v>678</v>
      </c>
      <c r="W71" s="128"/>
      <c r="X71" s="121">
        <v>1964</v>
      </c>
      <c r="Y71" s="100">
        <v>104</v>
      </c>
      <c r="Z71" s="100">
        <v>6</v>
      </c>
      <c r="AA71" s="100">
        <v>2</v>
      </c>
      <c r="AB71" s="100">
        <v>6</v>
      </c>
      <c r="AC71" s="100">
        <v>3</v>
      </c>
      <c r="AD71" s="100">
        <v>5</v>
      </c>
      <c r="AE71" s="100">
        <v>8</v>
      </c>
      <c r="AF71" s="100">
        <v>12</v>
      </c>
      <c r="AG71" s="100">
        <v>14</v>
      </c>
      <c r="AH71" s="100">
        <v>17</v>
      </c>
      <c r="AI71" s="100">
        <v>30</v>
      </c>
      <c r="AJ71" s="100">
        <v>16</v>
      </c>
      <c r="AK71" s="100">
        <v>25</v>
      </c>
      <c r="AL71" s="100">
        <v>22</v>
      </c>
      <c r="AM71" s="100">
        <v>36</v>
      </c>
      <c r="AN71" s="100">
        <v>36</v>
      </c>
      <c r="AO71" s="100">
        <v>27</v>
      </c>
      <c r="AP71" s="100">
        <v>24</v>
      </c>
      <c r="AQ71" s="100">
        <v>0</v>
      </c>
      <c r="AR71" s="100">
        <v>393</v>
      </c>
      <c r="AS71" s="128"/>
      <c r="AT71" s="121">
        <v>1964</v>
      </c>
      <c r="AU71" s="100">
        <v>226</v>
      </c>
      <c r="AV71" s="100">
        <v>16</v>
      </c>
      <c r="AW71" s="100">
        <v>9</v>
      </c>
      <c r="AX71" s="100">
        <v>11</v>
      </c>
      <c r="AY71" s="100">
        <v>9</v>
      </c>
      <c r="AZ71" s="100">
        <v>7</v>
      </c>
      <c r="BA71" s="100">
        <v>15</v>
      </c>
      <c r="BB71" s="100">
        <v>25</v>
      </c>
      <c r="BC71" s="100">
        <v>32</v>
      </c>
      <c r="BD71" s="100">
        <v>47</v>
      </c>
      <c r="BE71" s="100">
        <v>64</v>
      </c>
      <c r="BF71" s="100">
        <v>75</v>
      </c>
      <c r="BG71" s="100">
        <v>85</v>
      </c>
      <c r="BH71" s="100">
        <v>101</v>
      </c>
      <c r="BI71" s="100">
        <v>117</v>
      </c>
      <c r="BJ71" s="100">
        <v>99</v>
      </c>
      <c r="BK71" s="100">
        <v>73</v>
      </c>
      <c r="BL71" s="100">
        <v>59</v>
      </c>
      <c r="BM71" s="100">
        <v>1</v>
      </c>
      <c r="BN71" s="100">
        <v>1071</v>
      </c>
      <c r="BP71" s="121">
        <v>1964</v>
      </c>
    </row>
    <row r="72" spans="2:68">
      <c r="B72" s="121">
        <v>1965</v>
      </c>
      <c r="C72" s="100">
        <v>160</v>
      </c>
      <c r="D72" s="100">
        <v>13</v>
      </c>
      <c r="E72" s="100">
        <v>8</v>
      </c>
      <c r="F72" s="100">
        <v>1</v>
      </c>
      <c r="G72" s="100">
        <v>4</v>
      </c>
      <c r="H72" s="100">
        <v>3</v>
      </c>
      <c r="I72" s="100">
        <v>1</v>
      </c>
      <c r="J72" s="100">
        <v>11</v>
      </c>
      <c r="K72" s="100">
        <v>15</v>
      </c>
      <c r="L72" s="100">
        <v>25</v>
      </c>
      <c r="M72" s="100">
        <v>37</v>
      </c>
      <c r="N72" s="100">
        <v>37</v>
      </c>
      <c r="O72" s="100">
        <v>44</v>
      </c>
      <c r="P72" s="100">
        <v>41</v>
      </c>
      <c r="Q72" s="100">
        <v>64</v>
      </c>
      <c r="R72" s="100">
        <v>71</v>
      </c>
      <c r="S72" s="100">
        <v>35</v>
      </c>
      <c r="T72" s="100">
        <v>18</v>
      </c>
      <c r="U72" s="100">
        <v>0</v>
      </c>
      <c r="V72" s="100">
        <v>588</v>
      </c>
      <c r="W72" s="128"/>
      <c r="X72" s="121">
        <v>1965</v>
      </c>
      <c r="Y72" s="100">
        <v>121</v>
      </c>
      <c r="Z72" s="100">
        <v>9</v>
      </c>
      <c r="AA72" s="100">
        <v>6</v>
      </c>
      <c r="AB72" s="100">
        <v>4</v>
      </c>
      <c r="AC72" s="100">
        <v>5</v>
      </c>
      <c r="AD72" s="100">
        <v>4</v>
      </c>
      <c r="AE72" s="100">
        <v>10</v>
      </c>
      <c r="AF72" s="100">
        <v>10</v>
      </c>
      <c r="AG72" s="100">
        <v>9</v>
      </c>
      <c r="AH72" s="100">
        <v>12</v>
      </c>
      <c r="AI72" s="100">
        <v>15</v>
      </c>
      <c r="AJ72" s="100">
        <v>19</v>
      </c>
      <c r="AK72" s="100">
        <v>30</v>
      </c>
      <c r="AL72" s="100">
        <v>23</v>
      </c>
      <c r="AM72" s="100">
        <v>22</v>
      </c>
      <c r="AN72" s="100">
        <v>26</v>
      </c>
      <c r="AO72" s="100">
        <v>16</v>
      </c>
      <c r="AP72" s="100">
        <v>22</v>
      </c>
      <c r="AQ72" s="100">
        <v>0</v>
      </c>
      <c r="AR72" s="100">
        <v>363</v>
      </c>
      <c r="AS72" s="128"/>
      <c r="AT72" s="121">
        <v>1965</v>
      </c>
      <c r="AU72" s="100">
        <v>281</v>
      </c>
      <c r="AV72" s="100">
        <v>22</v>
      </c>
      <c r="AW72" s="100">
        <v>14</v>
      </c>
      <c r="AX72" s="100">
        <v>5</v>
      </c>
      <c r="AY72" s="100">
        <v>9</v>
      </c>
      <c r="AZ72" s="100">
        <v>7</v>
      </c>
      <c r="BA72" s="100">
        <v>11</v>
      </c>
      <c r="BB72" s="100">
        <v>21</v>
      </c>
      <c r="BC72" s="100">
        <v>24</v>
      </c>
      <c r="BD72" s="100">
        <v>37</v>
      </c>
      <c r="BE72" s="100">
        <v>52</v>
      </c>
      <c r="BF72" s="100">
        <v>56</v>
      </c>
      <c r="BG72" s="100">
        <v>74</v>
      </c>
      <c r="BH72" s="100">
        <v>64</v>
      </c>
      <c r="BI72" s="100">
        <v>86</v>
      </c>
      <c r="BJ72" s="100">
        <v>97</v>
      </c>
      <c r="BK72" s="100">
        <v>51</v>
      </c>
      <c r="BL72" s="100">
        <v>40</v>
      </c>
      <c r="BM72" s="100">
        <v>0</v>
      </c>
      <c r="BN72" s="100">
        <v>951</v>
      </c>
      <c r="BP72" s="121">
        <v>1965</v>
      </c>
    </row>
    <row r="73" spans="2:68">
      <c r="B73" s="121">
        <v>1966</v>
      </c>
      <c r="C73" s="100">
        <v>158</v>
      </c>
      <c r="D73" s="100">
        <v>8</v>
      </c>
      <c r="E73" s="100">
        <v>9</v>
      </c>
      <c r="F73" s="100">
        <v>6</v>
      </c>
      <c r="G73" s="100">
        <v>3</v>
      </c>
      <c r="H73" s="100">
        <v>5</v>
      </c>
      <c r="I73" s="100">
        <v>7</v>
      </c>
      <c r="J73" s="100">
        <v>11</v>
      </c>
      <c r="K73" s="100">
        <v>14</v>
      </c>
      <c r="L73" s="100">
        <v>20</v>
      </c>
      <c r="M73" s="100">
        <v>25</v>
      </c>
      <c r="N73" s="100">
        <v>48</v>
      </c>
      <c r="O73" s="100">
        <v>66</v>
      </c>
      <c r="P73" s="100">
        <v>63</v>
      </c>
      <c r="Q73" s="100">
        <v>63</v>
      </c>
      <c r="R73" s="100">
        <v>53</v>
      </c>
      <c r="S73" s="100">
        <v>34</v>
      </c>
      <c r="T73" s="100">
        <v>16</v>
      </c>
      <c r="U73" s="100">
        <v>0</v>
      </c>
      <c r="V73" s="100">
        <v>609</v>
      </c>
      <c r="W73" s="128"/>
      <c r="X73" s="121">
        <v>1966</v>
      </c>
      <c r="Y73" s="100">
        <v>100</v>
      </c>
      <c r="Z73" s="100">
        <v>12</v>
      </c>
      <c r="AA73" s="100">
        <v>4</v>
      </c>
      <c r="AB73" s="100">
        <v>4</v>
      </c>
      <c r="AC73" s="100">
        <v>3</v>
      </c>
      <c r="AD73" s="100">
        <v>5</v>
      </c>
      <c r="AE73" s="100">
        <v>6</v>
      </c>
      <c r="AF73" s="100">
        <v>10</v>
      </c>
      <c r="AG73" s="100">
        <v>8</v>
      </c>
      <c r="AH73" s="100">
        <v>14</v>
      </c>
      <c r="AI73" s="100">
        <v>13</v>
      </c>
      <c r="AJ73" s="100">
        <v>19</v>
      </c>
      <c r="AK73" s="100">
        <v>13</v>
      </c>
      <c r="AL73" s="100">
        <v>24</v>
      </c>
      <c r="AM73" s="100">
        <v>22</v>
      </c>
      <c r="AN73" s="100">
        <v>31</v>
      </c>
      <c r="AO73" s="100">
        <v>31</v>
      </c>
      <c r="AP73" s="100">
        <v>33</v>
      </c>
      <c r="AQ73" s="100">
        <v>0</v>
      </c>
      <c r="AR73" s="100">
        <v>352</v>
      </c>
      <c r="AS73" s="128"/>
      <c r="AT73" s="121">
        <v>1966</v>
      </c>
      <c r="AU73" s="100">
        <v>258</v>
      </c>
      <c r="AV73" s="100">
        <v>20</v>
      </c>
      <c r="AW73" s="100">
        <v>13</v>
      </c>
      <c r="AX73" s="100">
        <v>10</v>
      </c>
      <c r="AY73" s="100">
        <v>6</v>
      </c>
      <c r="AZ73" s="100">
        <v>10</v>
      </c>
      <c r="BA73" s="100">
        <v>13</v>
      </c>
      <c r="BB73" s="100">
        <v>21</v>
      </c>
      <c r="BC73" s="100">
        <v>22</v>
      </c>
      <c r="BD73" s="100">
        <v>34</v>
      </c>
      <c r="BE73" s="100">
        <v>38</v>
      </c>
      <c r="BF73" s="100">
        <v>67</v>
      </c>
      <c r="BG73" s="100">
        <v>79</v>
      </c>
      <c r="BH73" s="100">
        <v>87</v>
      </c>
      <c r="BI73" s="100">
        <v>85</v>
      </c>
      <c r="BJ73" s="100">
        <v>84</v>
      </c>
      <c r="BK73" s="100">
        <v>65</v>
      </c>
      <c r="BL73" s="100">
        <v>49</v>
      </c>
      <c r="BM73" s="100">
        <v>0</v>
      </c>
      <c r="BN73" s="100">
        <v>961</v>
      </c>
      <c r="BP73" s="121">
        <v>1966</v>
      </c>
    </row>
    <row r="74" spans="2:68">
      <c r="B74" s="121">
        <v>1967</v>
      </c>
      <c r="C74" s="100">
        <v>162</v>
      </c>
      <c r="D74" s="100">
        <v>10</v>
      </c>
      <c r="E74" s="100">
        <v>5</v>
      </c>
      <c r="F74" s="100">
        <v>8</v>
      </c>
      <c r="G74" s="100">
        <v>5</v>
      </c>
      <c r="H74" s="100">
        <v>5</v>
      </c>
      <c r="I74" s="100">
        <v>3</v>
      </c>
      <c r="J74" s="100">
        <v>8</v>
      </c>
      <c r="K74" s="100">
        <v>17</v>
      </c>
      <c r="L74" s="100">
        <v>15</v>
      </c>
      <c r="M74" s="100">
        <v>26</v>
      </c>
      <c r="N74" s="100">
        <v>42</v>
      </c>
      <c r="O74" s="100">
        <v>46</v>
      </c>
      <c r="P74" s="100">
        <v>54</v>
      </c>
      <c r="Q74" s="100">
        <v>68</v>
      </c>
      <c r="R74" s="100">
        <v>52</v>
      </c>
      <c r="S74" s="100">
        <v>24</v>
      </c>
      <c r="T74" s="100">
        <v>20</v>
      </c>
      <c r="U74" s="100">
        <v>0</v>
      </c>
      <c r="V74" s="100">
        <v>570</v>
      </c>
      <c r="W74" s="128"/>
      <c r="X74" s="121">
        <v>1967</v>
      </c>
      <c r="Y74" s="100">
        <v>155</v>
      </c>
      <c r="Z74" s="100">
        <v>6</v>
      </c>
      <c r="AA74" s="100">
        <v>2</v>
      </c>
      <c r="AB74" s="100">
        <v>4</v>
      </c>
      <c r="AC74" s="100">
        <v>3</v>
      </c>
      <c r="AD74" s="100">
        <v>3</v>
      </c>
      <c r="AE74" s="100">
        <v>4</v>
      </c>
      <c r="AF74" s="100">
        <v>7</v>
      </c>
      <c r="AG74" s="100">
        <v>11</v>
      </c>
      <c r="AH74" s="100">
        <v>13</v>
      </c>
      <c r="AI74" s="100">
        <v>14</v>
      </c>
      <c r="AJ74" s="100">
        <v>22</v>
      </c>
      <c r="AK74" s="100">
        <v>18</v>
      </c>
      <c r="AL74" s="100">
        <v>30</v>
      </c>
      <c r="AM74" s="100">
        <v>41</v>
      </c>
      <c r="AN74" s="100">
        <v>31</v>
      </c>
      <c r="AO74" s="100">
        <v>22</v>
      </c>
      <c r="AP74" s="100">
        <v>21</v>
      </c>
      <c r="AQ74" s="100">
        <v>0</v>
      </c>
      <c r="AR74" s="100">
        <v>407</v>
      </c>
      <c r="AS74" s="128"/>
      <c r="AT74" s="121">
        <v>1967</v>
      </c>
      <c r="AU74" s="100">
        <v>317</v>
      </c>
      <c r="AV74" s="100">
        <v>16</v>
      </c>
      <c r="AW74" s="100">
        <v>7</v>
      </c>
      <c r="AX74" s="100">
        <v>12</v>
      </c>
      <c r="AY74" s="100">
        <v>8</v>
      </c>
      <c r="AZ74" s="100">
        <v>8</v>
      </c>
      <c r="BA74" s="100">
        <v>7</v>
      </c>
      <c r="BB74" s="100">
        <v>15</v>
      </c>
      <c r="BC74" s="100">
        <v>28</v>
      </c>
      <c r="BD74" s="100">
        <v>28</v>
      </c>
      <c r="BE74" s="100">
        <v>40</v>
      </c>
      <c r="BF74" s="100">
        <v>64</v>
      </c>
      <c r="BG74" s="100">
        <v>64</v>
      </c>
      <c r="BH74" s="100">
        <v>84</v>
      </c>
      <c r="BI74" s="100">
        <v>109</v>
      </c>
      <c r="BJ74" s="100">
        <v>83</v>
      </c>
      <c r="BK74" s="100">
        <v>46</v>
      </c>
      <c r="BL74" s="100">
        <v>41</v>
      </c>
      <c r="BM74" s="100">
        <v>0</v>
      </c>
      <c r="BN74" s="100">
        <v>977</v>
      </c>
      <c r="BP74" s="121">
        <v>1967</v>
      </c>
    </row>
    <row r="75" spans="2:68">
      <c r="B75" s="122">
        <v>1968</v>
      </c>
      <c r="C75" s="100">
        <v>162</v>
      </c>
      <c r="D75" s="100">
        <v>11</v>
      </c>
      <c r="E75" s="100">
        <v>4</v>
      </c>
      <c r="F75" s="100">
        <v>7</v>
      </c>
      <c r="G75" s="100">
        <v>4</v>
      </c>
      <c r="H75" s="100">
        <v>3</v>
      </c>
      <c r="I75" s="100">
        <v>6</v>
      </c>
      <c r="J75" s="100">
        <v>11</v>
      </c>
      <c r="K75" s="100">
        <v>13</v>
      </c>
      <c r="L75" s="100">
        <v>24</v>
      </c>
      <c r="M75" s="100">
        <v>29</v>
      </c>
      <c r="N75" s="100">
        <v>29</v>
      </c>
      <c r="O75" s="100">
        <v>33</v>
      </c>
      <c r="P75" s="100">
        <v>49</v>
      </c>
      <c r="Q75" s="100">
        <v>57</v>
      </c>
      <c r="R75" s="100">
        <v>50</v>
      </c>
      <c r="S75" s="100">
        <v>31</v>
      </c>
      <c r="T75" s="100">
        <v>24</v>
      </c>
      <c r="U75" s="100">
        <v>0</v>
      </c>
      <c r="V75" s="100">
        <v>547</v>
      </c>
      <c r="W75" s="128"/>
      <c r="X75" s="122">
        <v>1968</v>
      </c>
      <c r="Y75" s="100">
        <v>141</v>
      </c>
      <c r="Z75" s="100">
        <v>19</v>
      </c>
      <c r="AA75" s="100">
        <v>4</v>
      </c>
      <c r="AB75" s="100">
        <v>5</v>
      </c>
      <c r="AC75" s="100">
        <v>4</v>
      </c>
      <c r="AD75" s="100">
        <v>6</v>
      </c>
      <c r="AE75" s="100">
        <v>7</v>
      </c>
      <c r="AF75" s="100">
        <v>12</v>
      </c>
      <c r="AG75" s="100">
        <v>14</v>
      </c>
      <c r="AH75" s="100">
        <v>4</v>
      </c>
      <c r="AI75" s="100">
        <v>15</v>
      </c>
      <c r="AJ75" s="100">
        <v>16</v>
      </c>
      <c r="AK75" s="100">
        <v>20</v>
      </c>
      <c r="AL75" s="100">
        <v>22</v>
      </c>
      <c r="AM75" s="100">
        <v>32</v>
      </c>
      <c r="AN75" s="100">
        <v>41</v>
      </c>
      <c r="AO75" s="100">
        <v>23</v>
      </c>
      <c r="AP75" s="100">
        <v>37</v>
      </c>
      <c r="AQ75" s="100">
        <v>0</v>
      </c>
      <c r="AR75" s="100">
        <v>422</v>
      </c>
      <c r="AS75" s="128"/>
      <c r="AT75" s="122">
        <v>1968</v>
      </c>
      <c r="AU75" s="100">
        <v>303</v>
      </c>
      <c r="AV75" s="100">
        <v>30</v>
      </c>
      <c r="AW75" s="100">
        <v>8</v>
      </c>
      <c r="AX75" s="100">
        <v>12</v>
      </c>
      <c r="AY75" s="100">
        <v>8</v>
      </c>
      <c r="AZ75" s="100">
        <v>9</v>
      </c>
      <c r="BA75" s="100">
        <v>13</v>
      </c>
      <c r="BB75" s="100">
        <v>23</v>
      </c>
      <c r="BC75" s="100">
        <v>27</v>
      </c>
      <c r="BD75" s="100">
        <v>28</v>
      </c>
      <c r="BE75" s="100">
        <v>44</v>
      </c>
      <c r="BF75" s="100">
        <v>45</v>
      </c>
      <c r="BG75" s="100">
        <v>53</v>
      </c>
      <c r="BH75" s="100">
        <v>71</v>
      </c>
      <c r="BI75" s="100">
        <v>89</v>
      </c>
      <c r="BJ75" s="100">
        <v>91</v>
      </c>
      <c r="BK75" s="100">
        <v>54</v>
      </c>
      <c r="BL75" s="100">
        <v>61</v>
      </c>
      <c r="BM75" s="100">
        <v>0</v>
      </c>
      <c r="BN75" s="100">
        <v>969</v>
      </c>
      <c r="BP75" s="122">
        <v>1968</v>
      </c>
    </row>
    <row r="76" spans="2:68">
      <c r="B76" s="122">
        <v>1969</v>
      </c>
      <c r="C76" s="100">
        <v>150</v>
      </c>
      <c r="D76" s="100">
        <v>12</v>
      </c>
      <c r="E76" s="100">
        <v>11</v>
      </c>
      <c r="F76" s="100">
        <v>5</v>
      </c>
      <c r="G76" s="100">
        <v>5</v>
      </c>
      <c r="H76" s="100">
        <v>6</v>
      </c>
      <c r="I76" s="100">
        <v>8</v>
      </c>
      <c r="J76" s="100">
        <v>8</v>
      </c>
      <c r="K76" s="100">
        <v>13</v>
      </c>
      <c r="L76" s="100">
        <v>20</v>
      </c>
      <c r="M76" s="100">
        <v>20</v>
      </c>
      <c r="N76" s="100">
        <v>35</v>
      </c>
      <c r="O76" s="100">
        <v>43</v>
      </c>
      <c r="P76" s="100">
        <v>54</v>
      </c>
      <c r="Q76" s="100">
        <v>49</v>
      </c>
      <c r="R76" s="100">
        <v>31</v>
      </c>
      <c r="S76" s="100">
        <v>25</v>
      </c>
      <c r="T76" s="100">
        <v>23</v>
      </c>
      <c r="U76" s="100">
        <v>0</v>
      </c>
      <c r="V76" s="100">
        <v>518</v>
      </c>
      <c r="W76" s="128"/>
      <c r="X76" s="122">
        <v>1969</v>
      </c>
      <c r="Y76" s="100">
        <v>156</v>
      </c>
      <c r="Z76" s="100">
        <v>9</v>
      </c>
      <c r="AA76" s="100">
        <v>3</v>
      </c>
      <c r="AB76" s="100">
        <v>1</v>
      </c>
      <c r="AC76" s="100">
        <v>3</v>
      </c>
      <c r="AD76" s="100">
        <v>5</v>
      </c>
      <c r="AE76" s="100">
        <v>8</v>
      </c>
      <c r="AF76" s="100">
        <v>8</v>
      </c>
      <c r="AG76" s="100">
        <v>10</v>
      </c>
      <c r="AH76" s="100">
        <v>16</v>
      </c>
      <c r="AI76" s="100">
        <v>18</v>
      </c>
      <c r="AJ76" s="100">
        <v>25</v>
      </c>
      <c r="AK76" s="100">
        <v>12</v>
      </c>
      <c r="AL76" s="100">
        <v>20</v>
      </c>
      <c r="AM76" s="100">
        <v>24</v>
      </c>
      <c r="AN76" s="100">
        <v>27</v>
      </c>
      <c r="AO76" s="100">
        <v>24</v>
      </c>
      <c r="AP76" s="100">
        <v>32</v>
      </c>
      <c r="AQ76" s="100">
        <v>0</v>
      </c>
      <c r="AR76" s="100">
        <v>401</v>
      </c>
      <c r="AS76" s="128"/>
      <c r="AT76" s="122">
        <v>1969</v>
      </c>
      <c r="AU76" s="100">
        <v>306</v>
      </c>
      <c r="AV76" s="100">
        <v>21</v>
      </c>
      <c r="AW76" s="100">
        <v>14</v>
      </c>
      <c r="AX76" s="100">
        <v>6</v>
      </c>
      <c r="AY76" s="100">
        <v>8</v>
      </c>
      <c r="AZ76" s="100">
        <v>11</v>
      </c>
      <c r="BA76" s="100">
        <v>16</v>
      </c>
      <c r="BB76" s="100">
        <v>16</v>
      </c>
      <c r="BC76" s="100">
        <v>23</v>
      </c>
      <c r="BD76" s="100">
        <v>36</v>
      </c>
      <c r="BE76" s="100">
        <v>38</v>
      </c>
      <c r="BF76" s="100">
        <v>60</v>
      </c>
      <c r="BG76" s="100">
        <v>55</v>
      </c>
      <c r="BH76" s="100">
        <v>74</v>
      </c>
      <c r="BI76" s="100">
        <v>73</v>
      </c>
      <c r="BJ76" s="100">
        <v>58</v>
      </c>
      <c r="BK76" s="100">
        <v>49</v>
      </c>
      <c r="BL76" s="100">
        <v>55</v>
      </c>
      <c r="BM76" s="100">
        <v>0</v>
      </c>
      <c r="BN76" s="100">
        <v>919</v>
      </c>
      <c r="BP76" s="122">
        <v>1969</v>
      </c>
    </row>
    <row r="77" spans="2:68">
      <c r="B77" s="122">
        <v>1970</v>
      </c>
      <c r="C77" s="100">
        <v>175</v>
      </c>
      <c r="D77" s="100">
        <v>4</v>
      </c>
      <c r="E77" s="100">
        <v>4</v>
      </c>
      <c r="F77" s="100">
        <v>4</v>
      </c>
      <c r="G77" s="100">
        <v>15</v>
      </c>
      <c r="H77" s="100">
        <v>3</v>
      </c>
      <c r="I77" s="100">
        <v>4</v>
      </c>
      <c r="J77" s="100">
        <v>2</v>
      </c>
      <c r="K77" s="100">
        <v>18</v>
      </c>
      <c r="L77" s="100">
        <v>15</v>
      </c>
      <c r="M77" s="100">
        <v>28</v>
      </c>
      <c r="N77" s="100">
        <v>30</v>
      </c>
      <c r="O77" s="100">
        <v>42</v>
      </c>
      <c r="P77" s="100">
        <v>52</v>
      </c>
      <c r="Q77" s="100">
        <v>44</v>
      </c>
      <c r="R77" s="100">
        <v>49</v>
      </c>
      <c r="S77" s="100">
        <v>41</v>
      </c>
      <c r="T77" s="100">
        <v>19</v>
      </c>
      <c r="U77" s="100">
        <v>0</v>
      </c>
      <c r="V77" s="100">
        <v>549</v>
      </c>
      <c r="W77" s="128"/>
      <c r="X77" s="122">
        <v>1970</v>
      </c>
      <c r="Y77" s="100">
        <v>121</v>
      </c>
      <c r="Z77" s="100">
        <v>6</v>
      </c>
      <c r="AA77" s="100">
        <v>5</v>
      </c>
      <c r="AB77" s="100">
        <v>2</v>
      </c>
      <c r="AC77" s="100">
        <v>8</v>
      </c>
      <c r="AD77" s="100">
        <v>3</v>
      </c>
      <c r="AE77" s="100">
        <v>9</v>
      </c>
      <c r="AF77" s="100">
        <v>6</v>
      </c>
      <c r="AG77" s="100">
        <v>9</v>
      </c>
      <c r="AH77" s="100">
        <v>16</v>
      </c>
      <c r="AI77" s="100">
        <v>19</v>
      </c>
      <c r="AJ77" s="100">
        <v>21</v>
      </c>
      <c r="AK77" s="100">
        <v>22</v>
      </c>
      <c r="AL77" s="100">
        <v>24</v>
      </c>
      <c r="AM77" s="100">
        <v>29</v>
      </c>
      <c r="AN77" s="100">
        <v>28</v>
      </c>
      <c r="AO77" s="100">
        <v>33</v>
      </c>
      <c r="AP77" s="100">
        <v>32</v>
      </c>
      <c r="AQ77" s="100">
        <v>0</v>
      </c>
      <c r="AR77" s="100">
        <v>393</v>
      </c>
      <c r="AS77" s="128"/>
      <c r="AT77" s="122">
        <v>1970</v>
      </c>
      <c r="AU77" s="100">
        <v>296</v>
      </c>
      <c r="AV77" s="100">
        <v>10</v>
      </c>
      <c r="AW77" s="100">
        <v>9</v>
      </c>
      <c r="AX77" s="100">
        <v>6</v>
      </c>
      <c r="AY77" s="100">
        <v>23</v>
      </c>
      <c r="AZ77" s="100">
        <v>6</v>
      </c>
      <c r="BA77" s="100">
        <v>13</v>
      </c>
      <c r="BB77" s="100">
        <v>8</v>
      </c>
      <c r="BC77" s="100">
        <v>27</v>
      </c>
      <c r="BD77" s="100">
        <v>31</v>
      </c>
      <c r="BE77" s="100">
        <v>47</v>
      </c>
      <c r="BF77" s="100">
        <v>51</v>
      </c>
      <c r="BG77" s="100">
        <v>64</v>
      </c>
      <c r="BH77" s="100">
        <v>76</v>
      </c>
      <c r="BI77" s="100">
        <v>73</v>
      </c>
      <c r="BJ77" s="100">
        <v>77</v>
      </c>
      <c r="BK77" s="100">
        <v>74</v>
      </c>
      <c r="BL77" s="100">
        <v>51</v>
      </c>
      <c r="BM77" s="100">
        <v>0</v>
      </c>
      <c r="BN77" s="100">
        <v>942</v>
      </c>
      <c r="BP77" s="122">
        <v>1970</v>
      </c>
    </row>
    <row r="78" spans="2:68">
      <c r="B78" s="122">
        <v>1971</v>
      </c>
      <c r="C78" s="100">
        <v>199</v>
      </c>
      <c r="D78" s="100">
        <v>9</v>
      </c>
      <c r="E78" s="100">
        <v>8</v>
      </c>
      <c r="F78" s="100">
        <v>8</v>
      </c>
      <c r="G78" s="100">
        <v>8</v>
      </c>
      <c r="H78" s="100">
        <v>2</v>
      </c>
      <c r="I78" s="100">
        <v>9</v>
      </c>
      <c r="J78" s="100">
        <v>10</v>
      </c>
      <c r="K78" s="100">
        <v>4</v>
      </c>
      <c r="L78" s="100">
        <v>22</v>
      </c>
      <c r="M78" s="100">
        <v>24</v>
      </c>
      <c r="N78" s="100">
        <v>25</v>
      </c>
      <c r="O78" s="100">
        <v>36</v>
      </c>
      <c r="P78" s="100">
        <v>41</v>
      </c>
      <c r="Q78" s="100">
        <v>36</v>
      </c>
      <c r="R78" s="100">
        <v>43</v>
      </c>
      <c r="S78" s="100">
        <v>21</v>
      </c>
      <c r="T78" s="100">
        <v>26</v>
      </c>
      <c r="U78" s="100">
        <v>0</v>
      </c>
      <c r="V78" s="100">
        <v>531</v>
      </c>
      <c r="W78" s="128"/>
      <c r="X78" s="122">
        <v>1971</v>
      </c>
      <c r="Y78" s="100">
        <v>145</v>
      </c>
      <c r="Z78" s="100">
        <v>10</v>
      </c>
      <c r="AA78" s="100">
        <v>4</v>
      </c>
      <c r="AB78" s="100">
        <v>3</v>
      </c>
      <c r="AC78" s="100">
        <v>4</v>
      </c>
      <c r="AD78" s="100">
        <v>2</v>
      </c>
      <c r="AE78" s="100">
        <v>4</v>
      </c>
      <c r="AF78" s="100">
        <v>4</v>
      </c>
      <c r="AG78" s="100">
        <v>8</v>
      </c>
      <c r="AH78" s="100">
        <v>11</v>
      </c>
      <c r="AI78" s="100">
        <v>18</v>
      </c>
      <c r="AJ78" s="100">
        <v>22</v>
      </c>
      <c r="AK78" s="100">
        <v>21</v>
      </c>
      <c r="AL78" s="100">
        <v>25</v>
      </c>
      <c r="AM78" s="100">
        <v>25</v>
      </c>
      <c r="AN78" s="100">
        <v>30</v>
      </c>
      <c r="AO78" s="100">
        <v>22</v>
      </c>
      <c r="AP78" s="100">
        <v>25</v>
      </c>
      <c r="AQ78" s="100">
        <v>0</v>
      </c>
      <c r="AR78" s="100">
        <v>383</v>
      </c>
      <c r="AS78" s="128"/>
      <c r="AT78" s="122">
        <v>1971</v>
      </c>
      <c r="AU78" s="100">
        <v>344</v>
      </c>
      <c r="AV78" s="100">
        <v>19</v>
      </c>
      <c r="AW78" s="100">
        <v>12</v>
      </c>
      <c r="AX78" s="100">
        <v>11</v>
      </c>
      <c r="AY78" s="100">
        <v>12</v>
      </c>
      <c r="AZ78" s="100">
        <v>4</v>
      </c>
      <c r="BA78" s="100">
        <v>13</v>
      </c>
      <c r="BB78" s="100">
        <v>14</v>
      </c>
      <c r="BC78" s="100">
        <v>12</v>
      </c>
      <c r="BD78" s="100">
        <v>33</v>
      </c>
      <c r="BE78" s="100">
        <v>42</v>
      </c>
      <c r="BF78" s="100">
        <v>47</v>
      </c>
      <c r="BG78" s="100">
        <v>57</v>
      </c>
      <c r="BH78" s="100">
        <v>66</v>
      </c>
      <c r="BI78" s="100">
        <v>61</v>
      </c>
      <c r="BJ78" s="100">
        <v>73</v>
      </c>
      <c r="BK78" s="100">
        <v>43</v>
      </c>
      <c r="BL78" s="100">
        <v>51</v>
      </c>
      <c r="BM78" s="100">
        <v>0</v>
      </c>
      <c r="BN78" s="100">
        <v>914</v>
      </c>
      <c r="BP78" s="122">
        <v>1971</v>
      </c>
    </row>
    <row r="79" spans="2:68">
      <c r="B79" s="122">
        <v>1972</v>
      </c>
      <c r="C79" s="100">
        <v>134</v>
      </c>
      <c r="D79" s="100">
        <v>15</v>
      </c>
      <c r="E79" s="100">
        <v>7</v>
      </c>
      <c r="F79" s="100">
        <v>4</v>
      </c>
      <c r="G79" s="100">
        <v>4</v>
      </c>
      <c r="H79" s="100">
        <v>11</v>
      </c>
      <c r="I79" s="100">
        <v>7</v>
      </c>
      <c r="J79" s="100">
        <v>5</v>
      </c>
      <c r="K79" s="100">
        <v>7</v>
      </c>
      <c r="L79" s="100">
        <v>12</v>
      </c>
      <c r="M79" s="100">
        <v>29</v>
      </c>
      <c r="N79" s="100">
        <v>24</v>
      </c>
      <c r="O79" s="100">
        <v>29</v>
      </c>
      <c r="P79" s="100">
        <v>35</v>
      </c>
      <c r="Q79" s="100">
        <v>37</v>
      </c>
      <c r="R79" s="100">
        <v>27</v>
      </c>
      <c r="S79" s="100">
        <v>28</v>
      </c>
      <c r="T79" s="100">
        <v>21</v>
      </c>
      <c r="U79" s="100">
        <v>0</v>
      </c>
      <c r="V79" s="100">
        <v>436</v>
      </c>
      <c r="W79" s="128"/>
      <c r="X79" s="122">
        <v>1972</v>
      </c>
      <c r="Y79" s="100">
        <v>119</v>
      </c>
      <c r="Z79" s="100">
        <v>9</v>
      </c>
      <c r="AA79" s="100">
        <v>3</v>
      </c>
      <c r="AB79" s="100">
        <v>6</v>
      </c>
      <c r="AC79" s="100">
        <v>2</v>
      </c>
      <c r="AD79" s="100">
        <v>6</v>
      </c>
      <c r="AE79" s="100">
        <v>4</v>
      </c>
      <c r="AF79" s="100">
        <v>5</v>
      </c>
      <c r="AG79" s="100">
        <v>11</v>
      </c>
      <c r="AH79" s="100">
        <v>17</v>
      </c>
      <c r="AI79" s="100">
        <v>20</v>
      </c>
      <c r="AJ79" s="100">
        <v>17</v>
      </c>
      <c r="AK79" s="100">
        <v>22</v>
      </c>
      <c r="AL79" s="100">
        <v>14</v>
      </c>
      <c r="AM79" s="100">
        <v>28</v>
      </c>
      <c r="AN79" s="100">
        <v>26</v>
      </c>
      <c r="AO79" s="100">
        <v>28</v>
      </c>
      <c r="AP79" s="100">
        <v>32</v>
      </c>
      <c r="AQ79" s="100">
        <v>0</v>
      </c>
      <c r="AR79" s="100">
        <v>369</v>
      </c>
      <c r="AS79" s="128"/>
      <c r="AT79" s="122">
        <v>1972</v>
      </c>
      <c r="AU79" s="100">
        <v>253</v>
      </c>
      <c r="AV79" s="100">
        <v>24</v>
      </c>
      <c r="AW79" s="100">
        <v>10</v>
      </c>
      <c r="AX79" s="100">
        <v>10</v>
      </c>
      <c r="AY79" s="100">
        <v>6</v>
      </c>
      <c r="AZ79" s="100">
        <v>17</v>
      </c>
      <c r="BA79" s="100">
        <v>11</v>
      </c>
      <c r="BB79" s="100">
        <v>10</v>
      </c>
      <c r="BC79" s="100">
        <v>18</v>
      </c>
      <c r="BD79" s="100">
        <v>29</v>
      </c>
      <c r="BE79" s="100">
        <v>49</v>
      </c>
      <c r="BF79" s="100">
        <v>41</v>
      </c>
      <c r="BG79" s="100">
        <v>51</v>
      </c>
      <c r="BH79" s="100">
        <v>49</v>
      </c>
      <c r="BI79" s="100">
        <v>65</v>
      </c>
      <c r="BJ79" s="100">
        <v>53</v>
      </c>
      <c r="BK79" s="100">
        <v>56</v>
      </c>
      <c r="BL79" s="100">
        <v>53</v>
      </c>
      <c r="BM79" s="100">
        <v>0</v>
      </c>
      <c r="BN79" s="100">
        <v>805</v>
      </c>
      <c r="BP79" s="122">
        <v>1972</v>
      </c>
    </row>
    <row r="80" spans="2:68">
      <c r="B80" s="122">
        <v>1973</v>
      </c>
      <c r="C80" s="100">
        <v>124</v>
      </c>
      <c r="D80" s="100">
        <v>6</v>
      </c>
      <c r="E80" s="100">
        <v>6</v>
      </c>
      <c r="F80" s="100">
        <v>6</v>
      </c>
      <c r="G80" s="100">
        <v>7</v>
      </c>
      <c r="H80" s="100">
        <v>4</v>
      </c>
      <c r="I80" s="100">
        <v>11</v>
      </c>
      <c r="J80" s="100">
        <v>8</v>
      </c>
      <c r="K80" s="100">
        <v>19</v>
      </c>
      <c r="L80" s="100">
        <v>19</v>
      </c>
      <c r="M80" s="100">
        <v>19</v>
      </c>
      <c r="N80" s="100">
        <v>27</v>
      </c>
      <c r="O80" s="100">
        <v>42</v>
      </c>
      <c r="P80" s="100">
        <v>36</v>
      </c>
      <c r="Q80" s="100">
        <v>37</v>
      </c>
      <c r="R80" s="100">
        <v>31</v>
      </c>
      <c r="S80" s="100">
        <v>17</v>
      </c>
      <c r="T80" s="100">
        <v>28</v>
      </c>
      <c r="U80" s="100">
        <v>0</v>
      </c>
      <c r="V80" s="100">
        <v>447</v>
      </c>
      <c r="W80" s="128"/>
      <c r="X80" s="122">
        <v>1973</v>
      </c>
      <c r="Y80" s="100">
        <v>110</v>
      </c>
      <c r="Z80" s="100">
        <v>5</v>
      </c>
      <c r="AA80" s="100">
        <v>5</v>
      </c>
      <c r="AB80" s="100">
        <v>3</v>
      </c>
      <c r="AC80" s="100">
        <v>2</v>
      </c>
      <c r="AD80" s="100">
        <v>5</v>
      </c>
      <c r="AE80" s="100">
        <v>4</v>
      </c>
      <c r="AF80" s="100">
        <v>1</v>
      </c>
      <c r="AG80" s="100">
        <v>4</v>
      </c>
      <c r="AH80" s="100">
        <v>6</v>
      </c>
      <c r="AI80" s="100">
        <v>15</v>
      </c>
      <c r="AJ80" s="100">
        <v>15</v>
      </c>
      <c r="AK80" s="100">
        <v>19</v>
      </c>
      <c r="AL80" s="100">
        <v>16</v>
      </c>
      <c r="AM80" s="100">
        <v>25</v>
      </c>
      <c r="AN80" s="100">
        <v>35</v>
      </c>
      <c r="AO80" s="100">
        <v>34</v>
      </c>
      <c r="AP80" s="100">
        <v>35</v>
      </c>
      <c r="AQ80" s="100">
        <v>0</v>
      </c>
      <c r="AR80" s="100">
        <v>339</v>
      </c>
      <c r="AS80" s="128"/>
      <c r="AT80" s="122">
        <v>1973</v>
      </c>
      <c r="AU80" s="100">
        <v>234</v>
      </c>
      <c r="AV80" s="100">
        <v>11</v>
      </c>
      <c r="AW80" s="100">
        <v>11</v>
      </c>
      <c r="AX80" s="100">
        <v>9</v>
      </c>
      <c r="AY80" s="100">
        <v>9</v>
      </c>
      <c r="AZ80" s="100">
        <v>9</v>
      </c>
      <c r="BA80" s="100">
        <v>15</v>
      </c>
      <c r="BB80" s="100">
        <v>9</v>
      </c>
      <c r="BC80" s="100">
        <v>23</v>
      </c>
      <c r="BD80" s="100">
        <v>25</v>
      </c>
      <c r="BE80" s="100">
        <v>34</v>
      </c>
      <c r="BF80" s="100">
        <v>42</v>
      </c>
      <c r="BG80" s="100">
        <v>61</v>
      </c>
      <c r="BH80" s="100">
        <v>52</v>
      </c>
      <c r="BI80" s="100">
        <v>62</v>
      </c>
      <c r="BJ80" s="100">
        <v>66</v>
      </c>
      <c r="BK80" s="100">
        <v>51</v>
      </c>
      <c r="BL80" s="100">
        <v>63</v>
      </c>
      <c r="BM80" s="100">
        <v>0</v>
      </c>
      <c r="BN80" s="100">
        <v>786</v>
      </c>
      <c r="BP80" s="122">
        <v>1973</v>
      </c>
    </row>
    <row r="81" spans="2:68">
      <c r="B81" s="122">
        <v>1974</v>
      </c>
      <c r="C81" s="100">
        <v>124</v>
      </c>
      <c r="D81" s="100">
        <v>12</v>
      </c>
      <c r="E81" s="100">
        <v>6</v>
      </c>
      <c r="F81" s="100">
        <v>7</v>
      </c>
      <c r="G81" s="100">
        <v>6</v>
      </c>
      <c r="H81" s="100">
        <v>6</v>
      </c>
      <c r="I81" s="100">
        <v>4</v>
      </c>
      <c r="J81" s="100">
        <v>12</v>
      </c>
      <c r="K81" s="100">
        <v>14</v>
      </c>
      <c r="L81" s="100">
        <v>15</v>
      </c>
      <c r="M81" s="100">
        <v>24</v>
      </c>
      <c r="N81" s="100">
        <v>26</v>
      </c>
      <c r="O81" s="100">
        <v>35</v>
      </c>
      <c r="P81" s="100">
        <v>42</v>
      </c>
      <c r="Q81" s="100">
        <v>38</v>
      </c>
      <c r="R81" s="100">
        <v>30</v>
      </c>
      <c r="S81" s="100">
        <v>28</v>
      </c>
      <c r="T81" s="100">
        <v>26</v>
      </c>
      <c r="U81" s="100">
        <v>0</v>
      </c>
      <c r="V81" s="100">
        <v>455</v>
      </c>
      <c r="W81" s="128"/>
      <c r="X81" s="122">
        <v>1974</v>
      </c>
      <c r="Y81" s="100">
        <v>86</v>
      </c>
      <c r="Z81" s="100">
        <v>4</v>
      </c>
      <c r="AA81" s="100">
        <v>5</v>
      </c>
      <c r="AB81" s="100">
        <v>3</v>
      </c>
      <c r="AC81" s="100">
        <v>2</v>
      </c>
      <c r="AD81" s="100">
        <v>7</v>
      </c>
      <c r="AE81" s="100">
        <v>5</v>
      </c>
      <c r="AF81" s="100">
        <v>4</v>
      </c>
      <c r="AG81" s="100">
        <v>4</v>
      </c>
      <c r="AH81" s="100">
        <v>8</v>
      </c>
      <c r="AI81" s="100">
        <v>13</v>
      </c>
      <c r="AJ81" s="100">
        <v>14</v>
      </c>
      <c r="AK81" s="100">
        <v>24</v>
      </c>
      <c r="AL81" s="100">
        <v>23</v>
      </c>
      <c r="AM81" s="100">
        <v>21</v>
      </c>
      <c r="AN81" s="100">
        <v>27</v>
      </c>
      <c r="AO81" s="100">
        <v>34</v>
      </c>
      <c r="AP81" s="100">
        <v>28</v>
      </c>
      <c r="AQ81" s="100">
        <v>0</v>
      </c>
      <c r="AR81" s="100">
        <v>312</v>
      </c>
      <c r="AS81" s="128"/>
      <c r="AT81" s="122">
        <v>1974</v>
      </c>
      <c r="AU81" s="100">
        <v>210</v>
      </c>
      <c r="AV81" s="100">
        <v>16</v>
      </c>
      <c r="AW81" s="100">
        <v>11</v>
      </c>
      <c r="AX81" s="100">
        <v>10</v>
      </c>
      <c r="AY81" s="100">
        <v>8</v>
      </c>
      <c r="AZ81" s="100">
        <v>13</v>
      </c>
      <c r="BA81" s="100">
        <v>9</v>
      </c>
      <c r="BB81" s="100">
        <v>16</v>
      </c>
      <c r="BC81" s="100">
        <v>18</v>
      </c>
      <c r="BD81" s="100">
        <v>23</v>
      </c>
      <c r="BE81" s="100">
        <v>37</v>
      </c>
      <c r="BF81" s="100">
        <v>40</v>
      </c>
      <c r="BG81" s="100">
        <v>59</v>
      </c>
      <c r="BH81" s="100">
        <v>65</v>
      </c>
      <c r="BI81" s="100">
        <v>59</v>
      </c>
      <c r="BJ81" s="100">
        <v>57</v>
      </c>
      <c r="BK81" s="100">
        <v>62</v>
      </c>
      <c r="BL81" s="100">
        <v>54</v>
      </c>
      <c r="BM81" s="100">
        <v>0</v>
      </c>
      <c r="BN81" s="100">
        <v>767</v>
      </c>
      <c r="BP81" s="122">
        <v>1974</v>
      </c>
    </row>
    <row r="82" spans="2:68">
      <c r="B82" s="122">
        <v>1975</v>
      </c>
      <c r="C82" s="100">
        <v>92</v>
      </c>
      <c r="D82" s="100">
        <v>8</v>
      </c>
      <c r="E82" s="100">
        <v>3</v>
      </c>
      <c r="F82" s="100">
        <v>8</v>
      </c>
      <c r="G82" s="100">
        <v>9</v>
      </c>
      <c r="H82" s="100">
        <v>4</v>
      </c>
      <c r="I82" s="100">
        <v>9</v>
      </c>
      <c r="J82" s="100">
        <v>9</v>
      </c>
      <c r="K82" s="100">
        <v>7</v>
      </c>
      <c r="L82" s="100">
        <v>8</v>
      </c>
      <c r="M82" s="100">
        <v>23</v>
      </c>
      <c r="N82" s="100">
        <v>15</v>
      </c>
      <c r="O82" s="100">
        <v>30</v>
      </c>
      <c r="P82" s="100">
        <v>37</v>
      </c>
      <c r="Q82" s="100">
        <v>52</v>
      </c>
      <c r="R82" s="100">
        <v>34</v>
      </c>
      <c r="S82" s="100">
        <v>27</v>
      </c>
      <c r="T82" s="100">
        <v>21</v>
      </c>
      <c r="U82" s="100">
        <v>0</v>
      </c>
      <c r="V82" s="100">
        <v>396</v>
      </c>
      <c r="W82" s="128"/>
      <c r="X82" s="122">
        <v>1975</v>
      </c>
      <c r="Y82" s="100">
        <v>72</v>
      </c>
      <c r="Z82" s="100">
        <v>6</v>
      </c>
      <c r="AA82" s="100">
        <v>2</v>
      </c>
      <c r="AB82" s="100">
        <v>1</v>
      </c>
      <c r="AC82" s="100">
        <v>4</v>
      </c>
      <c r="AD82" s="100">
        <v>5</v>
      </c>
      <c r="AE82" s="100">
        <v>9</v>
      </c>
      <c r="AF82" s="100">
        <v>5</v>
      </c>
      <c r="AG82" s="100">
        <v>7</v>
      </c>
      <c r="AH82" s="100">
        <v>7</v>
      </c>
      <c r="AI82" s="100">
        <v>13</v>
      </c>
      <c r="AJ82" s="100">
        <v>21</v>
      </c>
      <c r="AK82" s="100">
        <v>14</v>
      </c>
      <c r="AL82" s="100">
        <v>31</v>
      </c>
      <c r="AM82" s="100">
        <v>16</v>
      </c>
      <c r="AN82" s="100">
        <v>26</v>
      </c>
      <c r="AO82" s="100">
        <v>34</v>
      </c>
      <c r="AP82" s="100">
        <v>38</v>
      </c>
      <c r="AQ82" s="100">
        <v>0</v>
      </c>
      <c r="AR82" s="100">
        <v>311</v>
      </c>
      <c r="AS82" s="128"/>
      <c r="AT82" s="122">
        <v>1975</v>
      </c>
      <c r="AU82" s="100">
        <v>164</v>
      </c>
      <c r="AV82" s="100">
        <v>14</v>
      </c>
      <c r="AW82" s="100">
        <v>5</v>
      </c>
      <c r="AX82" s="100">
        <v>9</v>
      </c>
      <c r="AY82" s="100">
        <v>13</v>
      </c>
      <c r="AZ82" s="100">
        <v>9</v>
      </c>
      <c r="BA82" s="100">
        <v>18</v>
      </c>
      <c r="BB82" s="100">
        <v>14</v>
      </c>
      <c r="BC82" s="100">
        <v>14</v>
      </c>
      <c r="BD82" s="100">
        <v>15</v>
      </c>
      <c r="BE82" s="100">
        <v>36</v>
      </c>
      <c r="BF82" s="100">
        <v>36</v>
      </c>
      <c r="BG82" s="100">
        <v>44</v>
      </c>
      <c r="BH82" s="100">
        <v>68</v>
      </c>
      <c r="BI82" s="100">
        <v>68</v>
      </c>
      <c r="BJ82" s="100">
        <v>60</v>
      </c>
      <c r="BK82" s="100">
        <v>61</v>
      </c>
      <c r="BL82" s="100">
        <v>59</v>
      </c>
      <c r="BM82" s="100">
        <v>0</v>
      </c>
      <c r="BN82" s="100">
        <v>707</v>
      </c>
      <c r="BP82" s="122">
        <v>1975</v>
      </c>
    </row>
    <row r="83" spans="2:68">
      <c r="B83" s="122">
        <v>1976</v>
      </c>
      <c r="C83" s="100">
        <v>84</v>
      </c>
      <c r="D83" s="100">
        <v>9</v>
      </c>
      <c r="E83" s="100">
        <v>5</v>
      </c>
      <c r="F83" s="100">
        <v>1</v>
      </c>
      <c r="G83" s="100">
        <v>7</v>
      </c>
      <c r="H83" s="100">
        <v>2</v>
      </c>
      <c r="I83" s="100">
        <v>9</v>
      </c>
      <c r="J83" s="100">
        <v>7</v>
      </c>
      <c r="K83" s="100">
        <v>9</v>
      </c>
      <c r="L83" s="100">
        <v>13</v>
      </c>
      <c r="M83" s="100">
        <v>25</v>
      </c>
      <c r="N83" s="100">
        <v>24</v>
      </c>
      <c r="O83" s="100">
        <v>26</v>
      </c>
      <c r="P83" s="100">
        <v>33</v>
      </c>
      <c r="Q83" s="100">
        <v>23</v>
      </c>
      <c r="R83" s="100">
        <v>37</v>
      </c>
      <c r="S83" s="100">
        <v>19</v>
      </c>
      <c r="T83" s="100">
        <v>23</v>
      </c>
      <c r="U83" s="100">
        <v>0</v>
      </c>
      <c r="V83" s="100">
        <v>356</v>
      </c>
      <c r="W83" s="128"/>
      <c r="X83" s="122">
        <v>1976</v>
      </c>
      <c r="Y83" s="100">
        <v>66</v>
      </c>
      <c r="Z83" s="100">
        <v>4</v>
      </c>
      <c r="AA83" s="100">
        <v>2</v>
      </c>
      <c r="AB83" s="100">
        <v>2</v>
      </c>
      <c r="AC83" s="100">
        <v>5</v>
      </c>
      <c r="AD83" s="100">
        <v>5</v>
      </c>
      <c r="AE83" s="100">
        <v>4</v>
      </c>
      <c r="AF83" s="100">
        <v>3</v>
      </c>
      <c r="AG83" s="100">
        <v>4</v>
      </c>
      <c r="AH83" s="100">
        <v>9</v>
      </c>
      <c r="AI83" s="100">
        <v>7</v>
      </c>
      <c r="AJ83" s="100">
        <v>22</v>
      </c>
      <c r="AK83" s="100">
        <v>18</v>
      </c>
      <c r="AL83" s="100">
        <v>22</v>
      </c>
      <c r="AM83" s="100">
        <v>21</v>
      </c>
      <c r="AN83" s="100">
        <v>33</v>
      </c>
      <c r="AO83" s="100">
        <v>27</v>
      </c>
      <c r="AP83" s="100">
        <v>42</v>
      </c>
      <c r="AQ83" s="100">
        <v>0</v>
      </c>
      <c r="AR83" s="100">
        <v>296</v>
      </c>
      <c r="AS83" s="128"/>
      <c r="AT83" s="122">
        <v>1976</v>
      </c>
      <c r="AU83" s="100">
        <v>150</v>
      </c>
      <c r="AV83" s="100">
        <v>13</v>
      </c>
      <c r="AW83" s="100">
        <v>7</v>
      </c>
      <c r="AX83" s="100">
        <v>3</v>
      </c>
      <c r="AY83" s="100">
        <v>12</v>
      </c>
      <c r="AZ83" s="100">
        <v>7</v>
      </c>
      <c r="BA83" s="100">
        <v>13</v>
      </c>
      <c r="BB83" s="100">
        <v>10</v>
      </c>
      <c r="BC83" s="100">
        <v>13</v>
      </c>
      <c r="BD83" s="100">
        <v>22</v>
      </c>
      <c r="BE83" s="100">
        <v>32</v>
      </c>
      <c r="BF83" s="100">
        <v>46</v>
      </c>
      <c r="BG83" s="100">
        <v>44</v>
      </c>
      <c r="BH83" s="100">
        <v>55</v>
      </c>
      <c r="BI83" s="100">
        <v>44</v>
      </c>
      <c r="BJ83" s="100">
        <v>70</v>
      </c>
      <c r="BK83" s="100">
        <v>46</v>
      </c>
      <c r="BL83" s="100">
        <v>65</v>
      </c>
      <c r="BM83" s="100">
        <v>0</v>
      </c>
      <c r="BN83" s="100">
        <v>652</v>
      </c>
      <c r="BP83" s="122">
        <v>1976</v>
      </c>
    </row>
    <row r="84" spans="2:68">
      <c r="B84" s="122">
        <v>1977</v>
      </c>
      <c r="C84" s="100">
        <v>79</v>
      </c>
      <c r="D84" s="100">
        <v>10</v>
      </c>
      <c r="E84" s="100">
        <v>7</v>
      </c>
      <c r="F84" s="100">
        <v>5</v>
      </c>
      <c r="G84" s="100">
        <v>2</v>
      </c>
      <c r="H84" s="100">
        <v>11</v>
      </c>
      <c r="I84" s="100">
        <v>5</v>
      </c>
      <c r="J84" s="100">
        <v>8</v>
      </c>
      <c r="K84" s="100">
        <v>8</v>
      </c>
      <c r="L84" s="100">
        <v>16</v>
      </c>
      <c r="M84" s="100">
        <v>14</v>
      </c>
      <c r="N84" s="100">
        <v>26</v>
      </c>
      <c r="O84" s="100">
        <v>26</v>
      </c>
      <c r="P84" s="100">
        <v>22</v>
      </c>
      <c r="Q84" s="100">
        <v>42</v>
      </c>
      <c r="R84" s="100">
        <v>32</v>
      </c>
      <c r="S84" s="100">
        <v>29</v>
      </c>
      <c r="T84" s="100">
        <v>14</v>
      </c>
      <c r="U84" s="100">
        <v>0</v>
      </c>
      <c r="V84" s="100">
        <v>356</v>
      </c>
      <c r="W84" s="128"/>
      <c r="X84" s="122">
        <v>1977</v>
      </c>
      <c r="Y84" s="100">
        <v>57</v>
      </c>
      <c r="Z84" s="100">
        <v>6</v>
      </c>
      <c r="AA84" s="100">
        <v>7</v>
      </c>
      <c r="AB84" s="100">
        <v>3</v>
      </c>
      <c r="AC84" s="100">
        <v>3</v>
      </c>
      <c r="AD84" s="100">
        <v>1</v>
      </c>
      <c r="AE84" s="100">
        <v>4</v>
      </c>
      <c r="AF84" s="100">
        <v>6</v>
      </c>
      <c r="AG84" s="100">
        <v>6</v>
      </c>
      <c r="AH84" s="100">
        <v>9</v>
      </c>
      <c r="AI84" s="100">
        <v>8</v>
      </c>
      <c r="AJ84" s="100">
        <v>12</v>
      </c>
      <c r="AK84" s="100">
        <v>11</v>
      </c>
      <c r="AL84" s="100">
        <v>22</v>
      </c>
      <c r="AM84" s="100">
        <v>16</v>
      </c>
      <c r="AN84" s="100">
        <v>20</v>
      </c>
      <c r="AO84" s="100">
        <v>26</v>
      </c>
      <c r="AP84" s="100">
        <v>40</v>
      </c>
      <c r="AQ84" s="100">
        <v>0</v>
      </c>
      <c r="AR84" s="100">
        <v>257</v>
      </c>
      <c r="AS84" s="128"/>
      <c r="AT84" s="122">
        <v>1977</v>
      </c>
      <c r="AU84" s="100">
        <v>136</v>
      </c>
      <c r="AV84" s="100">
        <v>16</v>
      </c>
      <c r="AW84" s="100">
        <v>14</v>
      </c>
      <c r="AX84" s="100">
        <v>8</v>
      </c>
      <c r="AY84" s="100">
        <v>5</v>
      </c>
      <c r="AZ84" s="100">
        <v>12</v>
      </c>
      <c r="BA84" s="100">
        <v>9</v>
      </c>
      <c r="BB84" s="100">
        <v>14</v>
      </c>
      <c r="BC84" s="100">
        <v>14</v>
      </c>
      <c r="BD84" s="100">
        <v>25</v>
      </c>
      <c r="BE84" s="100">
        <v>22</v>
      </c>
      <c r="BF84" s="100">
        <v>38</v>
      </c>
      <c r="BG84" s="100">
        <v>37</v>
      </c>
      <c r="BH84" s="100">
        <v>44</v>
      </c>
      <c r="BI84" s="100">
        <v>58</v>
      </c>
      <c r="BJ84" s="100">
        <v>52</v>
      </c>
      <c r="BK84" s="100">
        <v>55</v>
      </c>
      <c r="BL84" s="100">
        <v>54</v>
      </c>
      <c r="BM84" s="100">
        <v>0</v>
      </c>
      <c r="BN84" s="100">
        <v>613</v>
      </c>
      <c r="BP84" s="122">
        <v>1977</v>
      </c>
    </row>
    <row r="85" spans="2:68">
      <c r="B85" s="122">
        <v>1978</v>
      </c>
      <c r="C85" s="100">
        <v>79</v>
      </c>
      <c r="D85" s="100">
        <v>4</v>
      </c>
      <c r="E85" s="100">
        <v>5</v>
      </c>
      <c r="F85" s="100">
        <v>3</v>
      </c>
      <c r="G85" s="100">
        <v>5</v>
      </c>
      <c r="H85" s="100">
        <v>5</v>
      </c>
      <c r="I85" s="100">
        <v>8</v>
      </c>
      <c r="J85" s="100">
        <v>2</v>
      </c>
      <c r="K85" s="100">
        <v>10</v>
      </c>
      <c r="L85" s="100">
        <v>7</v>
      </c>
      <c r="M85" s="100">
        <v>13</v>
      </c>
      <c r="N85" s="100">
        <v>22</v>
      </c>
      <c r="O85" s="100">
        <v>21</v>
      </c>
      <c r="P85" s="100">
        <v>26</v>
      </c>
      <c r="Q85" s="100">
        <v>25</v>
      </c>
      <c r="R85" s="100">
        <v>28</v>
      </c>
      <c r="S85" s="100">
        <v>25</v>
      </c>
      <c r="T85" s="100">
        <v>17</v>
      </c>
      <c r="U85" s="100">
        <v>0</v>
      </c>
      <c r="V85" s="100">
        <v>305</v>
      </c>
      <c r="W85" s="128"/>
      <c r="X85" s="122">
        <v>1978</v>
      </c>
      <c r="Y85" s="100">
        <v>57</v>
      </c>
      <c r="Z85" s="100">
        <v>6</v>
      </c>
      <c r="AA85" s="100">
        <v>5</v>
      </c>
      <c r="AB85" s="100">
        <v>3</v>
      </c>
      <c r="AC85" s="100">
        <v>4</v>
      </c>
      <c r="AD85" s="100">
        <v>3</v>
      </c>
      <c r="AE85" s="100">
        <v>3</v>
      </c>
      <c r="AF85" s="100">
        <v>5</v>
      </c>
      <c r="AG85" s="100">
        <v>3</v>
      </c>
      <c r="AH85" s="100">
        <v>8</v>
      </c>
      <c r="AI85" s="100">
        <v>14</v>
      </c>
      <c r="AJ85" s="100">
        <v>18</v>
      </c>
      <c r="AK85" s="100">
        <v>16</v>
      </c>
      <c r="AL85" s="100">
        <v>19</v>
      </c>
      <c r="AM85" s="100">
        <v>30</v>
      </c>
      <c r="AN85" s="100">
        <v>25</v>
      </c>
      <c r="AO85" s="100">
        <v>24</v>
      </c>
      <c r="AP85" s="100">
        <v>43</v>
      </c>
      <c r="AQ85" s="100">
        <v>0</v>
      </c>
      <c r="AR85" s="100">
        <v>286</v>
      </c>
      <c r="AS85" s="128"/>
      <c r="AT85" s="122">
        <v>1978</v>
      </c>
      <c r="AU85" s="100">
        <v>136</v>
      </c>
      <c r="AV85" s="100">
        <v>10</v>
      </c>
      <c r="AW85" s="100">
        <v>10</v>
      </c>
      <c r="AX85" s="100">
        <v>6</v>
      </c>
      <c r="AY85" s="100">
        <v>9</v>
      </c>
      <c r="AZ85" s="100">
        <v>8</v>
      </c>
      <c r="BA85" s="100">
        <v>11</v>
      </c>
      <c r="BB85" s="100">
        <v>7</v>
      </c>
      <c r="BC85" s="100">
        <v>13</v>
      </c>
      <c r="BD85" s="100">
        <v>15</v>
      </c>
      <c r="BE85" s="100">
        <v>27</v>
      </c>
      <c r="BF85" s="100">
        <v>40</v>
      </c>
      <c r="BG85" s="100">
        <v>37</v>
      </c>
      <c r="BH85" s="100">
        <v>45</v>
      </c>
      <c r="BI85" s="100">
        <v>55</v>
      </c>
      <c r="BJ85" s="100">
        <v>53</v>
      </c>
      <c r="BK85" s="100">
        <v>49</v>
      </c>
      <c r="BL85" s="100">
        <v>60</v>
      </c>
      <c r="BM85" s="100">
        <v>0</v>
      </c>
      <c r="BN85" s="100">
        <v>591</v>
      </c>
      <c r="BP85" s="122">
        <v>1978</v>
      </c>
    </row>
    <row r="86" spans="2:68">
      <c r="B86" s="123">
        <v>1979</v>
      </c>
      <c r="C86" s="100">
        <v>36</v>
      </c>
      <c r="D86" s="100">
        <v>3</v>
      </c>
      <c r="E86" s="100">
        <v>3</v>
      </c>
      <c r="F86" s="100">
        <v>6</v>
      </c>
      <c r="G86" s="100">
        <v>3</v>
      </c>
      <c r="H86" s="100">
        <v>6</v>
      </c>
      <c r="I86" s="100">
        <v>3</v>
      </c>
      <c r="J86" s="100">
        <v>6</v>
      </c>
      <c r="K86" s="100">
        <v>8</v>
      </c>
      <c r="L86" s="100">
        <v>16</v>
      </c>
      <c r="M86" s="100">
        <v>12</v>
      </c>
      <c r="N86" s="100">
        <v>24</v>
      </c>
      <c r="O86" s="100">
        <v>34</v>
      </c>
      <c r="P86" s="100">
        <v>27</v>
      </c>
      <c r="Q86" s="100">
        <v>27</v>
      </c>
      <c r="R86" s="100">
        <v>28</v>
      </c>
      <c r="S86" s="100">
        <v>20</v>
      </c>
      <c r="T86" s="100">
        <v>18</v>
      </c>
      <c r="U86" s="100">
        <v>0</v>
      </c>
      <c r="V86" s="100">
        <v>280</v>
      </c>
      <c r="W86" s="128"/>
      <c r="X86" s="123">
        <v>1979</v>
      </c>
      <c r="Y86" s="100">
        <v>38</v>
      </c>
      <c r="Z86" s="100">
        <v>6</v>
      </c>
      <c r="AA86" s="100">
        <v>5</v>
      </c>
      <c r="AB86" s="100">
        <v>2</v>
      </c>
      <c r="AC86" s="100">
        <v>4</v>
      </c>
      <c r="AD86" s="100">
        <v>3</v>
      </c>
      <c r="AE86" s="100">
        <v>4</v>
      </c>
      <c r="AF86" s="100">
        <v>7</v>
      </c>
      <c r="AG86" s="100">
        <v>4</v>
      </c>
      <c r="AH86" s="100">
        <v>3</v>
      </c>
      <c r="AI86" s="100">
        <v>9</v>
      </c>
      <c r="AJ86" s="100">
        <v>13</v>
      </c>
      <c r="AK86" s="100">
        <v>17</v>
      </c>
      <c r="AL86" s="100">
        <v>21</v>
      </c>
      <c r="AM86" s="100">
        <v>18</v>
      </c>
      <c r="AN86" s="100">
        <v>24</v>
      </c>
      <c r="AO86" s="100">
        <v>23</v>
      </c>
      <c r="AP86" s="100">
        <v>22</v>
      </c>
      <c r="AQ86" s="100">
        <v>0</v>
      </c>
      <c r="AR86" s="100">
        <v>223</v>
      </c>
      <c r="AS86" s="128"/>
      <c r="AT86" s="123">
        <v>1979</v>
      </c>
      <c r="AU86" s="100">
        <v>74</v>
      </c>
      <c r="AV86" s="100">
        <v>9</v>
      </c>
      <c r="AW86" s="100">
        <v>8</v>
      </c>
      <c r="AX86" s="100">
        <v>8</v>
      </c>
      <c r="AY86" s="100">
        <v>7</v>
      </c>
      <c r="AZ86" s="100">
        <v>9</v>
      </c>
      <c r="BA86" s="100">
        <v>7</v>
      </c>
      <c r="BB86" s="100">
        <v>13</v>
      </c>
      <c r="BC86" s="100">
        <v>12</v>
      </c>
      <c r="BD86" s="100">
        <v>19</v>
      </c>
      <c r="BE86" s="100">
        <v>21</v>
      </c>
      <c r="BF86" s="100">
        <v>37</v>
      </c>
      <c r="BG86" s="100">
        <v>51</v>
      </c>
      <c r="BH86" s="100">
        <v>48</v>
      </c>
      <c r="BI86" s="100">
        <v>45</v>
      </c>
      <c r="BJ86" s="100">
        <v>52</v>
      </c>
      <c r="BK86" s="100">
        <v>43</v>
      </c>
      <c r="BL86" s="100">
        <v>40</v>
      </c>
      <c r="BM86" s="100">
        <v>0</v>
      </c>
      <c r="BN86" s="100">
        <v>503</v>
      </c>
      <c r="BP86" s="123">
        <v>1979</v>
      </c>
    </row>
    <row r="87" spans="2:68">
      <c r="B87" s="123">
        <v>1980</v>
      </c>
      <c r="C87" s="100">
        <v>32</v>
      </c>
      <c r="D87" s="100">
        <v>12</v>
      </c>
      <c r="E87" s="100">
        <v>6</v>
      </c>
      <c r="F87" s="100">
        <v>3</v>
      </c>
      <c r="G87" s="100">
        <v>3</v>
      </c>
      <c r="H87" s="100">
        <v>3</v>
      </c>
      <c r="I87" s="100">
        <v>0</v>
      </c>
      <c r="J87" s="100">
        <v>7</v>
      </c>
      <c r="K87" s="100">
        <v>9</v>
      </c>
      <c r="L87" s="100">
        <v>11</v>
      </c>
      <c r="M87" s="100">
        <v>13</v>
      </c>
      <c r="N87" s="100">
        <v>20</v>
      </c>
      <c r="O87" s="100">
        <v>22</v>
      </c>
      <c r="P87" s="100">
        <v>41</v>
      </c>
      <c r="Q87" s="100">
        <v>22</v>
      </c>
      <c r="R87" s="100">
        <v>28</v>
      </c>
      <c r="S87" s="100">
        <v>22</v>
      </c>
      <c r="T87" s="100">
        <v>26</v>
      </c>
      <c r="U87" s="100">
        <v>0</v>
      </c>
      <c r="V87" s="100">
        <v>280</v>
      </c>
      <c r="W87" s="128"/>
      <c r="X87" s="123">
        <v>1980</v>
      </c>
      <c r="Y87" s="100">
        <v>20</v>
      </c>
      <c r="Z87" s="100">
        <v>4</v>
      </c>
      <c r="AA87" s="100">
        <v>3</v>
      </c>
      <c r="AB87" s="100">
        <v>3</v>
      </c>
      <c r="AC87" s="100">
        <v>6</v>
      </c>
      <c r="AD87" s="100">
        <v>1</v>
      </c>
      <c r="AE87" s="100">
        <v>2</v>
      </c>
      <c r="AF87" s="100">
        <v>5</v>
      </c>
      <c r="AG87" s="100">
        <v>6</v>
      </c>
      <c r="AH87" s="100">
        <v>9</v>
      </c>
      <c r="AI87" s="100">
        <v>11</v>
      </c>
      <c r="AJ87" s="100">
        <v>13</v>
      </c>
      <c r="AK87" s="100">
        <v>10</v>
      </c>
      <c r="AL87" s="100">
        <v>30</v>
      </c>
      <c r="AM87" s="100">
        <v>25</v>
      </c>
      <c r="AN87" s="100">
        <v>19</v>
      </c>
      <c r="AO87" s="100">
        <v>39</v>
      </c>
      <c r="AP87" s="100">
        <v>41</v>
      </c>
      <c r="AQ87" s="100">
        <v>0</v>
      </c>
      <c r="AR87" s="100">
        <v>247</v>
      </c>
      <c r="AS87" s="128"/>
      <c r="AT87" s="123">
        <v>1980</v>
      </c>
      <c r="AU87" s="100">
        <v>52</v>
      </c>
      <c r="AV87" s="100">
        <v>16</v>
      </c>
      <c r="AW87" s="100">
        <v>9</v>
      </c>
      <c r="AX87" s="100">
        <v>6</v>
      </c>
      <c r="AY87" s="100">
        <v>9</v>
      </c>
      <c r="AZ87" s="100">
        <v>4</v>
      </c>
      <c r="BA87" s="100">
        <v>2</v>
      </c>
      <c r="BB87" s="100">
        <v>12</v>
      </c>
      <c r="BC87" s="100">
        <v>15</v>
      </c>
      <c r="BD87" s="100">
        <v>20</v>
      </c>
      <c r="BE87" s="100">
        <v>24</v>
      </c>
      <c r="BF87" s="100">
        <v>33</v>
      </c>
      <c r="BG87" s="100">
        <v>32</v>
      </c>
      <c r="BH87" s="100">
        <v>71</v>
      </c>
      <c r="BI87" s="100">
        <v>47</v>
      </c>
      <c r="BJ87" s="100">
        <v>47</v>
      </c>
      <c r="BK87" s="100">
        <v>61</v>
      </c>
      <c r="BL87" s="100">
        <v>67</v>
      </c>
      <c r="BM87" s="100">
        <v>0</v>
      </c>
      <c r="BN87" s="100">
        <v>527</v>
      </c>
      <c r="BP87" s="123">
        <v>1980</v>
      </c>
    </row>
    <row r="88" spans="2:68">
      <c r="B88" s="123">
        <v>1981</v>
      </c>
      <c r="C88" s="100">
        <v>23</v>
      </c>
      <c r="D88" s="100">
        <v>9</v>
      </c>
      <c r="E88" s="100">
        <v>4</v>
      </c>
      <c r="F88" s="100">
        <v>5</v>
      </c>
      <c r="G88" s="100">
        <v>6</v>
      </c>
      <c r="H88" s="100">
        <v>6</v>
      </c>
      <c r="I88" s="100">
        <v>5</v>
      </c>
      <c r="J88" s="100">
        <v>6</v>
      </c>
      <c r="K88" s="100">
        <v>8</v>
      </c>
      <c r="L88" s="100">
        <v>5</v>
      </c>
      <c r="M88" s="100">
        <v>12</v>
      </c>
      <c r="N88" s="100">
        <v>26</v>
      </c>
      <c r="O88" s="100">
        <v>19</v>
      </c>
      <c r="P88" s="100">
        <v>25</v>
      </c>
      <c r="Q88" s="100">
        <v>35</v>
      </c>
      <c r="R88" s="100">
        <v>33</v>
      </c>
      <c r="S88" s="100">
        <v>26</v>
      </c>
      <c r="T88" s="100">
        <v>24</v>
      </c>
      <c r="U88" s="100">
        <v>0</v>
      </c>
      <c r="V88" s="100">
        <v>277</v>
      </c>
      <c r="W88" s="128"/>
      <c r="X88" s="123">
        <v>1981</v>
      </c>
      <c r="Y88" s="100">
        <v>36</v>
      </c>
      <c r="Z88" s="100">
        <v>2</v>
      </c>
      <c r="AA88" s="100">
        <v>8</v>
      </c>
      <c r="AB88" s="100">
        <v>7</v>
      </c>
      <c r="AC88" s="100">
        <v>4</v>
      </c>
      <c r="AD88" s="100">
        <v>2</v>
      </c>
      <c r="AE88" s="100">
        <v>3</v>
      </c>
      <c r="AF88" s="100">
        <v>2</v>
      </c>
      <c r="AG88" s="100">
        <v>5</v>
      </c>
      <c r="AH88" s="100">
        <v>9</v>
      </c>
      <c r="AI88" s="100">
        <v>14</v>
      </c>
      <c r="AJ88" s="100">
        <v>15</v>
      </c>
      <c r="AK88" s="100">
        <v>11</v>
      </c>
      <c r="AL88" s="100">
        <v>20</v>
      </c>
      <c r="AM88" s="100">
        <v>27</v>
      </c>
      <c r="AN88" s="100">
        <v>26</v>
      </c>
      <c r="AO88" s="100">
        <v>34</v>
      </c>
      <c r="AP88" s="100">
        <v>43</v>
      </c>
      <c r="AQ88" s="100">
        <v>0</v>
      </c>
      <c r="AR88" s="100">
        <v>268</v>
      </c>
      <c r="AS88" s="128"/>
      <c r="AT88" s="123">
        <v>1981</v>
      </c>
      <c r="AU88" s="100">
        <v>59</v>
      </c>
      <c r="AV88" s="100">
        <v>11</v>
      </c>
      <c r="AW88" s="100">
        <v>12</v>
      </c>
      <c r="AX88" s="100">
        <v>12</v>
      </c>
      <c r="AY88" s="100">
        <v>10</v>
      </c>
      <c r="AZ88" s="100">
        <v>8</v>
      </c>
      <c r="BA88" s="100">
        <v>8</v>
      </c>
      <c r="BB88" s="100">
        <v>8</v>
      </c>
      <c r="BC88" s="100">
        <v>13</v>
      </c>
      <c r="BD88" s="100">
        <v>14</v>
      </c>
      <c r="BE88" s="100">
        <v>26</v>
      </c>
      <c r="BF88" s="100">
        <v>41</v>
      </c>
      <c r="BG88" s="100">
        <v>30</v>
      </c>
      <c r="BH88" s="100">
        <v>45</v>
      </c>
      <c r="BI88" s="100">
        <v>62</v>
      </c>
      <c r="BJ88" s="100">
        <v>59</v>
      </c>
      <c r="BK88" s="100">
        <v>60</v>
      </c>
      <c r="BL88" s="100">
        <v>67</v>
      </c>
      <c r="BM88" s="100">
        <v>0</v>
      </c>
      <c r="BN88" s="100">
        <v>545</v>
      </c>
      <c r="BP88" s="123">
        <v>1981</v>
      </c>
    </row>
    <row r="89" spans="2:68">
      <c r="B89" s="123">
        <v>1982</v>
      </c>
      <c r="C89" s="100">
        <v>29</v>
      </c>
      <c r="D89" s="100">
        <v>5</v>
      </c>
      <c r="E89" s="100">
        <v>6</v>
      </c>
      <c r="F89" s="100">
        <v>6</v>
      </c>
      <c r="G89" s="100">
        <v>4</v>
      </c>
      <c r="H89" s="100">
        <v>4</v>
      </c>
      <c r="I89" s="100">
        <v>7</v>
      </c>
      <c r="J89" s="100">
        <v>2</v>
      </c>
      <c r="K89" s="100">
        <v>2</v>
      </c>
      <c r="L89" s="100">
        <v>10</v>
      </c>
      <c r="M89" s="100">
        <v>11</v>
      </c>
      <c r="N89" s="100">
        <v>18</v>
      </c>
      <c r="O89" s="100">
        <v>18</v>
      </c>
      <c r="P89" s="100">
        <v>30</v>
      </c>
      <c r="Q89" s="100">
        <v>35</v>
      </c>
      <c r="R89" s="100">
        <v>39</v>
      </c>
      <c r="S89" s="100">
        <v>29</v>
      </c>
      <c r="T89" s="100">
        <v>29</v>
      </c>
      <c r="U89" s="100">
        <v>0</v>
      </c>
      <c r="V89" s="100">
        <v>284</v>
      </c>
      <c r="W89" s="128"/>
      <c r="X89" s="123">
        <v>1982</v>
      </c>
      <c r="Y89" s="100">
        <v>30</v>
      </c>
      <c r="Z89" s="100">
        <v>5</v>
      </c>
      <c r="AA89" s="100">
        <v>1</v>
      </c>
      <c r="AB89" s="100">
        <v>4</v>
      </c>
      <c r="AC89" s="100">
        <v>1</v>
      </c>
      <c r="AD89" s="100">
        <v>7</v>
      </c>
      <c r="AE89" s="100">
        <v>5</v>
      </c>
      <c r="AF89" s="100">
        <v>5</v>
      </c>
      <c r="AG89" s="100">
        <v>4</v>
      </c>
      <c r="AH89" s="100">
        <v>5</v>
      </c>
      <c r="AI89" s="100">
        <v>8</v>
      </c>
      <c r="AJ89" s="100">
        <v>13</v>
      </c>
      <c r="AK89" s="100">
        <v>10</v>
      </c>
      <c r="AL89" s="100">
        <v>21</v>
      </c>
      <c r="AM89" s="100">
        <v>26</v>
      </c>
      <c r="AN89" s="100">
        <v>25</v>
      </c>
      <c r="AO89" s="100">
        <v>39</v>
      </c>
      <c r="AP89" s="100">
        <v>44</v>
      </c>
      <c r="AQ89" s="100">
        <v>0</v>
      </c>
      <c r="AR89" s="100">
        <v>253</v>
      </c>
      <c r="AS89" s="128"/>
      <c r="AT89" s="123">
        <v>1982</v>
      </c>
      <c r="AU89" s="100">
        <v>59</v>
      </c>
      <c r="AV89" s="100">
        <v>10</v>
      </c>
      <c r="AW89" s="100">
        <v>7</v>
      </c>
      <c r="AX89" s="100">
        <v>10</v>
      </c>
      <c r="AY89" s="100">
        <v>5</v>
      </c>
      <c r="AZ89" s="100">
        <v>11</v>
      </c>
      <c r="BA89" s="100">
        <v>12</v>
      </c>
      <c r="BB89" s="100">
        <v>7</v>
      </c>
      <c r="BC89" s="100">
        <v>6</v>
      </c>
      <c r="BD89" s="100">
        <v>15</v>
      </c>
      <c r="BE89" s="100">
        <v>19</v>
      </c>
      <c r="BF89" s="100">
        <v>31</v>
      </c>
      <c r="BG89" s="100">
        <v>28</v>
      </c>
      <c r="BH89" s="100">
        <v>51</v>
      </c>
      <c r="BI89" s="100">
        <v>61</v>
      </c>
      <c r="BJ89" s="100">
        <v>64</v>
      </c>
      <c r="BK89" s="100">
        <v>68</v>
      </c>
      <c r="BL89" s="100">
        <v>73</v>
      </c>
      <c r="BM89" s="100">
        <v>0</v>
      </c>
      <c r="BN89" s="100">
        <v>537</v>
      </c>
      <c r="BP89" s="123">
        <v>1982</v>
      </c>
    </row>
    <row r="90" spans="2:68">
      <c r="B90" s="123">
        <v>1983</v>
      </c>
      <c r="C90" s="100">
        <v>23</v>
      </c>
      <c r="D90" s="100">
        <v>3</v>
      </c>
      <c r="E90" s="100">
        <v>7</v>
      </c>
      <c r="F90" s="100">
        <v>3</v>
      </c>
      <c r="G90" s="100">
        <v>4</v>
      </c>
      <c r="H90" s="100">
        <v>5</v>
      </c>
      <c r="I90" s="100">
        <v>5</v>
      </c>
      <c r="J90" s="100">
        <v>9</v>
      </c>
      <c r="K90" s="100">
        <v>11</v>
      </c>
      <c r="L90" s="100">
        <v>8</v>
      </c>
      <c r="M90" s="100">
        <v>16</v>
      </c>
      <c r="N90" s="100">
        <v>22</v>
      </c>
      <c r="O90" s="100">
        <v>29</v>
      </c>
      <c r="P90" s="100">
        <v>27</v>
      </c>
      <c r="Q90" s="100">
        <v>41</v>
      </c>
      <c r="R90" s="100">
        <v>41</v>
      </c>
      <c r="S90" s="100">
        <v>24</v>
      </c>
      <c r="T90" s="100">
        <v>33</v>
      </c>
      <c r="U90" s="100">
        <v>0</v>
      </c>
      <c r="V90" s="100">
        <v>311</v>
      </c>
      <c r="W90" s="128"/>
      <c r="X90" s="123">
        <v>1983</v>
      </c>
      <c r="Y90" s="100">
        <v>15</v>
      </c>
      <c r="Z90" s="100">
        <v>2</v>
      </c>
      <c r="AA90" s="100">
        <v>5</v>
      </c>
      <c r="AB90" s="100">
        <v>5</v>
      </c>
      <c r="AC90" s="100">
        <v>3</v>
      </c>
      <c r="AD90" s="100">
        <v>7</v>
      </c>
      <c r="AE90" s="100">
        <v>5</v>
      </c>
      <c r="AF90" s="100">
        <v>4</v>
      </c>
      <c r="AG90" s="100">
        <v>4</v>
      </c>
      <c r="AH90" s="100">
        <v>4</v>
      </c>
      <c r="AI90" s="100">
        <v>14</v>
      </c>
      <c r="AJ90" s="100">
        <v>7</v>
      </c>
      <c r="AK90" s="100">
        <v>15</v>
      </c>
      <c r="AL90" s="100">
        <v>19</v>
      </c>
      <c r="AM90" s="100">
        <v>28</v>
      </c>
      <c r="AN90" s="100">
        <v>43</v>
      </c>
      <c r="AO90" s="100">
        <v>45</v>
      </c>
      <c r="AP90" s="100">
        <v>39</v>
      </c>
      <c r="AQ90" s="100">
        <v>0</v>
      </c>
      <c r="AR90" s="100">
        <v>264</v>
      </c>
      <c r="AS90" s="128"/>
      <c r="AT90" s="123">
        <v>1983</v>
      </c>
      <c r="AU90" s="100">
        <v>38</v>
      </c>
      <c r="AV90" s="100">
        <v>5</v>
      </c>
      <c r="AW90" s="100">
        <v>12</v>
      </c>
      <c r="AX90" s="100">
        <v>8</v>
      </c>
      <c r="AY90" s="100">
        <v>7</v>
      </c>
      <c r="AZ90" s="100">
        <v>12</v>
      </c>
      <c r="BA90" s="100">
        <v>10</v>
      </c>
      <c r="BB90" s="100">
        <v>13</v>
      </c>
      <c r="BC90" s="100">
        <v>15</v>
      </c>
      <c r="BD90" s="100">
        <v>12</v>
      </c>
      <c r="BE90" s="100">
        <v>30</v>
      </c>
      <c r="BF90" s="100">
        <v>29</v>
      </c>
      <c r="BG90" s="100">
        <v>44</v>
      </c>
      <c r="BH90" s="100">
        <v>46</v>
      </c>
      <c r="BI90" s="100">
        <v>69</v>
      </c>
      <c r="BJ90" s="100">
        <v>84</v>
      </c>
      <c r="BK90" s="100">
        <v>69</v>
      </c>
      <c r="BL90" s="100">
        <v>72</v>
      </c>
      <c r="BM90" s="100">
        <v>0</v>
      </c>
      <c r="BN90" s="100">
        <v>575</v>
      </c>
      <c r="BP90" s="123">
        <v>1983</v>
      </c>
    </row>
    <row r="91" spans="2:68">
      <c r="B91" s="123">
        <v>1984</v>
      </c>
      <c r="C91" s="100">
        <v>22</v>
      </c>
      <c r="D91" s="100">
        <v>2</v>
      </c>
      <c r="E91" s="100">
        <v>5</v>
      </c>
      <c r="F91" s="100">
        <v>4</v>
      </c>
      <c r="G91" s="100">
        <v>2</v>
      </c>
      <c r="H91" s="100">
        <v>5</v>
      </c>
      <c r="I91" s="100">
        <v>4</v>
      </c>
      <c r="J91" s="100">
        <v>2</v>
      </c>
      <c r="K91" s="100">
        <v>5</v>
      </c>
      <c r="L91" s="100">
        <v>10</v>
      </c>
      <c r="M91" s="100">
        <v>13</v>
      </c>
      <c r="N91" s="100">
        <v>17</v>
      </c>
      <c r="O91" s="100">
        <v>28</v>
      </c>
      <c r="P91" s="100">
        <v>27</v>
      </c>
      <c r="Q91" s="100">
        <v>34</v>
      </c>
      <c r="R91" s="100">
        <v>36</v>
      </c>
      <c r="S91" s="100">
        <v>28</v>
      </c>
      <c r="T91" s="100">
        <v>27</v>
      </c>
      <c r="U91" s="100">
        <v>0</v>
      </c>
      <c r="V91" s="100">
        <v>271</v>
      </c>
      <c r="W91" s="128"/>
      <c r="X91" s="123">
        <v>1984</v>
      </c>
      <c r="Y91" s="100">
        <v>14</v>
      </c>
      <c r="Z91" s="100">
        <v>0</v>
      </c>
      <c r="AA91" s="100">
        <v>3</v>
      </c>
      <c r="AB91" s="100">
        <v>4</v>
      </c>
      <c r="AC91" s="100">
        <v>4</v>
      </c>
      <c r="AD91" s="100">
        <v>2</v>
      </c>
      <c r="AE91" s="100">
        <v>2</v>
      </c>
      <c r="AF91" s="100">
        <v>5</v>
      </c>
      <c r="AG91" s="100">
        <v>3</v>
      </c>
      <c r="AH91" s="100">
        <v>7</v>
      </c>
      <c r="AI91" s="100">
        <v>9</v>
      </c>
      <c r="AJ91" s="100">
        <v>11</v>
      </c>
      <c r="AK91" s="100">
        <v>19</v>
      </c>
      <c r="AL91" s="100">
        <v>22</v>
      </c>
      <c r="AM91" s="100">
        <v>29</v>
      </c>
      <c r="AN91" s="100">
        <v>32</v>
      </c>
      <c r="AO91" s="100">
        <v>40</v>
      </c>
      <c r="AP91" s="100">
        <v>40</v>
      </c>
      <c r="AQ91" s="100">
        <v>0</v>
      </c>
      <c r="AR91" s="100">
        <v>246</v>
      </c>
      <c r="AS91" s="128"/>
      <c r="AT91" s="123">
        <v>1984</v>
      </c>
      <c r="AU91" s="100">
        <v>36</v>
      </c>
      <c r="AV91" s="100">
        <v>2</v>
      </c>
      <c r="AW91" s="100">
        <v>8</v>
      </c>
      <c r="AX91" s="100">
        <v>8</v>
      </c>
      <c r="AY91" s="100">
        <v>6</v>
      </c>
      <c r="AZ91" s="100">
        <v>7</v>
      </c>
      <c r="BA91" s="100">
        <v>6</v>
      </c>
      <c r="BB91" s="100">
        <v>7</v>
      </c>
      <c r="BC91" s="100">
        <v>8</v>
      </c>
      <c r="BD91" s="100">
        <v>17</v>
      </c>
      <c r="BE91" s="100">
        <v>22</v>
      </c>
      <c r="BF91" s="100">
        <v>28</v>
      </c>
      <c r="BG91" s="100">
        <v>47</v>
      </c>
      <c r="BH91" s="100">
        <v>49</v>
      </c>
      <c r="BI91" s="100">
        <v>63</v>
      </c>
      <c r="BJ91" s="100">
        <v>68</v>
      </c>
      <c r="BK91" s="100">
        <v>68</v>
      </c>
      <c r="BL91" s="100">
        <v>67</v>
      </c>
      <c r="BM91" s="100">
        <v>0</v>
      </c>
      <c r="BN91" s="100">
        <v>517</v>
      </c>
      <c r="BP91" s="123">
        <v>1984</v>
      </c>
    </row>
    <row r="92" spans="2:68">
      <c r="B92" s="123">
        <v>1985</v>
      </c>
      <c r="C92" s="100">
        <v>21</v>
      </c>
      <c r="D92" s="100">
        <v>3</v>
      </c>
      <c r="E92" s="100">
        <v>5</v>
      </c>
      <c r="F92" s="100">
        <v>6</v>
      </c>
      <c r="G92" s="100">
        <v>4</v>
      </c>
      <c r="H92" s="100">
        <v>8</v>
      </c>
      <c r="I92" s="100">
        <v>5</v>
      </c>
      <c r="J92" s="100">
        <v>3</v>
      </c>
      <c r="K92" s="100">
        <v>6</v>
      </c>
      <c r="L92" s="100">
        <v>10</v>
      </c>
      <c r="M92" s="100">
        <v>10</v>
      </c>
      <c r="N92" s="100">
        <v>11</v>
      </c>
      <c r="O92" s="100">
        <v>26</v>
      </c>
      <c r="P92" s="100">
        <v>32</v>
      </c>
      <c r="Q92" s="100">
        <v>47</v>
      </c>
      <c r="R92" s="100">
        <v>49</v>
      </c>
      <c r="S92" s="100">
        <v>23</v>
      </c>
      <c r="T92" s="100">
        <v>31</v>
      </c>
      <c r="U92" s="100">
        <v>0</v>
      </c>
      <c r="V92" s="100">
        <v>300</v>
      </c>
      <c r="W92" s="128"/>
      <c r="X92" s="123">
        <v>1985</v>
      </c>
      <c r="Y92" s="100">
        <v>20</v>
      </c>
      <c r="Z92" s="100">
        <v>1</v>
      </c>
      <c r="AA92" s="100">
        <v>4</v>
      </c>
      <c r="AB92" s="100">
        <v>4</v>
      </c>
      <c r="AC92" s="100">
        <v>6</v>
      </c>
      <c r="AD92" s="100">
        <v>5</v>
      </c>
      <c r="AE92" s="100">
        <v>3</v>
      </c>
      <c r="AF92" s="100">
        <v>4</v>
      </c>
      <c r="AG92" s="100">
        <v>4</v>
      </c>
      <c r="AH92" s="100">
        <v>4</v>
      </c>
      <c r="AI92" s="100">
        <v>6</v>
      </c>
      <c r="AJ92" s="100">
        <v>16</v>
      </c>
      <c r="AK92" s="100">
        <v>27</v>
      </c>
      <c r="AL92" s="100">
        <v>22</v>
      </c>
      <c r="AM92" s="100">
        <v>34</v>
      </c>
      <c r="AN92" s="100">
        <v>43</v>
      </c>
      <c r="AO92" s="100">
        <v>59</v>
      </c>
      <c r="AP92" s="100">
        <v>61</v>
      </c>
      <c r="AQ92" s="100">
        <v>0</v>
      </c>
      <c r="AR92" s="100">
        <v>323</v>
      </c>
      <c r="AS92" s="128"/>
      <c r="AT92" s="123">
        <v>1985</v>
      </c>
      <c r="AU92" s="100">
        <v>41</v>
      </c>
      <c r="AV92" s="100">
        <v>4</v>
      </c>
      <c r="AW92" s="100">
        <v>9</v>
      </c>
      <c r="AX92" s="100">
        <v>10</v>
      </c>
      <c r="AY92" s="100">
        <v>10</v>
      </c>
      <c r="AZ92" s="100">
        <v>13</v>
      </c>
      <c r="BA92" s="100">
        <v>8</v>
      </c>
      <c r="BB92" s="100">
        <v>7</v>
      </c>
      <c r="BC92" s="100">
        <v>10</v>
      </c>
      <c r="BD92" s="100">
        <v>14</v>
      </c>
      <c r="BE92" s="100">
        <v>16</v>
      </c>
      <c r="BF92" s="100">
        <v>27</v>
      </c>
      <c r="BG92" s="100">
        <v>53</v>
      </c>
      <c r="BH92" s="100">
        <v>54</v>
      </c>
      <c r="BI92" s="100">
        <v>81</v>
      </c>
      <c r="BJ92" s="100">
        <v>92</v>
      </c>
      <c r="BK92" s="100">
        <v>82</v>
      </c>
      <c r="BL92" s="100">
        <v>92</v>
      </c>
      <c r="BM92" s="100">
        <v>0</v>
      </c>
      <c r="BN92" s="100">
        <v>623</v>
      </c>
      <c r="BP92" s="123">
        <v>1985</v>
      </c>
    </row>
    <row r="93" spans="2:68">
      <c r="B93" s="123">
        <v>1986</v>
      </c>
      <c r="C93" s="100">
        <v>16</v>
      </c>
      <c r="D93" s="100">
        <v>5</v>
      </c>
      <c r="E93" s="100">
        <v>3</v>
      </c>
      <c r="F93" s="100">
        <v>6</v>
      </c>
      <c r="G93" s="100">
        <v>6</v>
      </c>
      <c r="H93" s="100">
        <v>7</v>
      </c>
      <c r="I93" s="100">
        <v>15</v>
      </c>
      <c r="J93" s="100">
        <v>11</v>
      </c>
      <c r="K93" s="100">
        <v>9</v>
      </c>
      <c r="L93" s="100">
        <v>11</v>
      </c>
      <c r="M93" s="100">
        <v>13</v>
      </c>
      <c r="N93" s="100">
        <v>15</v>
      </c>
      <c r="O93" s="100">
        <v>29</v>
      </c>
      <c r="P93" s="100">
        <v>25</v>
      </c>
      <c r="Q93" s="100">
        <v>49</v>
      </c>
      <c r="R93" s="100">
        <v>33</v>
      </c>
      <c r="S93" s="100">
        <v>44</v>
      </c>
      <c r="T93" s="100">
        <v>43</v>
      </c>
      <c r="U93" s="100">
        <v>0</v>
      </c>
      <c r="V93" s="100">
        <v>340</v>
      </c>
      <c r="W93" s="128"/>
      <c r="X93" s="123">
        <v>1986</v>
      </c>
      <c r="Y93" s="100">
        <v>13</v>
      </c>
      <c r="Z93" s="100">
        <v>0</v>
      </c>
      <c r="AA93" s="100">
        <v>2</v>
      </c>
      <c r="AB93" s="100">
        <v>5</v>
      </c>
      <c r="AC93" s="100">
        <v>2</v>
      </c>
      <c r="AD93" s="100">
        <v>4</v>
      </c>
      <c r="AE93" s="100">
        <v>2</v>
      </c>
      <c r="AF93" s="100">
        <v>1</v>
      </c>
      <c r="AG93" s="100">
        <v>3</v>
      </c>
      <c r="AH93" s="100">
        <v>3</v>
      </c>
      <c r="AI93" s="100">
        <v>6</v>
      </c>
      <c r="AJ93" s="100">
        <v>4</v>
      </c>
      <c r="AK93" s="100">
        <v>19</v>
      </c>
      <c r="AL93" s="100">
        <v>18</v>
      </c>
      <c r="AM93" s="100">
        <v>32</v>
      </c>
      <c r="AN93" s="100">
        <v>47</v>
      </c>
      <c r="AO93" s="100">
        <v>37</v>
      </c>
      <c r="AP93" s="100">
        <v>60</v>
      </c>
      <c r="AQ93" s="100">
        <v>0</v>
      </c>
      <c r="AR93" s="100">
        <v>258</v>
      </c>
      <c r="AS93" s="128"/>
      <c r="AT93" s="123">
        <v>1986</v>
      </c>
      <c r="AU93" s="100">
        <v>29</v>
      </c>
      <c r="AV93" s="100">
        <v>5</v>
      </c>
      <c r="AW93" s="100">
        <v>5</v>
      </c>
      <c r="AX93" s="100">
        <v>11</v>
      </c>
      <c r="AY93" s="100">
        <v>8</v>
      </c>
      <c r="AZ93" s="100">
        <v>11</v>
      </c>
      <c r="BA93" s="100">
        <v>17</v>
      </c>
      <c r="BB93" s="100">
        <v>12</v>
      </c>
      <c r="BC93" s="100">
        <v>12</v>
      </c>
      <c r="BD93" s="100">
        <v>14</v>
      </c>
      <c r="BE93" s="100">
        <v>19</v>
      </c>
      <c r="BF93" s="100">
        <v>19</v>
      </c>
      <c r="BG93" s="100">
        <v>48</v>
      </c>
      <c r="BH93" s="100">
        <v>43</v>
      </c>
      <c r="BI93" s="100">
        <v>81</v>
      </c>
      <c r="BJ93" s="100">
        <v>80</v>
      </c>
      <c r="BK93" s="100">
        <v>81</v>
      </c>
      <c r="BL93" s="100">
        <v>103</v>
      </c>
      <c r="BM93" s="100">
        <v>0</v>
      </c>
      <c r="BN93" s="100">
        <v>598</v>
      </c>
      <c r="BP93" s="123">
        <v>1986</v>
      </c>
    </row>
    <row r="94" spans="2:68">
      <c r="B94" s="123">
        <v>1987</v>
      </c>
      <c r="C94" s="100">
        <v>14</v>
      </c>
      <c r="D94" s="100">
        <v>4</v>
      </c>
      <c r="E94" s="100">
        <v>6</v>
      </c>
      <c r="F94" s="100">
        <v>7</v>
      </c>
      <c r="G94" s="100">
        <v>5</v>
      </c>
      <c r="H94" s="100">
        <v>11</v>
      </c>
      <c r="I94" s="100">
        <v>12</v>
      </c>
      <c r="J94" s="100">
        <v>12</v>
      </c>
      <c r="K94" s="100">
        <v>15</v>
      </c>
      <c r="L94" s="100">
        <v>18</v>
      </c>
      <c r="M94" s="100">
        <v>11</v>
      </c>
      <c r="N94" s="100">
        <v>22</v>
      </c>
      <c r="O94" s="100">
        <v>19</v>
      </c>
      <c r="P94" s="100">
        <v>29</v>
      </c>
      <c r="Q94" s="100">
        <v>47</v>
      </c>
      <c r="R94" s="100">
        <v>45</v>
      </c>
      <c r="S94" s="100">
        <v>26</v>
      </c>
      <c r="T94" s="100">
        <v>39</v>
      </c>
      <c r="U94" s="100">
        <v>0</v>
      </c>
      <c r="V94" s="100">
        <v>342</v>
      </c>
      <c r="W94" s="128"/>
      <c r="X94" s="123">
        <v>1987</v>
      </c>
      <c r="Y94" s="100">
        <v>17</v>
      </c>
      <c r="Z94" s="100">
        <v>3</v>
      </c>
      <c r="AA94" s="100">
        <v>3</v>
      </c>
      <c r="AB94" s="100">
        <v>4</v>
      </c>
      <c r="AC94" s="100">
        <v>4</v>
      </c>
      <c r="AD94" s="100">
        <v>5</v>
      </c>
      <c r="AE94" s="100">
        <v>0</v>
      </c>
      <c r="AF94" s="100">
        <v>4</v>
      </c>
      <c r="AG94" s="100">
        <v>6</v>
      </c>
      <c r="AH94" s="100">
        <v>6</v>
      </c>
      <c r="AI94" s="100">
        <v>2</v>
      </c>
      <c r="AJ94" s="100">
        <v>13</v>
      </c>
      <c r="AK94" s="100">
        <v>18</v>
      </c>
      <c r="AL94" s="100">
        <v>27</v>
      </c>
      <c r="AM94" s="100">
        <v>33</v>
      </c>
      <c r="AN94" s="100">
        <v>54</v>
      </c>
      <c r="AO94" s="100">
        <v>38</v>
      </c>
      <c r="AP94" s="100">
        <v>65</v>
      </c>
      <c r="AQ94" s="100">
        <v>0</v>
      </c>
      <c r="AR94" s="100">
        <v>302</v>
      </c>
      <c r="AS94" s="128"/>
      <c r="AT94" s="123">
        <v>1987</v>
      </c>
      <c r="AU94" s="100">
        <v>31</v>
      </c>
      <c r="AV94" s="100">
        <v>7</v>
      </c>
      <c r="AW94" s="100">
        <v>9</v>
      </c>
      <c r="AX94" s="100">
        <v>11</v>
      </c>
      <c r="AY94" s="100">
        <v>9</v>
      </c>
      <c r="AZ94" s="100">
        <v>16</v>
      </c>
      <c r="BA94" s="100">
        <v>12</v>
      </c>
      <c r="BB94" s="100">
        <v>16</v>
      </c>
      <c r="BC94" s="100">
        <v>21</v>
      </c>
      <c r="BD94" s="100">
        <v>24</v>
      </c>
      <c r="BE94" s="100">
        <v>13</v>
      </c>
      <c r="BF94" s="100">
        <v>35</v>
      </c>
      <c r="BG94" s="100">
        <v>37</v>
      </c>
      <c r="BH94" s="100">
        <v>56</v>
      </c>
      <c r="BI94" s="100">
        <v>80</v>
      </c>
      <c r="BJ94" s="100">
        <v>99</v>
      </c>
      <c r="BK94" s="100">
        <v>64</v>
      </c>
      <c r="BL94" s="100">
        <v>104</v>
      </c>
      <c r="BM94" s="100">
        <v>0</v>
      </c>
      <c r="BN94" s="100">
        <v>644</v>
      </c>
      <c r="BP94" s="123">
        <v>1987</v>
      </c>
    </row>
    <row r="95" spans="2:68">
      <c r="B95" s="123">
        <v>1988</v>
      </c>
      <c r="C95" s="100">
        <v>23</v>
      </c>
      <c r="D95" s="100">
        <v>6</v>
      </c>
      <c r="E95" s="100">
        <v>5</v>
      </c>
      <c r="F95" s="100">
        <v>4</v>
      </c>
      <c r="G95" s="100">
        <v>7</v>
      </c>
      <c r="H95" s="100">
        <v>10</v>
      </c>
      <c r="I95" s="100">
        <v>17</v>
      </c>
      <c r="J95" s="100">
        <v>15</v>
      </c>
      <c r="K95" s="100">
        <v>18</v>
      </c>
      <c r="L95" s="100">
        <v>14</v>
      </c>
      <c r="M95" s="100">
        <v>25</v>
      </c>
      <c r="N95" s="100">
        <v>19</v>
      </c>
      <c r="O95" s="100">
        <v>18</v>
      </c>
      <c r="P95" s="100">
        <v>39</v>
      </c>
      <c r="Q95" s="100">
        <v>40</v>
      </c>
      <c r="R95" s="100">
        <v>60</v>
      </c>
      <c r="S95" s="100">
        <v>45</v>
      </c>
      <c r="T95" s="100">
        <v>45</v>
      </c>
      <c r="U95" s="100">
        <v>0</v>
      </c>
      <c r="V95" s="100">
        <v>410</v>
      </c>
      <c r="W95" s="128"/>
      <c r="X95" s="123">
        <v>1988</v>
      </c>
      <c r="Y95" s="100">
        <v>19</v>
      </c>
      <c r="Z95" s="100">
        <v>3</v>
      </c>
      <c r="AA95" s="100">
        <v>5</v>
      </c>
      <c r="AB95" s="100">
        <v>4</v>
      </c>
      <c r="AC95" s="100">
        <v>6</v>
      </c>
      <c r="AD95" s="100">
        <v>1</v>
      </c>
      <c r="AE95" s="100">
        <v>0</v>
      </c>
      <c r="AF95" s="100">
        <v>1</v>
      </c>
      <c r="AG95" s="100">
        <v>7</v>
      </c>
      <c r="AH95" s="100">
        <v>6</v>
      </c>
      <c r="AI95" s="100">
        <v>10</v>
      </c>
      <c r="AJ95" s="100">
        <v>11</v>
      </c>
      <c r="AK95" s="100">
        <v>21</v>
      </c>
      <c r="AL95" s="100">
        <v>23</v>
      </c>
      <c r="AM95" s="100">
        <v>36</v>
      </c>
      <c r="AN95" s="100">
        <v>48</v>
      </c>
      <c r="AO95" s="100">
        <v>46</v>
      </c>
      <c r="AP95" s="100">
        <v>76</v>
      </c>
      <c r="AQ95" s="100">
        <v>0</v>
      </c>
      <c r="AR95" s="100">
        <v>323</v>
      </c>
      <c r="AS95" s="128"/>
      <c r="AT95" s="123">
        <v>1988</v>
      </c>
      <c r="AU95" s="100">
        <v>42</v>
      </c>
      <c r="AV95" s="100">
        <v>9</v>
      </c>
      <c r="AW95" s="100">
        <v>10</v>
      </c>
      <c r="AX95" s="100">
        <v>8</v>
      </c>
      <c r="AY95" s="100">
        <v>13</v>
      </c>
      <c r="AZ95" s="100">
        <v>11</v>
      </c>
      <c r="BA95" s="100">
        <v>17</v>
      </c>
      <c r="BB95" s="100">
        <v>16</v>
      </c>
      <c r="BC95" s="100">
        <v>25</v>
      </c>
      <c r="BD95" s="100">
        <v>20</v>
      </c>
      <c r="BE95" s="100">
        <v>35</v>
      </c>
      <c r="BF95" s="100">
        <v>30</v>
      </c>
      <c r="BG95" s="100">
        <v>39</v>
      </c>
      <c r="BH95" s="100">
        <v>62</v>
      </c>
      <c r="BI95" s="100">
        <v>76</v>
      </c>
      <c r="BJ95" s="100">
        <v>108</v>
      </c>
      <c r="BK95" s="100">
        <v>91</v>
      </c>
      <c r="BL95" s="100">
        <v>121</v>
      </c>
      <c r="BM95" s="100">
        <v>0</v>
      </c>
      <c r="BN95" s="100">
        <v>733</v>
      </c>
      <c r="BP95" s="123">
        <v>1988</v>
      </c>
    </row>
    <row r="96" spans="2:68">
      <c r="B96" s="123">
        <v>1989</v>
      </c>
      <c r="C96" s="100">
        <v>22</v>
      </c>
      <c r="D96" s="100">
        <v>3</v>
      </c>
      <c r="E96" s="100">
        <v>3</v>
      </c>
      <c r="F96" s="100">
        <v>7</v>
      </c>
      <c r="G96" s="100">
        <v>4</v>
      </c>
      <c r="H96" s="100">
        <v>9</v>
      </c>
      <c r="I96" s="100">
        <v>14</v>
      </c>
      <c r="J96" s="100">
        <v>14</v>
      </c>
      <c r="K96" s="100">
        <v>11</v>
      </c>
      <c r="L96" s="100">
        <v>15</v>
      </c>
      <c r="M96" s="100">
        <v>20</v>
      </c>
      <c r="N96" s="100">
        <v>22</v>
      </c>
      <c r="O96" s="100">
        <v>24</v>
      </c>
      <c r="P96" s="100">
        <v>40</v>
      </c>
      <c r="Q96" s="100">
        <v>44</v>
      </c>
      <c r="R96" s="100">
        <v>46</v>
      </c>
      <c r="S96" s="100">
        <v>47</v>
      </c>
      <c r="T96" s="100">
        <v>57</v>
      </c>
      <c r="U96" s="100">
        <v>0</v>
      </c>
      <c r="V96" s="100">
        <v>402</v>
      </c>
      <c r="W96" s="128"/>
      <c r="X96" s="123">
        <v>1989</v>
      </c>
      <c r="Y96" s="100">
        <v>13</v>
      </c>
      <c r="Z96" s="100">
        <v>6</v>
      </c>
      <c r="AA96" s="100">
        <v>1</v>
      </c>
      <c r="AB96" s="100">
        <v>5</v>
      </c>
      <c r="AC96" s="100">
        <v>4</v>
      </c>
      <c r="AD96" s="100">
        <v>1</v>
      </c>
      <c r="AE96" s="100">
        <v>6</v>
      </c>
      <c r="AF96" s="100">
        <v>6</v>
      </c>
      <c r="AG96" s="100">
        <v>2</v>
      </c>
      <c r="AH96" s="100">
        <v>4</v>
      </c>
      <c r="AI96" s="100">
        <v>9</v>
      </c>
      <c r="AJ96" s="100">
        <v>18</v>
      </c>
      <c r="AK96" s="100">
        <v>21</v>
      </c>
      <c r="AL96" s="100">
        <v>25</v>
      </c>
      <c r="AM96" s="100">
        <v>36</v>
      </c>
      <c r="AN96" s="100">
        <v>59</v>
      </c>
      <c r="AO96" s="100">
        <v>63</v>
      </c>
      <c r="AP96" s="100">
        <v>80</v>
      </c>
      <c r="AQ96" s="100">
        <v>0</v>
      </c>
      <c r="AR96" s="100">
        <v>359</v>
      </c>
      <c r="AS96" s="128"/>
      <c r="AT96" s="123">
        <v>1989</v>
      </c>
      <c r="AU96" s="100">
        <v>35</v>
      </c>
      <c r="AV96" s="100">
        <v>9</v>
      </c>
      <c r="AW96" s="100">
        <v>4</v>
      </c>
      <c r="AX96" s="100">
        <v>12</v>
      </c>
      <c r="AY96" s="100">
        <v>8</v>
      </c>
      <c r="AZ96" s="100">
        <v>10</v>
      </c>
      <c r="BA96" s="100">
        <v>20</v>
      </c>
      <c r="BB96" s="100">
        <v>20</v>
      </c>
      <c r="BC96" s="100">
        <v>13</v>
      </c>
      <c r="BD96" s="100">
        <v>19</v>
      </c>
      <c r="BE96" s="100">
        <v>29</v>
      </c>
      <c r="BF96" s="100">
        <v>40</v>
      </c>
      <c r="BG96" s="100">
        <v>45</v>
      </c>
      <c r="BH96" s="100">
        <v>65</v>
      </c>
      <c r="BI96" s="100">
        <v>80</v>
      </c>
      <c r="BJ96" s="100">
        <v>105</v>
      </c>
      <c r="BK96" s="100">
        <v>110</v>
      </c>
      <c r="BL96" s="100">
        <v>137</v>
      </c>
      <c r="BM96" s="100">
        <v>0</v>
      </c>
      <c r="BN96" s="100">
        <v>761</v>
      </c>
      <c r="BP96" s="123">
        <v>1989</v>
      </c>
    </row>
    <row r="97" spans="2:68">
      <c r="B97" s="123">
        <v>1990</v>
      </c>
      <c r="C97" s="100">
        <v>26</v>
      </c>
      <c r="D97" s="100">
        <v>2</v>
      </c>
      <c r="E97" s="100">
        <v>0</v>
      </c>
      <c r="F97" s="100">
        <v>9</v>
      </c>
      <c r="G97" s="100">
        <v>5</v>
      </c>
      <c r="H97" s="100">
        <v>9</v>
      </c>
      <c r="I97" s="100">
        <v>15</v>
      </c>
      <c r="J97" s="100">
        <v>18</v>
      </c>
      <c r="K97" s="100">
        <v>23</v>
      </c>
      <c r="L97" s="100">
        <v>16</v>
      </c>
      <c r="M97" s="100">
        <v>17</v>
      </c>
      <c r="N97" s="100">
        <v>11</v>
      </c>
      <c r="O97" s="100">
        <v>40</v>
      </c>
      <c r="P97" s="100">
        <v>28</v>
      </c>
      <c r="Q97" s="100">
        <v>44</v>
      </c>
      <c r="R97" s="100">
        <v>64</v>
      </c>
      <c r="S97" s="100">
        <v>58</v>
      </c>
      <c r="T97" s="100">
        <v>44</v>
      </c>
      <c r="U97" s="100">
        <v>0</v>
      </c>
      <c r="V97" s="100">
        <v>429</v>
      </c>
      <c r="W97" s="128"/>
      <c r="X97" s="123">
        <v>1990</v>
      </c>
      <c r="Y97" s="100">
        <v>19</v>
      </c>
      <c r="Z97" s="100">
        <v>2</v>
      </c>
      <c r="AA97" s="100">
        <v>3</v>
      </c>
      <c r="AB97" s="100">
        <v>3</v>
      </c>
      <c r="AC97" s="100">
        <v>4</v>
      </c>
      <c r="AD97" s="100">
        <v>5</v>
      </c>
      <c r="AE97" s="100">
        <v>3</v>
      </c>
      <c r="AF97" s="100">
        <v>4</v>
      </c>
      <c r="AG97" s="100">
        <v>4</v>
      </c>
      <c r="AH97" s="100">
        <v>8</v>
      </c>
      <c r="AI97" s="100">
        <v>11</v>
      </c>
      <c r="AJ97" s="100">
        <v>9</v>
      </c>
      <c r="AK97" s="100">
        <v>15</v>
      </c>
      <c r="AL97" s="100">
        <v>41</v>
      </c>
      <c r="AM97" s="100">
        <v>34</v>
      </c>
      <c r="AN97" s="100">
        <v>44</v>
      </c>
      <c r="AO97" s="100">
        <v>59</v>
      </c>
      <c r="AP97" s="100">
        <v>105</v>
      </c>
      <c r="AQ97" s="100">
        <v>1</v>
      </c>
      <c r="AR97" s="100">
        <v>374</v>
      </c>
      <c r="AS97" s="128"/>
      <c r="AT97" s="123">
        <v>1990</v>
      </c>
      <c r="AU97" s="100">
        <v>45</v>
      </c>
      <c r="AV97" s="100">
        <v>4</v>
      </c>
      <c r="AW97" s="100">
        <v>3</v>
      </c>
      <c r="AX97" s="100">
        <v>12</v>
      </c>
      <c r="AY97" s="100">
        <v>9</v>
      </c>
      <c r="AZ97" s="100">
        <v>14</v>
      </c>
      <c r="BA97" s="100">
        <v>18</v>
      </c>
      <c r="BB97" s="100">
        <v>22</v>
      </c>
      <c r="BC97" s="100">
        <v>27</v>
      </c>
      <c r="BD97" s="100">
        <v>24</v>
      </c>
      <c r="BE97" s="100">
        <v>28</v>
      </c>
      <c r="BF97" s="100">
        <v>20</v>
      </c>
      <c r="BG97" s="100">
        <v>55</v>
      </c>
      <c r="BH97" s="100">
        <v>69</v>
      </c>
      <c r="BI97" s="100">
        <v>78</v>
      </c>
      <c r="BJ97" s="100">
        <v>108</v>
      </c>
      <c r="BK97" s="100">
        <v>117</v>
      </c>
      <c r="BL97" s="100">
        <v>149</v>
      </c>
      <c r="BM97" s="100">
        <v>1</v>
      </c>
      <c r="BN97" s="100">
        <v>803</v>
      </c>
      <c r="BP97" s="123">
        <v>1990</v>
      </c>
    </row>
    <row r="98" spans="2:68">
      <c r="B98" s="123">
        <v>1991</v>
      </c>
      <c r="C98" s="100">
        <v>28</v>
      </c>
      <c r="D98" s="100">
        <v>2</v>
      </c>
      <c r="E98" s="100">
        <v>3</v>
      </c>
      <c r="F98" s="100">
        <v>5</v>
      </c>
      <c r="G98" s="100">
        <v>3</v>
      </c>
      <c r="H98" s="100">
        <v>6</v>
      </c>
      <c r="I98" s="100">
        <v>12</v>
      </c>
      <c r="J98" s="100">
        <v>20</v>
      </c>
      <c r="K98" s="100">
        <v>18</v>
      </c>
      <c r="L98" s="100">
        <v>17</v>
      </c>
      <c r="M98" s="100">
        <v>22</v>
      </c>
      <c r="N98" s="100">
        <v>20</v>
      </c>
      <c r="O98" s="100">
        <v>39</v>
      </c>
      <c r="P98" s="100">
        <v>35</v>
      </c>
      <c r="Q98" s="100">
        <v>35</v>
      </c>
      <c r="R98" s="100">
        <v>80</v>
      </c>
      <c r="S98" s="100">
        <v>56</v>
      </c>
      <c r="T98" s="100">
        <v>55</v>
      </c>
      <c r="U98" s="100">
        <v>0</v>
      </c>
      <c r="V98" s="100">
        <v>456</v>
      </c>
      <c r="W98" s="128"/>
      <c r="X98" s="123">
        <v>1991</v>
      </c>
      <c r="Y98" s="100">
        <v>16</v>
      </c>
      <c r="Z98" s="100">
        <v>3</v>
      </c>
      <c r="AA98" s="100">
        <v>8</v>
      </c>
      <c r="AB98" s="100">
        <v>3</v>
      </c>
      <c r="AC98" s="100">
        <v>2</v>
      </c>
      <c r="AD98" s="100">
        <v>4</v>
      </c>
      <c r="AE98" s="100">
        <v>4</v>
      </c>
      <c r="AF98" s="100">
        <v>5</v>
      </c>
      <c r="AG98" s="100">
        <v>5</v>
      </c>
      <c r="AH98" s="100">
        <v>2</v>
      </c>
      <c r="AI98" s="100">
        <v>8</v>
      </c>
      <c r="AJ98" s="100">
        <v>7</v>
      </c>
      <c r="AK98" s="100">
        <v>20</v>
      </c>
      <c r="AL98" s="100">
        <v>29</v>
      </c>
      <c r="AM98" s="100">
        <v>39</v>
      </c>
      <c r="AN98" s="100">
        <v>58</v>
      </c>
      <c r="AO98" s="100">
        <v>77</v>
      </c>
      <c r="AP98" s="100">
        <v>84</v>
      </c>
      <c r="AQ98" s="100">
        <v>0</v>
      </c>
      <c r="AR98" s="100">
        <v>374</v>
      </c>
      <c r="AS98" s="128"/>
      <c r="AT98" s="123">
        <v>1991</v>
      </c>
      <c r="AU98" s="100">
        <v>44</v>
      </c>
      <c r="AV98" s="100">
        <v>5</v>
      </c>
      <c r="AW98" s="100">
        <v>11</v>
      </c>
      <c r="AX98" s="100">
        <v>8</v>
      </c>
      <c r="AY98" s="100">
        <v>5</v>
      </c>
      <c r="AZ98" s="100">
        <v>10</v>
      </c>
      <c r="BA98" s="100">
        <v>16</v>
      </c>
      <c r="BB98" s="100">
        <v>25</v>
      </c>
      <c r="BC98" s="100">
        <v>23</v>
      </c>
      <c r="BD98" s="100">
        <v>19</v>
      </c>
      <c r="BE98" s="100">
        <v>30</v>
      </c>
      <c r="BF98" s="100">
        <v>27</v>
      </c>
      <c r="BG98" s="100">
        <v>59</v>
      </c>
      <c r="BH98" s="100">
        <v>64</v>
      </c>
      <c r="BI98" s="100">
        <v>74</v>
      </c>
      <c r="BJ98" s="100">
        <v>138</v>
      </c>
      <c r="BK98" s="100">
        <v>133</v>
      </c>
      <c r="BL98" s="100">
        <v>139</v>
      </c>
      <c r="BM98" s="100">
        <v>0</v>
      </c>
      <c r="BN98" s="100">
        <v>830</v>
      </c>
      <c r="BP98" s="123">
        <v>1991</v>
      </c>
    </row>
    <row r="99" spans="2:68">
      <c r="B99" s="123">
        <v>1992</v>
      </c>
      <c r="C99" s="100">
        <v>21</v>
      </c>
      <c r="D99" s="100">
        <v>4</v>
      </c>
      <c r="E99" s="100">
        <v>3</v>
      </c>
      <c r="F99" s="100">
        <v>3</v>
      </c>
      <c r="G99" s="100">
        <v>3</v>
      </c>
      <c r="H99" s="100">
        <v>10</v>
      </c>
      <c r="I99" s="100">
        <v>15</v>
      </c>
      <c r="J99" s="100">
        <v>18</v>
      </c>
      <c r="K99" s="100">
        <v>17</v>
      </c>
      <c r="L99" s="100">
        <v>17</v>
      </c>
      <c r="M99" s="100">
        <v>17</v>
      </c>
      <c r="N99" s="100">
        <v>22</v>
      </c>
      <c r="O99" s="100">
        <v>35</v>
      </c>
      <c r="P99" s="100">
        <v>54</v>
      </c>
      <c r="Q99" s="100">
        <v>58</v>
      </c>
      <c r="R99" s="100">
        <v>67</v>
      </c>
      <c r="S99" s="100">
        <v>58</v>
      </c>
      <c r="T99" s="100">
        <v>70</v>
      </c>
      <c r="U99" s="100">
        <v>0</v>
      </c>
      <c r="V99" s="100">
        <v>492</v>
      </c>
      <c r="W99" s="128"/>
      <c r="X99" s="123">
        <v>1992</v>
      </c>
      <c r="Y99" s="100">
        <v>13</v>
      </c>
      <c r="Z99" s="100">
        <v>2</v>
      </c>
      <c r="AA99" s="100">
        <v>0</v>
      </c>
      <c r="AB99" s="100">
        <v>5</v>
      </c>
      <c r="AC99" s="100">
        <v>2</v>
      </c>
      <c r="AD99" s="100">
        <v>2</v>
      </c>
      <c r="AE99" s="100">
        <v>5</v>
      </c>
      <c r="AF99" s="100">
        <v>4</v>
      </c>
      <c r="AG99" s="100">
        <v>5</v>
      </c>
      <c r="AH99" s="100">
        <v>4</v>
      </c>
      <c r="AI99" s="100">
        <v>5</v>
      </c>
      <c r="AJ99" s="100">
        <v>11</v>
      </c>
      <c r="AK99" s="100">
        <v>25</v>
      </c>
      <c r="AL99" s="100">
        <v>28</v>
      </c>
      <c r="AM99" s="100">
        <v>37</v>
      </c>
      <c r="AN99" s="100">
        <v>74</v>
      </c>
      <c r="AO99" s="100">
        <v>63</v>
      </c>
      <c r="AP99" s="100">
        <v>117</v>
      </c>
      <c r="AQ99" s="100">
        <v>0</v>
      </c>
      <c r="AR99" s="100">
        <v>402</v>
      </c>
      <c r="AS99" s="128"/>
      <c r="AT99" s="123">
        <v>1992</v>
      </c>
      <c r="AU99" s="100">
        <v>34</v>
      </c>
      <c r="AV99" s="100">
        <v>6</v>
      </c>
      <c r="AW99" s="100">
        <v>3</v>
      </c>
      <c r="AX99" s="100">
        <v>8</v>
      </c>
      <c r="AY99" s="100">
        <v>5</v>
      </c>
      <c r="AZ99" s="100">
        <v>12</v>
      </c>
      <c r="BA99" s="100">
        <v>20</v>
      </c>
      <c r="BB99" s="100">
        <v>22</v>
      </c>
      <c r="BC99" s="100">
        <v>22</v>
      </c>
      <c r="BD99" s="100">
        <v>21</v>
      </c>
      <c r="BE99" s="100">
        <v>22</v>
      </c>
      <c r="BF99" s="100">
        <v>33</v>
      </c>
      <c r="BG99" s="100">
        <v>60</v>
      </c>
      <c r="BH99" s="100">
        <v>82</v>
      </c>
      <c r="BI99" s="100">
        <v>95</v>
      </c>
      <c r="BJ99" s="100">
        <v>141</v>
      </c>
      <c r="BK99" s="100">
        <v>121</v>
      </c>
      <c r="BL99" s="100">
        <v>187</v>
      </c>
      <c r="BM99" s="100">
        <v>0</v>
      </c>
      <c r="BN99" s="100">
        <v>894</v>
      </c>
      <c r="BP99" s="123">
        <v>1992</v>
      </c>
    </row>
    <row r="100" spans="2:68">
      <c r="B100" s="123">
        <v>1993</v>
      </c>
      <c r="C100" s="100">
        <v>27</v>
      </c>
      <c r="D100" s="100">
        <v>5</v>
      </c>
      <c r="E100" s="100">
        <v>3</v>
      </c>
      <c r="F100" s="100">
        <v>4</v>
      </c>
      <c r="G100" s="100">
        <v>2</v>
      </c>
      <c r="H100" s="100">
        <v>7</v>
      </c>
      <c r="I100" s="100">
        <v>7</v>
      </c>
      <c r="J100" s="100">
        <v>16</v>
      </c>
      <c r="K100" s="100">
        <v>17</v>
      </c>
      <c r="L100" s="100">
        <v>10</v>
      </c>
      <c r="M100" s="100">
        <v>21</v>
      </c>
      <c r="N100" s="100">
        <v>15</v>
      </c>
      <c r="O100" s="100">
        <v>26</v>
      </c>
      <c r="P100" s="100">
        <v>52</v>
      </c>
      <c r="Q100" s="100">
        <v>58</v>
      </c>
      <c r="R100" s="100">
        <v>91</v>
      </c>
      <c r="S100" s="100">
        <v>75</v>
      </c>
      <c r="T100" s="100">
        <v>66</v>
      </c>
      <c r="U100" s="100">
        <v>0</v>
      </c>
      <c r="V100" s="100">
        <v>502</v>
      </c>
      <c r="W100" s="128"/>
      <c r="X100" s="123">
        <v>1993</v>
      </c>
      <c r="Y100" s="100">
        <v>14</v>
      </c>
      <c r="Z100" s="100">
        <v>1</v>
      </c>
      <c r="AA100" s="100">
        <v>1</v>
      </c>
      <c r="AB100" s="100">
        <v>3</v>
      </c>
      <c r="AC100" s="100">
        <v>3</v>
      </c>
      <c r="AD100" s="100">
        <v>2</v>
      </c>
      <c r="AE100" s="100">
        <v>3</v>
      </c>
      <c r="AF100" s="100">
        <v>6</v>
      </c>
      <c r="AG100" s="100">
        <v>6</v>
      </c>
      <c r="AH100" s="100">
        <v>8</v>
      </c>
      <c r="AI100" s="100">
        <v>9</v>
      </c>
      <c r="AJ100" s="100">
        <v>9</v>
      </c>
      <c r="AK100" s="100">
        <v>17</v>
      </c>
      <c r="AL100" s="100">
        <v>28</v>
      </c>
      <c r="AM100" s="100">
        <v>41</v>
      </c>
      <c r="AN100" s="100">
        <v>68</v>
      </c>
      <c r="AO100" s="100">
        <v>75</v>
      </c>
      <c r="AP100" s="100">
        <v>137</v>
      </c>
      <c r="AQ100" s="100">
        <v>0</v>
      </c>
      <c r="AR100" s="100">
        <v>431</v>
      </c>
      <c r="AS100" s="128"/>
      <c r="AT100" s="123">
        <v>1993</v>
      </c>
      <c r="AU100" s="100">
        <v>41</v>
      </c>
      <c r="AV100" s="100">
        <v>6</v>
      </c>
      <c r="AW100" s="100">
        <v>4</v>
      </c>
      <c r="AX100" s="100">
        <v>7</v>
      </c>
      <c r="AY100" s="100">
        <v>5</v>
      </c>
      <c r="AZ100" s="100">
        <v>9</v>
      </c>
      <c r="BA100" s="100">
        <v>10</v>
      </c>
      <c r="BB100" s="100">
        <v>22</v>
      </c>
      <c r="BC100" s="100">
        <v>23</v>
      </c>
      <c r="BD100" s="100">
        <v>18</v>
      </c>
      <c r="BE100" s="100">
        <v>30</v>
      </c>
      <c r="BF100" s="100">
        <v>24</v>
      </c>
      <c r="BG100" s="100">
        <v>43</v>
      </c>
      <c r="BH100" s="100">
        <v>80</v>
      </c>
      <c r="BI100" s="100">
        <v>99</v>
      </c>
      <c r="BJ100" s="100">
        <v>159</v>
      </c>
      <c r="BK100" s="100">
        <v>150</v>
      </c>
      <c r="BL100" s="100">
        <v>203</v>
      </c>
      <c r="BM100" s="100">
        <v>0</v>
      </c>
      <c r="BN100" s="100">
        <v>933</v>
      </c>
      <c r="BP100" s="123">
        <v>1993</v>
      </c>
    </row>
    <row r="101" spans="2:68">
      <c r="B101" s="123">
        <v>1994</v>
      </c>
      <c r="C101" s="100">
        <v>11</v>
      </c>
      <c r="D101" s="100">
        <v>2</v>
      </c>
      <c r="E101" s="100">
        <v>5</v>
      </c>
      <c r="F101" s="100">
        <v>10</v>
      </c>
      <c r="G101" s="100">
        <v>7</v>
      </c>
      <c r="H101" s="100">
        <v>19</v>
      </c>
      <c r="I101" s="100">
        <v>35</v>
      </c>
      <c r="J101" s="100">
        <v>32</v>
      </c>
      <c r="K101" s="100">
        <v>30</v>
      </c>
      <c r="L101" s="100">
        <v>27</v>
      </c>
      <c r="M101" s="100">
        <v>18</v>
      </c>
      <c r="N101" s="100">
        <v>20</v>
      </c>
      <c r="O101" s="100">
        <v>18</v>
      </c>
      <c r="P101" s="100">
        <v>40</v>
      </c>
      <c r="Q101" s="100">
        <v>57</v>
      </c>
      <c r="R101" s="100">
        <v>90</v>
      </c>
      <c r="S101" s="100">
        <v>83</v>
      </c>
      <c r="T101" s="100">
        <v>61</v>
      </c>
      <c r="U101" s="100">
        <v>0</v>
      </c>
      <c r="V101" s="100">
        <v>565</v>
      </c>
      <c r="W101" s="128"/>
      <c r="X101" s="123">
        <v>1994</v>
      </c>
      <c r="Y101" s="100">
        <v>15</v>
      </c>
      <c r="Z101" s="100">
        <v>2</v>
      </c>
      <c r="AA101" s="100">
        <v>2</v>
      </c>
      <c r="AB101" s="100">
        <v>3</v>
      </c>
      <c r="AC101" s="100">
        <v>0</v>
      </c>
      <c r="AD101" s="100">
        <v>4</v>
      </c>
      <c r="AE101" s="100">
        <v>5</v>
      </c>
      <c r="AF101" s="100">
        <v>6</v>
      </c>
      <c r="AG101" s="100">
        <v>4</v>
      </c>
      <c r="AH101" s="100">
        <v>11</v>
      </c>
      <c r="AI101" s="100">
        <v>6</v>
      </c>
      <c r="AJ101" s="100">
        <v>11</v>
      </c>
      <c r="AK101" s="100">
        <v>26</v>
      </c>
      <c r="AL101" s="100">
        <v>40</v>
      </c>
      <c r="AM101" s="100">
        <v>40</v>
      </c>
      <c r="AN101" s="100">
        <v>83</v>
      </c>
      <c r="AO101" s="100">
        <v>83</v>
      </c>
      <c r="AP101" s="100">
        <v>136</v>
      </c>
      <c r="AQ101" s="100">
        <v>0</v>
      </c>
      <c r="AR101" s="100">
        <v>477</v>
      </c>
      <c r="AS101" s="128"/>
      <c r="AT101" s="123">
        <v>1994</v>
      </c>
      <c r="AU101" s="100">
        <v>26</v>
      </c>
      <c r="AV101" s="100">
        <v>4</v>
      </c>
      <c r="AW101" s="100">
        <v>7</v>
      </c>
      <c r="AX101" s="100">
        <v>13</v>
      </c>
      <c r="AY101" s="100">
        <v>7</v>
      </c>
      <c r="AZ101" s="100">
        <v>23</v>
      </c>
      <c r="BA101" s="100">
        <v>40</v>
      </c>
      <c r="BB101" s="100">
        <v>38</v>
      </c>
      <c r="BC101" s="100">
        <v>34</v>
      </c>
      <c r="BD101" s="100">
        <v>38</v>
      </c>
      <c r="BE101" s="100">
        <v>24</v>
      </c>
      <c r="BF101" s="100">
        <v>31</v>
      </c>
      <c r="BG101" s="100">
        <v>44</v>
      </c>
      <c r="BH101" s="100">
        <v>80</v>
      </c>
      <c r="BI101" s="100">
        <v>97</v>
      </c>
      <c r="BJ101" s="100">
        <v>173</v>
      </c>
      <c r="BK101" s="100">
        <v>166</v>
      </c>
      <c r="BL101" s="100">
        <v>197</v>
      </c>
      <c r="BM101" s="100">
        <v>0</v>
      </c>
      <c r="BN101" s="100">
        <v>1042</v>
      </c>
      <c r="BP101" s="123">
        <v>1994</v>
      </c>
    </row>
    <row r="102" spans="2:68">
      <c r="B102" s="123">
        <v>1995</v>
      </c>
      <c r="C102" s="100">
        <v>19</v>
      </c>
      <c r="D102" s="100">
        <v>4</v>
      </c>
      <c r="E102" s="100">
        <v>3</v>
      </c>
      <c r="F102" s="100">
        <v>7</v>
      </c>
      <c r="G102" s="100">
        <v>5</v>
      </c>
      <c r="H102" s="100">
        <v>8</v>
      </c>
      <c r="I102" s="100">
        <v>23</v>
      </c>
      <c r="J102" s="100">
        <v>26</v>
      </c>
      <c r="K102" s="100">
        <v>23</v>
      </c>
      <c r="L102" s="100">
        <v>26</v>
      </c>
      <c r="M102" s="100">
        <v>17</v>
      </c>
      <c r="N102" s="100">
        <v>34</v>
      </c>
      <c r="O102" s="100">
        <v>35</v>
      </c>
      <c r="P102" s="100">
        <v>53</v>
      </c>
      <c r="Q102" s="100">
        <v>56</v>
      </c>
      <c r="R102" s="100">
        <v>73</v>
      </c>
      <c r="S102" s="100">
        <v>81</v>
      </c>
      <c r="T102" s="100">
        <v>85</v>
      </c>
      <c r="U102" s="100">
        <v>0</v>
      </c>
      <c r="V102" s="100">
        <v>578</v>
      </c>
      <c r="W102" s="128"/>
      <c r="X102" s="123">
        <v>1995</v>
      </c>
      <c r="Y102" s="100">
        <v>7</v>
      </c>
      <c r="Z102" s="100">
        <v>3</v>
      </c>
      <c r="AA102" s="100">
        <v>2</v>
      </c>
      <c r="AB102" s="100">
        <v>2</v>
      </c>
      <c r="AC102" s="100">
        <v>2</v>
      </c>
      <c r="AD102" s="100">
        <v>6</v>
      </c>
      <c r="AE102" s="100">
        <v>7</v>
      </c>
      <c r="AF102" s="100">
        <v>7</v>
      </c>
      <c r="AG102" s="100">
        <v>6</v>
      </c>
      <c r="AH102" s="100">
        <v>12</v>
      </c>
      <c r="AI102" s="100">
        <v>3</v>
      </c>
      <c r="AJ102" s="100">
        <v>12</v>
      </c>
      <c r="AK102" s="100">
        <v>16</v>
      </c>
      <c r="AL102" s="100">
        <v>34</v>
      </c>
      <c r="AM102" s="100">
        <v>52</v>
      </c>
      <c r="AN102" s="100">
        <v>68</v>
      </c>
      <c r="AO102" s="100">
        <v>86</v>
      </c>
      <c r="AP102" s="100">
        <v>167</v>
      </c>
      <c r="AQ102" s="100">
        <v>0</v>
      </c>
      <c r="AR102" s="100">
        <v>492</v>
      </c>
      <c r="AS102" s="128"/>
      <c r="AT102" s="123">
        <v>1995</v>
      </c>
      <c r="AU102" s="100">
        <v>26</v>
      </c>
      <c r="AV102" s="100">
        <v>7</v>
      </c>
      <c r="AW102" s="100">
        <v>5</v>
      </c>
      <c r="AX102" s="100">
        <v>9</v>
      </c>
      <c r="AY102" s="100">
        <v>7</v>
      </c>
      <c r="AZ102" s="100">
        <v>14</v>
      </c>
      <c r="BA102" s="100">
        <v>30</v>
      </c>
      <c r="BB102" s="100">
        <v>33</v>
      </c>
      <c r="BC102" s="100">
        <v>29</v>
      </c>
      <c r="BD102" s="100">
        <v>38</v>
      </c>
      <c r="BE102" s="100">
        <v>20</v>
      </c>
      <c r="BF102" s="100">
        <v>46</v>
      </c>
      <c r="BG102" s="100">
        <v>51</v>
      </c>
      <c r="BH102" s="100">
        <v>87</v>
      </c>
      <c r="BI102" s="100">
        <v>108</v>
      </c>
      <c r="BJ102" s="100">
        <v>141</v>
      </c>
      <c r="BK102" s="100">
        <v>167</v>
      </c>
      <c r="BL102" s="100">
        <v>252</v>
      </c>
      <c r="BM102" s="100">
        <v>0</v>
      </c>
      <c r="BN102" s="100">
        <v>1070</v>
      </c>
      <c r="BP102" s="123">
        <v>1995</v>
      </c>
    </row>
    <row r="103" spans="2:68">
      <c r="B103" s="123">
        <v>1996</v>
      </c>
      <c r="C103" s="100">
        <v>21</v>
      </c>
      <c r="D103" s="100">
        <v>2</v>
      </c>
      <c r="E103" s="100">
        <v>2</v>
      </c>
      <c r="F103" s="100">
        <v>4</v>
      </c>
      <c r="G103" s="100">
        <v>8</v>
      </c>
      <c r="H103" s="100">
        <v>46</v>
      </c>
      <c r="I103" s="100">
        <v>119</v>
      </c>
      <c r="J103" s="100">
        <v>115</v>
      </c>
      <c r="K103" s="100">
        <v>100</v>
      </c>
      <c r="L103" s="100">
        <v>83</v>
      </c>
      <c r="M103" s="100">
        <v>48</v>
      </c>
      <c r="N103" s="100">
        <v>52</v>
      </c>
      <c r="O103" s="100">
        <v>36</v>
      </c>
      <c r="P103" s="100">
        <v>54</v>
      </c>
      <c r="Q103" s="100">
        <v>80</v>
      </c>
      <c r="R103" s="100">
        <v>103</v>
      </c>
      <c r="S103" s="100">
        <v>99</v>
      </c>
      <c r="T103" s="100">
        <v>95</v>
      </c>
      <c r="U103" s="100">
        <v>0</v>
      </c>
      <c r="V103" s="100">
        <v>1067</v>
      </c>
      <c r="W103" s="128"/>
      <c r="X103" s="123">
        <v>1996</v>
      </c>
      <c r="Y103" s="100">
        <v>9</v>
      </c>
      <c r="Z103" s="100">
        <v>1</v>
      </c>
      <c r="AA103" s="100">
        <v>4</v>
      </c>
      <c r="AB103" s="100">
        <v>5</v>
      </c>
      <c r="AC103" s="100">
        <v>7</v>
      </c>
      <c r="AD103" s="100">
        <v>7</v>
      </c>
      <c r="AE103" s="100">
        <v>6</v>
      </c>
      <c r="AF103" s="100">
        <v>8</v>
      </c>
      <c r="AG103" s="100">
        <v>8</v>
      </c>
      <c r="AH103" s="100">
        <v>9</v>
      </c>
      <c r="AI103" s="100">
        <v>11</v>
      </c>
      <c r="AJ103" s="100">
        <v>16</v>
      </c>
      <c r="AK103" s="100">
        <v>16</v>
      </c>
      <c r="AL103" s="100">
        <v>44</v>
      </c>
      <c r="AM103" s="100">
        <v>45</v>
      </c>
      <c r="AN103" s="100">
        <v>76</v>
      </c>
      <c r="AO103" s="100">
        <v>112</v>
      </c>
      <c r="AP103" s="100">
        <v>187</v>
      </c>
      <c r="AQ103" s="100">
        <v>0</v>
      </c>
      <c r="AR103" s="100">
        <v>571</v>
      </c>
      <c r="AS103" s="128"/>
      <c r="AT103" s="123">
        <v>1996</v>
      </c>
      <c r="AU103" s="100">
        <v>30</v>
      </c>
      <c r="AV103" s="100">
        <v>3</v>
      </c>
      <c r="AW103" s="100">
        <v>6</v>
      </c>
      <c r="AX103" s="100">
        <v>9</v>
      </c>
      <c r="AY103" s="100">
        <v>15</v>
      </c>
      <c r="AZ103" s="100">
        <v>53</v>
      </c>
      <c r="BA103" s="100">
        <v>125</v>
      </c>
      <c r="BB103" s="100">
        <v>123</v>
      </c>
      <c r="BC103" s="100">
        <v>108</v>
      </c>
      <c r="BD103" s="100">
        <v>92</v>
      </c>
      <c r="BE103" s="100">
        <v>59</v>
      </c>
      <c r="BF103" s="100">
        <v>68</v>
      </c>
      <c r="BG103" s="100">
        <v>52</v>
      </c>
      <c r="BH103" s="100">
        <v>98</v>
      </c>
      <c r="BI103" s="100">
        <v>125</v>
      </c>
      <c r="BJ103" s="100">
        <v>179</v>
      </c>
      <c r="BK103" s="100">
        <v>211</v>
      </c>
      <c r="BL103" s="100">
        <v>282</v>
      </c>
      <c r="BM103" s="100">
        <v>0</v>
      </c>
      <c r="BN103" s="100">
        <v>1638</v>
      </c>
      <c r="BP103" s="123">
        <v>1996</v>
      </c>
    </row>
    <row r="104" spans="2:68">
      <c r="B104" s="124">
        <v>1997</v>
      </c>
      <c r="C104" s="100">
        <v>20</v>
      </c>
      <c r="D104" s="100">
        <v>3</v>
      </c>
      <c r="E104" s="100">
        <v>3</v>
      </c>
      <c r="F104" s="100">
        <v>6</v>
      </c>
      <c r="G104" s="100">
        <v>8</v>
      </c>
      <c r="H104" s="100">
        <v>25</v>
      </c>
      <c r="I104" s="100">
        <v>43</v>
      </c>
      <c r="J104" s="100">
        <v>56</v>
      </c>
      <c r="K104" s="100">
        <v>67</v>
      </c>
      <c r="L104" s="100">
        <v>53</v>
      </c>
      <c r="M104" s="100">
        <v>41</v>
      </c>
      <c r="N104" s="100">
        <v>38</v>
      </c>
      <c r="O104" s="100">
        <v>39</v>
      </c>
      <c r="P104" s="100">
        <v>58</v>
      </c>
      <c r="Q104" s="100">
        <v>87</v>
      </c>
      <c r="R104" s="100">
        <v>105</v>
      </c>
      <c r="S104" s="100">
        <v>88</v>
      </c>
      <c r="T104" s="100">
        <v>128</v>
      </c>
      <c r="U104" s="100">
        <v>0</v>
      </c>
      <c r="V104" s="100">
        <v>868</v>
      </c>
      <c r="W104" s="128"/>
      <c r="X104" s="124">
        <v>1997</v>
      </c>
      <c r="Y104" s="100">
        <v>10</v>
      </c>
      <c r="Z104" s="100">
        <v>4</v>
      </c>
      <c r="AA104" s="100">
        <v>2</v>
      </c>
      <c r="AB104" s="100">
        <v>7</v>
      </c>
      <c r="AC104" s="100">
        <v>4</v>
      </c>
      <c r="AD104" s="100">
        <v>5</v>
      </c>
      <c r="AE104" s="100">
        <v>10</v>
      </c>
      <c r="AF104" s="100">
        <v>11</v>
      </c>
      <c r="AG104" s="100">
        <v>5</v>
      </c>
      <c r="AH104" s="100">
        <v>8</v>
      </c>
      <c r="AI104" s="100">
        <v>16</v>
      </c>
      <c r="AJ104" s="100">
        <v>17</v>
      </c>
      <c r="AK104" s="100">
        <v>16</v>
      </c>
      <c r="AL104" s="100">
        <v>48</v>
      </c>
      <c r="AM104" s="100">
        <v>62</v>
      </c>
      <c r="AN104" s="100">
        <v>64</v>
      </c>
      <c r="AO104" s="100">
        <v>137</v>
      </c>
      <c r="AP104" s="100">
        <v>228</v>
      </c>
      <c r="AQ104" s="100">
        <v>0</v>
      </c>
      <c r="AR104" s="100">
        <v>654</v>
      </c>
      <c r="AS104" s="128"/>
      <c r="AT104" s="124">
        <v>1997</v>
      </c>
      <c r="AU104" s="100">
        <v>30</v>
      </c>
      <c r="AV104" s="100">
        <v>7</v>
      </c>
      <c r="AW104" s="100">
        <v>5</v>
      </c>
      <c r="AX104" s="100">
        <v>13</v>
      </c>
      <c r="AY104" s="100">
        <v>12</v>
      </c>
      <c r="AZ104" s="100">
        <v>30</v>
      </c>
      <c r="BA104" s="100">
        <v>53</v>
      </c>
      <c r="BB104" s="100">
        <v>67</v>
      </c>
      <c r="BC104" s="100">
        <v>72</v>
      </c>
      <c r="BD104" s="100">
        <v>61</v>
      </c>
      <c r="BE104" s="100">
        <v>57</v>
      </c>
      <c r="BF104" s="100">
        <v>55</v>
      </c>
      <c r="BG104" s="100">
        <v>55</v>
      </c>
      <c r="BH104" s="100">
        <v>106</v>
      </c>
      <c r="BI104" s="100">
        <v>149</v>
      </c>
      <c r="BJ104" s="100">
        <v>169</v>
      </c>
      <c r="BK104" s="100">
        <v>225</v>
      </c>
      <c r="BL104" s="100">
        <v>356</v>
      </c>
      <c r="BM104" s="100">
        <v>0</v>
      </c>
      <c r="BN104" s="100">
        <v>1522</v>
      </c>
      <c r="BP104" s="124">
        <v>1997</v>
      </c>
    </row>
    <row r="105" spans="2:68">
      <c r="B105" s="124">
        <v>1998</v>
      </c>
      <c r="C105" s="100">
        <v>19</v>
      </c>
      <c r="D105" s="100">
        <v>2</v>
      </c>
      <c r="E105" s="100">
        <v>3</v>
      </c>
      <c r="F105" s="100">
        <v>4</v>
      </c>
      <c r="G105" s="100">
        <v>11</v>
      </c>
      <c r="H105" s="100">
        <v>16</v>
      </c>
      <c r="I105" s="100">
        <v>29</v>
      </c>
      <c r="J105" s="100">
        <v>52</v>
      </c>
      <c r="K105" s="100">
        <v>40</v>
      </c>
      <c r="L105" s="100">
        <v>34</v>
      </c>
      <c r="M105" s="100">
        <v>38</v>
      </c>
      <c r="N105" s="100">
        <v>31</v>
      </c>
      <c r="O105" s="100">
        <v>48</v>
      </c>
      <c r="P105" s="100">
        <v>44</v>
      </c>
      <c r="Q105" s="100">
        <v>67</v>
      </c>
      <c r="R105" s="100">
        <v>112</v>
      </c>
      <c r="S105" s="100">
        <v>116</v>
      </c>
      <c r="T105" s="100">
        <v>124</v>
      </c>
      <c r="U105" s="100">
        <v>0</v>
      </c>
      <c r="V105" s="100">
        <v>790</v>
      </c>
      <c r="W105" s="128"/>
      <c r="X105" s="124">
        <v>1998</v>
      </c>
      <c r="Y105" s="100">
        <v>17</v>
      </c>
      <c r="Z105" s="100">
        <v>1</v>
      </c>
      <c r="AA105" s="100">
        <v>4</v>
      </c>
      <c r="AB105" s="100">
        <v>7</v>
      </c>
      <c r="AC105" s="100">
        <v>1</v>
      </c>
      <c r="AD105" s="100">
        <v>4</v>
      </c>
      <c r="AE105" s="100">
        <v>7</v>
      </c>
      <c r="AF105" s="100">
        <v>10</v>
      </c>
      <c r="AG105" s="100">
        <v>13</v>
      </c>
      <c r="AH105" s="100">
        <v>12</v>
      </c>
      <c r="AI105" s="100">
        <v>9</v>
      </c>
      <c r="AJ105" s="100">
        <v>10</v>
      </c>
      <c r="AK105" s="100">
        <v>21</v>
      </c>
      <c r="AL105" s="100">
        <v>40</v>
      </c>
      <c r="AM105" s="100">
        <v>56</v>
      </c>
      <c r="AN105" s="100">
        <v>102</v>
      </c>
      <c r="AO105" s="100">
        <v>114</v>
      </c>
      <c r="AP105" s="100">
        <v>236</v>
      </c>
      <c r="AQ105" s="100">
        <v>0</v>
      </c>
      <c r="AR105" s="100">
        <v>664</v>
      </c>
      <c r="AS105" s="128"/>
      <c r="AT105" s="124">
        <v>1998</v>
      </c>
      <c r="AU105" s="100">
        <v>36</v>
      </c>
      <c r="AV105" s="100">
        <v>3</v>
      </c>
      <c r="AW105" s="100">
        <v>7</v>
      </c>
      <c r="AX105" s="100">
        <v>11</v>
      </c>
      <c r="AY105" s="100">
        <v>12</v>
      </c>
      <c r="AZ105" s="100">
        <v>20</v>
      </c>
      <c r="BA105" s="100">
        <v>36</v>
      </c>
      <c r="BB105" s="100">
        <v>62</v>
      </c>
      <c r="BC105" s="100">
        <v>53</v>
      </c>
      <c r="BD105" s="100">
        <v>46</v>
      </c>
      <c r="BE105" s="100">
        <v>47</v>
      </c>
      <c r="BF105" s="100">
        <v>41</v>
      </c>
      <c r="BG105" s="100">
        <v>69</v>
      </c>
      <c r="BH105" s="100">
        <v>84</v>
      </c>
      <c r="BI105" s="100">
        <v>123</v>
      </c>
      <c r="BJ105" s="100">
        <v>214</v>
      </c>
      <c r="BK105" s="100">
        <v>230</v>
      </c>
      <c r="BL105" s="100">
        <v>360</v>
      </c>
      <c r="BM105" s="100">
        <v>0</v>
      </c>
      <c r="BN105" s="100">
        <v>1454</v>
      </c>
      <c r="BP105" s="124">
        <v>1998</v>
      </c>
    </row>
    <row r="106" spans="2:68">
      <c r="B106" s="124">
        <v>1999</v>
      </c>
      <c r="C106" s="100">
        <v>19</v>
      </c>
      <c r="D106" s="100">
        <v>1</v>
      </c>
      <c r="E106" s="100">
        <v>2</v>
      </c>
      <c r="F106" s="100">
        <v>6</v>
      </c>
      <c r="G106" s="100">
        <v>8</v>
      </c>
      <c r="H106" s="100">
        <v>20</v>
      </c>
      <c r="I106" s="100">
        <v>26</v>
      </c>
      <c r="J106" s="100">
        <v>33</v>
      </c>
      <c r="K106" s="100">
        <v>43</v>
      </c>
      <c r="L106" s="100">
        <v>36</v>
      </c>
      <c r="M106" s="100">
        <v>44</v>
      </c>
      <c r="N106" s="100">
        <v>35</v>
      </c>
      <c r="O106" s="100">
        <v>30</v>
      </c>
      <c r="P106" s="100">
        <v>52</v>
      </c>
      <c r="Q106" s="100">
        <v>76</v>
      </c>
      <c r="R106" s="100">
        <v>139</v>
      </c>
      <c r="S106" s="100">
        <v>124</v>
      </c>
      <c r="T106" s="100">
        <v>148</v>
      </c>
      <c r="U106" s="100">
        <v>0</v>
      </c>
      <c r="V106" s="100">
        <v>842</v>
      </c>
      <c r="W106" s="128"/>
      <c r="X106" s="124">
        <v>1999</v>
      </c>
      <c r="Y106" s="100">
        <v>14</v>
      </c>
      <c r="Z106" s="100">
        <v>2</v>
      </c>
      <c r="AA106" s="100">
        <v>1</v>
      </c>
      <c r="AB106" s="100">
        <v>5</v>
      </c>
      <c r="AC106" s="100">
        <v>9</v>
      </c>
      <c r="AD106" s="100">
        <v>6</v>
      </c>
      <c r="AE106" s="100">
        <v>8</v>
      </c>
      <c r="AF106" s="100">
        <v>14</v>
      </c>
      <c r="AG106" s="100">
        <v>11</v>
      </c>
      <c r="AH106" s="100">
        <v>17</v>
      </c>
      <c r="AI106" s="100">
        <v>21</v>
      </c>
      <c r="AJ106" s="100">
        <v>12</v>
      </c>
      <c r="AK106" s="100">
        <v>26</v>
      </c>
      <c r="AL106" s="100">
        <v>34</v>
      </c>
      <c r="AM106" s="100">
        <v>72</v>
      </c>
      <c r="AN106" s="100">
        <v>116</v>
      </c>
      <c r="AO106" s="100">
        <v>123</v>
      </c>
      <c r="AP106" s="100">
        <v>270</v>
      </c>
      <c r="AQ106" s="100">
        <v>0</v>
      </c>
      <c r="AR106" s="100">
        <v>761</v>
      </c>
      <c r="AS106" s="128"/>
      <c r="AT106" s="124">
        <v>1999</v>
      </c>
      <c r="AU106" s="100">
        <v>33</v>
      </c>
      <c r="AV106" s="100">
        <v>3</v>
      </c>
      <c r="AW106" s="100">
        <v>3</v>
      </c>
      <c r="AX106" s="100">
        <v>11</v>
      </c>
      <c r="AY106" s="100">
        <v>17</v>
      </c>
      <c r="AZ106" s="100">
        <v>26</v>
      </c>
      <c r="BA106" s="100">
        <v>34</v>
      </c>
      <c r="BB106" s="100">
        <v>47</v>
      </c>
      <c r="BC106" s="100">
        <v>54</v>
      </c>
      <c r="BD106" s="100">
        <v>53</v>
      </c>
      <c r="BE106" s="100">
        <v>65</v>
      </c>
      <c r="BF106" s="100">
        <v>47</v>
      </c>
      <c r="BG106" s="100">
        <v>56</v>
      </c>
      <c r="BH106" s="100">
        <v>86</v>
      </c>
      <c r="BI106" s="100">
        <v>148</v>
      </c>
      <c r="BJ106" s="100">
        <v>255</v>
      </c>
      <c r="BK106" s="100">
        <v>247</v>
      </c>
      <c r="BL106" s="100">
        <v>418</v>
      </c>
      <c r="BM106" s="100">
        <v>0</v>
      </c>
      <c r="BN106" s="100">
        <v>1603</v>
      </c>
      <c r="BP106" s="124">
        <v>1999</v>
      </c>
    </row>
    <row r="107" spans="2:68" s="92" customFormat="1">
      <c r="B107" s="125">
        <v>2000</v>
      </c>
      <c r="C107" s="100">
        <v>18</v>
      </c>
      <c r="D107" s="100">
        <v>2</v>
      </c>
      <c r="E107" s="100">
        <v>3</v>
      </c>
      <c r="F107" s="100">
        <v>6</v>
      </c>
      <c r="G107" s="100">
        <v>7</v>
      </c>
      <c r="H107" s="100">
        <v>12</v>
      </c>
      <c r="I107" s="100">
        <v>22</v>
      </c>
      <c r="J107" s="100">
        <v>42</v>
      </c>
      <c r="K107" s="100">
        <v>55</v>
      </c>
      <c r="L107" s="100">
        <v>36</v>
      </c>
      <c r="M107" s="100">
        <v>34</v>
      </c>
      <c r="N107" s="100">
        <v>31</v>
      </c>
      <c r="O107" s="100">
        <v>51</v>
      </c>
      <c r="P107" s="100">
        <v>42</v>
      </c>
      <c r="Q107" s="100">
        <v>76</v>
      </c>
      <c r="R107" s="100">
        <v>134</v>
      </c>
      <c r="S107" s="100">
        <v>140</v>
      </c>
      <c r="T107" s="100">
        <v>156</v>
      </c>
      <c r="U107" s="100">
        <v>0</v>
      </c>
      <c r="V107" s="100">
        <v>867</v>
      </c>
      <c r="W107" s="126"/>
      <c r="X107" s="125">
        <v>2000</v>
      </c>
      <c r="Y107" s="100">
        <v>18</v>
      </c>
      <c r="Z107" s="100">
        <v>3</v>
      </c>
      <c r="AA107" s="100">
        <v>3</v>
      </c>
      <c r="AB107" s="100">
        <v>3</v>
      </c>
      <c r="AC107" s="100">
        <v>2</v>
      </c>
      <c r="AD107" s="100">
        <v>7</v>
      </c>
      <c r="AE107" s="100">
        <v>9</v>
      </c>
      <c r="AF107" s="100">
        <v>7</v>
      </c>
      <c r="AG107" s="100">
        <v>10</v>
      </c>
      <c r="AH107" s="100">
        <v>15</v>
      </c>
      <c r="AI107" s="100">
        <v>19</v>
      </c>
      <c r="AJ107" s="100">
        <v>17</v>
      </c>
      <c r="AK107" s="100">
        <v>22</v>
      </c>
      <c r="AL107" s="100">
        <v>39</v>
      </c>
      <c r="AM107" s="100">
        <v>55</v>
      </c>
      <c r="AN107" s="100">
        <v>125</v>
      </c>
      <c r="AO107" s="100">
        <v>152</v>
      </c>
      <c r="AP107" s="100">
        <v>273</v>
      </c>
      <c r="AQ107" s="100">
        <v>0</v>
      </c>
      <c r="AR107" s="100">
        <v>779</v>
      </c>
      <c r="AS107" s="126"/>
      <c r="AT107" s="125">
        <v>2000</v>
      </c>
      <c r="AU107" s="100">
        <v>36</v>
      </c>
      <c r="AV107" s="100">
        <v>5</v>
      </c>
      <c r="AW107" s="100">
        <v>6</v>
      </c>
      <c r="AX107" s="100">
        <v>9</v>
      </c>
      <c r="AY107" s="100">
        <v>9</v>
      </c>
      <c r="AZ107" s="100">
        <v>19</v>
      </c>
      <c r="BA107" s="100">
        <v>31</v>
      </c>
      <c r="BB107" s="100">
        <v>49</v>
      </c>
      <c r="BC107" s="100">
        <v>65</v>
      </c>
      <c r="BD107" s="100">
        <v>51</v>
      </c>
      <c r="BE107" s="100">
        <v>53</v>
      </c>
      <c r="BF107" s="100">
        <v>48</v>
      </c>
      <c r="BG107" s="100">
        <v>73</v>
      </c>
      <c r="BH107" s="100">
        <v>81</v>
      </c>
      <c r="BI107" s="100">
        <v>131</v>
      </c>
      <c r="BJ107" s="100">
        <v>259</v>
      </c>
      <c r="BK107" s="100">
        <v>292</v>
      </c>
      <c r="BL107" s="100">
        <v>429</v>
      </c>
      <c r="BM107" s="100">
        <v>0</v>
      </c>
      <c r="BN107" s="100">
        <v>1646</v>
      </c>
      <c r="BP107" s="125">
        <v>2000</v>
      </c>
    </row>
    <row r="108" spans="2:68">
      <c r="B108" s="124">
        <v>2001</v>
      </c>
      <c r="C108" s="100">
        <v>28</v>
      </c>
      <c r="D108" s="100">
        <v>4</v>
      </c>
      <c r="E108" s="100">
        <v>3</v>
      </c>
      <c r="F108" s="100">
        <v>6</v>
      </c>
      <c r="G108" s="100">
        <v>3</v>
      </c>
      <c r="H108" s="100">
        <v>7</v>
      </c>
      <c r="I108" s="100">
        <v>14</v>
      </c>
      <c r="J108" s="100">
        <v>35</v>
      </c>
      <c r="K108" s="100">
        <v>49</v>
      </c>
      <c r="L108" s="100">
        <v>49</v>
      </c>
      <c r="M108" s="100">
        <v>33</v>
      </c>
      <c r="N108" s="100">
        <v>36</v>
      </c>
      <c r="O108" s="100">
        <v>39</v>
      </c>
      <c r="P108" s="100">
        <v>58</v>
      </c>
      <c r="Q108" s="100">
        <v>84</v>
      </c>
      <c r="R108" s="100">
        <v>111</v>
      </c>
      <c r="S108" s="100">
        <v>160</v>
      </c>
      <c r="T108" s="100">
        <v>168</v>
      </c>
      <c r="U108" s="100">
        <v>0</v>
      </c>
      <c r="V108" s="100">
        <v>887</v>
      </c>
      <c r="W108" s="128"/>
      <c r="X108" s="124">
        <v>2001</v>
      </c>
      <c r="Y108" s="100">
        <v>21</v>
      </c>
      <c r="Z108" s="100">
        <v>0</v>
      </c>
      <c r="AA108" s="100">
        <v>1</v>
      </c>
      <c r="AB108" s="100">
        <v>2</v>
      </c>
      <c r="AC108" s="100">
        <v>7</v>
      </c>
      <c r="AD108" s="100">
        <v>4</v>
      </c>
      <c r="AE108" s="100">
        <v>5</v>
      </c>
      <c r="AF108" s="100">
        <v>11</v>
      </c>
      <c r="AG108" s="100">
        <v>16</v>
      </c>
      <c r="AH108" s="100">
        <v>13</v>
      </c>
      <c r="AI108" s="100">
        <v>18</v>
      </c>
      <c r="AJ108" s="100">
        <v>24</v>
      </c>
      <c r="AK108" s="100">
        <v>31</v>
      </c>
      <c r="AL108" s="100">
        <v>22</v>
      </c>
      <c r="AM108" s="100">
        <v>55</v>
      </c>
      <c r="AN108" s="100">
        <v>126</v>
      </c>
      <c r="AO108" s="100">
        <v>144</v>
      </c>
      <c r="AP108" s="100">
        <v>288</v>
      </c>
      <c r="AQ108" s="100">
        <v>0</v>
      </c>
      <c r="AR108" s="100">
        <v>788</v>
      </c>
      <c r="AS108" s="128"/>
      <c r="AT108" s="124">
        <v>2001</v>
      </c>
      <c r="AU108" s="100">
        <v>49</v>
      </c>
      <c r="AV108" s="100">
        <v>4</v>
      </c>
      <c r="AW108" s="100">
        <v>4</v>
      </c>
      <c r="AX108" s="100">
        <v>8</v>
      </c>
      <c r="AY108" s="100">
        <v>10</v>
      </c>
      <c r="AZ108" s="100">
        <v>11</v>
      </c>
      <c r="BA108" s="100">
        <v>19</v>
      </c>
      <c r="BB108" s="100">
        <v>46</v>
      </c>
      <c r="BC108" s="100">
        <v>65</v>
      </c>
      <c r="BD108" s="100">
        <v>62</v>
      </c>
      <c r="BE108" s="100">
        <v>51</v>
      </c>
      <c r="BF108" s="100">
        <v>60</v>
      </c>
      <c r="BG108" s="100">
        <v>70</v>
      </c>
      <c r="BH108" s="100">
        <v>80</v>
      </c>
      <c r="BI108" s="100">
        <v>139</v>
      </c>
      <c r="BJ108" s="100">
        <v>237</v>
      </c>
      <c r="BK108" s="100">
        <v>304</v>
      </c>
      <c r="BL108" s="100">
        <v>456</v>
      </c>
      <c r="BM108" s="100">
        <v>0</v>
      </c>
      <c r="BN108" s="100">
        <v>1675</v>
      </c>
      <c r="BP108" s="124">
        <v>2001</v>
      </c>
    </row>
    <row r="109" spans="2:68">
      <c r="B109" s="125">
        <v>2002</v>
      </c>
      <c r="C109" s="100">
        <v>27</v>
      </c>
      <c r="D109" s="100">
        <v>4</v>
      </c>
      <c r="E109" s="100">
        <v>1</v>
      </c>
      <c r="F109" s="100">
        <v>6</v>
      </c>
      <c r="G109" s="100">
        <v>7</v>
      </c>
      <c r="H109" s="100">
        <v>8</v>
      </c>
      <c r="I109" s="100">
        <v>16</v>
      </c>
      <c r="J109" s="100">
        <v>32</v>
      </c>
      <c r="K109" s="100">
        <v>47</v>
      </c>
      <c r="L109" s="100">
        <v>58</v>
      </c>
      <c r="M109" s="100">
        <v>45</v>
      </c>
      <c r="N109" s="100">
        <v>45</v>
      </c>
      <c r="O109" s="100">
        <v>52</v>
      </c>
      <c r="P109" s="100">
        <v>50</v>
      </c>
      <c r="Q109" s="100">
        <v>81</v>
      </c>
      <c r="R109" s="100">
        <v>134</v>
      </c>
      <c r="S109" s="100">
        <v>139</v>
      </c>
      <c r="T109" s="100">
        <v>199</v>
      </c>
      <c r="U109" s="100">
        <v>1</v>
      </c>
      <c r="V109" s="100">
        <v>952</v>
      </c>
      <c r="W109" s="128"/>
      <c r="X109" s="125">
        <v>2002</v>
      </c>
      <c r="Y109" s="100">
        <v>14</v>
      </c>
      <c r="Z109" s="100">
        <v>3</v>
      </c>
      <c r="AA109" s="100">
        <v>1</v>
      </c>
      <c r="AB109" s="100">
        <v>3</v>
      </c>
      <c r="AC109" s="100">
        <v>7</v>
      </c>
      <c r="AD109" s="100">
        <v>3</v>
      </c>
      <c r="AE109" s="100">
        <v>3</v>
      </c>
      <c r="AF109" s="100">
        <v>12</v>
      </c>
      <c r="AG109" s="100">
        <v>13</v>
      </c>
      <c r="AH109" s="100">
        <v>17</v>
      </c>
      <c r="AI109" s="100">
        <v>25</v>
      </c>
      <c r="AJ109" s="100">
        <v>23</v>
      </c>
      <c r="AK109" s="100">
        <v>27</v>
      </c>
      <c r="AL109" s="100">
        <v>31</v>
      </c>
      <c r="AM109" s="100">
        <v>57</v>
      </c>
      <c r="AN109" s="100">
        <v>114</v>
      </c>
      <c r="AO109" s="100">
        <v>170</v>
      </c>
      <c r="AP109" s="100">
        <v>315</v>
      </c>
      <c r="AQ109" s="100">
        <v>0</v>
      </c>
      <c r="AR109" s="100">
        <v>838</v>
      </c>
      <c r="AS109" s="128"/>
      <c r="AT109" s="125">
        <v>2002</v>
      </c>
      <c r="AU109" s="100">
        <v>41</v>
      </c>
      <c r="AV109" s="100">
        <v>7</v>
      </c>
      <c r="AW109" s="100">
        <v>2</v>
      </c>
      <c r="AX109" s="100">
        <v>9</v>
      </c>
      <c r="AY109" s="100">
        <v>14</v>
      </c>
      <c r="AZ109" s="100">
        <v>11</v>
      </c>
      <c r="BA109" s="100">
        <v>19</v>
      </c>
      <c r="BB109" s="100">
        <v>44</v>
      </c>
      <c r="BC109" s="100">
        <v>60</v>
      </c>
      <c r="BD109" s="100">
        <v>75</v>
      </c>
      <c r="BE109" s="100">
        <v>70</v>
      </c>
      <c r="BF109" s="100">
        <v>68</v>
      </c>
      <c r="BG109" s="100">
        <v>79</v>
      </c>
      <c r="BH109" s="100">
        <v>81</v>
      </c>
      <c r="BI109" s="100">
        <v>138</v>
      </c>
      <c r="BJ109" s="100">
        <v>248</v>
      </c>
      <c r="BK109" s="100">
        <v>309</v>
      </c>
      <c r="BL109" s="100">
        <v>514</v>
      </c>
      <c r="BM109" s="100">
        <v>1</v>
      </c>
      <c r="BN109" s="100">
        <v>1790</v>
      </c>
      <c r="BP109" s="125">
        <v>2002</v>
      </c>
    </row>
    <row r="110" spans="2:68">
      <c r="B110" s="124">
        <v>2003</v>
      </c>
      <c r="C110" s="100">
        <v>18</v>
      </c>
      <c r="D110" s="100">
        <v>0</v>
      </c>
      <c r="E110" s="100">
        <v>1</v>
      </c>
      <c r="F110" s="100">
        <v>3</v>
      </c>
      <c r="G110" s="100">
        <v>5</v>
      </c>
      <c r="H110" s="100">
        <v>6</v>
      </c>
      <c r="I110" s="100">
        <v>9</v>
      </c>
      <c r="J110" s="100">
        <v>30</v>
      </c>
      <c r="K110" s="100">
        <v>46</v>
      </c>
      <c r="L110" s="100">
        <v>68</v>
      </c>
      <c r="M110" s="100">
        <v>43</v>
      </c>
      <c r="N110" s="100">
        <v>36</v>
      </c>
      <c r="O110" s="100">
        <v>34</v>
      </c>
      <c r="P110" s="100">
        <v>69</v>
      </c>
      <c r="Q110" s="100">
        <v>92</v>
      </c>
      <c r="R110" s="100">
        <v>138</v>
      </c>
      <c r="S110" s="100">
        <v>144</v>
      </c>
      <c r="T110" s="100">
        <v>184</v>
      </c>
      <c r="U110" s="100">
        <v>0</v>
      </c>
      <c r="V110" s="100">
        <v>926</v>
      </c>
      <c r="W110" s="128"/>
      <c r="X110" s="124">
        <v>2003</v>
      </c>
      <c r="Y110" s="100">
        <v>13</v>
      </c>
      <c r="Z110" s="100">
        <v>1</v>
      </c>
      <c r="AA110" s="100">
        <v>0</v>
      </c>
      <c r="AB110" s="100">
        <v>4</v>
      </c>
      <c r="AC110" s="100">
        <v>5</v>
      </c>
      <c r="AD110" s="100">
        <v>4</v>
      </c>
      <c r="AE110" s="100">
        <v>8</v>
      </c>
      <c r="AF110" s="100">
        <v>10</v>
      </c>
      <c r="AG110" s="100">
        <v>12</v>
      </c>
      <c r="AH110" s="100">
        <v>19</v>
      </c>
      <c r="AI110" s="100">
        <v>15</v>
      </c>
      <c r="AJ110" s="100">
        <v>23</v>
      </c>
      <c r="AK110" s="100">
        <v>18</v>
      </c>
      <c r="AL110" s="100">
        <v>32</v>
      </c>
      <c r="AM110" s="100">
        <v>66</v>
      </c>
      <c r="AN110" s="100">
        <v>141</v>
      </c>
      <c r="AO110" s="100">
        <v>138</v>
      </c>
      <c r="AP110" s="100">
        <v>319</v>
      </c>
      <c r="AQ110" s="100">
        <v>0</v>
      </c>
      <c r="AR110" s="100">
        <v>828</v>
      </c>
      <c r="AS110" s="128"/>
      <c r="AT110" s="124">
        <v>2003</v>
      </c>
      <c r="AU110" s="100">
        <v>31</v>
      </c>
      <c r="AV110" s="100">
        <v>1</v>
      </c>
      <c r="AW110" s="100">
        <v>1</v>
      </c>
      <c r="AX110" s="100">
        <v>7</v>
      </c>
      <c r="AY110" s="100">
        <v>10</v>
      </c>
      <c r="AZ110" s="100">
        <v>10</v>
      </c>
      <c r="BA110" s="100">
        <v>17</v>
      </c>
      <c r="BB110" s="100">
        <v>40</v>
      </c>
      <c r="BC110" s="100">
        <v>58</v>
      </c>
      <c r="BD110" s="100">
        <v>87</v>
      </c>
      <c r="BE110" s="100">
        <v>58</v>
      </c>
      <c r="BF110" s="100">
        <v>59</v>
      </c>
      <c r="BG110" s="100">
        <v>52</v>
      </c>
      <c r="BH110" s="100">
        <v>101</v>
      </c>
      <c r="BI110" s="100">
        <v>158</v>
      </c>
      <c r="BJ110" s="100">
        <v>279</v>
      </c>
      <c r="BK110" s="100">
        <v>282</v>
      </c>
      <c r="BL110" s="100">
        <v>503</v>
      </c>
      <c r="BM110" s="100">
        <v>0</v>
      </c>
      <c r="BN110" s="100">
        <v>1754</v>
      </c>
      <c r="BP110" s="124">
        <v>2003</v>
      </c>
    </row>
    <row r="111" spans="2:68">
      <c r="B111" s="125">
        <v>2004</v>
      </c>
      <c r="C111" s="100">
        <v>21</v>
      </c>
      <c r="D111" s="100">
        <v>3</v>
      </c>
      <c r="E111" s="100">
        <v>1</v>
      </c>
      <c r="F111" s="100">
        <v>3</v>
      </c>
      <c r="G111" s="100">
        <v>4</v>
      </c>
      <c r="H111" s="100">
        <v>9</v>
      </c>
      <c r="I111" s="100">
        <v>14</v>
      </c>
      <c r="J111" s="100">
        <v>24</v>
      </c>
      <c r="K111" s="100">
        <v>36</v>
      </c>
      <c r="L111" s="100">
        <v>54</v>
      </c>
      <c r="M111" s="100">
        <v>48</v>
      </c>
      <c r="N111" s="100">
        <v>42</v>
      </c>
      <c r="O111" s="100">
        <v>45</v>
      </c>
      <c r="P111" s="100">
        <v>62</v>
      </c>
      <c r="Q111" s="100">
        <v>86</v>
      </c>
      <c r="R111" s="100">
        <v>140</v>
      </c>
      <c r="S111" s="100">
        <v>157</v>
      </c>
      <c r="T111" s="100">
        <v>216</v>
      </c>
      <c r="U111" s="100">
        <v>0</v>
      </c>
      <c r="V111" s="100">
        <v>965</v>
      </c>
      <c r="W111" s="128"/>
      <c r="X111" s="125">
        <v>2004</v>
      </c>
      <c r="Y111" s="100">
        <v>11</v>
      </c>
      <c r="Z111" s="100">
        <v>2</v>
      </c>
      <c r="AA111" s="100">
        <v>0</v>
      </c>
      <c r="AB111" s="100">
        <v>3</v>
      </c>
      <c r="AC111" s="100">
        <v>1</v>
      </c>
      <c r="AD111" s="100">
        <v>2</v>
      </c>
      <c r="AE111" s="100">
        <v>6</v>
      </c>
      <c r="AF111" s="100">
        <v>5</v>
      </c>
      <c r="AG111" s="100">
        <v>11</v>
      </c>
      <c r="AH111" s="100">
        <v>23</v>
      </c>
      <c r="AI111" s="100">
        <v>13</v>
      </c>
      <c r="AJ111" s="100">
        <v>19</v>
      </c>
      <c r="AK111" s="100">
        <v>41</v>
      </c>
      <c r="AL111" s="100">
        <v>56</v>
      </c>
      <c r="AM111" s="100">
        <v>58</v>
      </c>
      <c r="AN111" s="100">
        <v>108</v>
      </c>
      <c r="AO111" s="100">
        <v>171</v>
      </c>
      <c r="AP111" s="100">
        <v>312</v>
      </c>
      <c r="AQ111" s="100">
        <v>0</v>
      </c>
      <c r="AR111" s="100">
        <v>842</v>
      </c>
      <c r="AS111" s="128"/>
      <c r="AT111" s="125">
        <v>2004</v>
      </c>
      <c r="AU111" s="100">
        <v>32</v>
      </c>
      <c r="AV111" s="100">
        <v>5</v>
      </c>
      <c r="AW111" s="100">
        <v>1</v>
      </c>
      <c r="AX111" s="100">
        <v>6</v>
      </c>
      <c r="AY111" s="100">
        <v>5</v>
      </c>
      <c r="AZ111" s="100">
        <v>11</v>
      </c>
      <c r="BA111" s="100">
        <v>20</v>
      </c>
      <c r="BB111" s="100">
        <v>29</v>
      </c>
      <c r="BC111" s="100">
        <v>47</v>
      </c>
      <c r="BD111" s="100">
        <v>77</v>
      </c>
      <c r="BE111" s="100">
        <v>61</v>
      </c>
      <c r="BF111" s="100">
        <v>61</v>
      </c>
      <c r="BG111" s="100">
        <v>86</v>
      </c>
      <c r="BH111" s="100">
        <v>118</v>
      </c>
      <c r="BI111" s="100">
        <v>144</v>
      </c>
      <c r="BJ111" s="100">
        <v>248</v>
      </c>
      <c r="BK111" s="100">
        <v>328</v>
      </c>
      <c r="BL111" s="100">
        <v>528</v>
      </c>
      <c r="BM111" s="100">
        <v>0</v>
      </c>
      <c r="BN111" s="100">
        <v>1807</v>
      </c>
      <c r="BP111" s="125">
        <v>2004</v>
      </c>
    </row>
    <row r="112" spans="2:68">
      <c r="B112" s="124">
        <v>2005</v>
      </c>
      <c r="C112" s="100">
        <v>23</v>
      </c>
      <c r="D112" s="100">
        <v>3</v>
      </c>
      <c r="E112" s="100">
        <v>2</v>
      </c>
      <c r="F112" s="100">
        <v>3</v>
      </c>
      <c r="G112" s="100">
        <v>3</v>
      </c>
      <c r="H112" s="100">
        <v>7</v>
      </c>
      <c r="I112" s="100">
        <v>6</v>
      </c>
      <c r="J112" s="100">
        <v>25</v>
      </c>
      <c r="K112" s="100">
        <v>44</v>
      </c>
      <c r="L112" s="100">
        <v>49</v>
      </c>
      <c r="M112" s="100">
        <v>45</v>
      </c>
      <c r="N112" s="100">
        <v>36</v>
      </c>
      <c r="O112" s="100">
        <v>36</v>
      </c>
      <c r="P112" s="100">
        <v>59</v>
      </c>
      <c r="Q112" s="100">
        <v>76</v>
      </c>
      <c r="R112" s="100">
        <v>140</v>
      </c>
      <c r="S112" s="100">
        <v>139</v>
      </c>
      <c r="T112" s="100">
        <v>209</v>
      </c>
      <c r="U112" s="100">
        <v>0</v>
      </c>
      <c r="V112" s="100">
        <v>905</v>
      </c>
      <c r="W112" s="128"/>
      <c r="X112" s="124">
        <v>2005</v>
      </c>
      <c r="Y112" s="100">
        <v>9</v>
      </c>
      <c r="Z112" s="100">
        <v>1</v>
      </c>
      <c r="AA112" s="100">
        <v>1</v>
      </c>
      <c r="AB112" s="100">
        <v>1</v>
      </c>
      <c r="AC112" s="100">
        <v>2</v>
      </c>
      <c r="AD112" s="100">
        <v>2</v>
      </c>
      <c r="AE112" s="100">
        <v>3</v>
      </c>
      <c r="AF112" s="100">
        <v>11</v>
      </c>
      <c r="AG112" s="100">
        <v>10</v>
      </c>
      <c r="AH112" s="100">
        <v>12</v>
      </c>
      <c r="AI112" s="100">
        <v>17</v>
      </c>
      <c r="AJ112" s="100">
        <v>21</v>
      </c>
      <c r="AK112" s="100">
        <v>35</v>
      </c>
      <c r="AL112" s="100">
        <v>34</v>
      </c>
      <c r="AM112" s="100">
        <v>55</v>
      </c>
      <c r="AN112" s="100">
        <v>108</v>
      </c>
      <c r="AO112" s="100">
        <v>161</v>
      </c>
      <c r="AP112" s="100">
        <v>313</v>
      </c>
      <c r="AQ112" s="100">
        <v>0</v>
      </c>
      <c r="AR112" s="100">
        <v>796</v>
      </c>
      <c r="AS112" s="128"/>
      <c r="AT112" s="124">
        <v>2005</v>
      </c>
      <c r="AU112" s="100">
        <v>32</v>
      </c>
      <c r="AV112" s="100">
        <v>4</v>
      </c>
      <c r="AW112" s="100">
        <v>3</v>
      </c>
      <c r="AX112" s="100">
        <v>4</v>
      </c>
      <c r="AY112" s="100">
        <v>5</v>
      </c>
      <c r="AZ112" s="100">
        <v>9</v>
      </c>
      <c r="BA112" s="100">
        <v>9</v>
      </c>
      <c r="BB112" s="100">
        <v>36</v>
      </c>
      <c r="BC112" s="100">
        <v>54</v>
      </c>
      <c r="BD112" s="100">
        <v>61</v>
      </c>
      <c r="BE112" s="100">
        <v>62</v>
      </c>
      <c r="BF112" s="100">
        <v>57</v>
      </c>
      <c r="BG112" s="100">
        <v>71</v>
      </c>
      <c r="BH112" s="100">
        <v>93</v>
      </c>
      <c r="BI112" s="100">
        <v>131</v>
      </c>
      <c r="BJ112" s="100">
        <v>248</v>
      </c>
      <c r="BK112" s="100">
        <v>300</v>
      </c>
      <c r="BL112" s="100">
        <v>522</v>
      </c>
      <c r="BM112" s="100">
        <v>0</v>
      </c>
      <c r="BN112" s="100">
        <v>1701</v>
      </c>
      <c r="BP112" s="124">
        <v>2005</v>
      </c>
    </row>
    <row r="113" spans="2:68">
      <c r="B113" s="124">
        <v>2006</v>
      </c>
      <c r="C113" s="100">
        <v>17</v>
      </c>
      <c r="D113" s="100">
        <v>3</v>
      </c>
      <c r="E113" s="100">
        <v>2</v>
      </c>
      <c r="F113" s="100">
        <v>2</v>
      </c>
      <c r="G113" s="100">
        <v>7</v>
      </c>
      <c r="H113" s="100">
        <v>9</v>
      </c>
      <c r="I113" s="100">
        <v>8</v>
      </c>
      <c r="J113" s="100">
        <v>20</v>
      </c>
      <c r="K113" s="100">
        <v>43</v>
      </c>
      <c r="L113" s="100">
        <v>50</v>
      </c>
      <c r="M113" s="100">
        <v>53</v>
      </c>
      <c r="N113" s="100">
        <v>65</v>
      </c>
      <c r="O113" s="100">
        <v>63</v>
      </c>
      <c r="P113" s="100">
        <v>68</v>
      </c>
      <c r="Q113" s="100">
        <v>89</v>
      </c>
      <c r="R113" s="100">
        <v>154</v>
      </c>
      <c r="S113" s="100">
        <v>179</v>
      </c>
      <c r="T113" s="100">
        <v>211</v>
      </c>
      <c r="U113" s="100">
        <v>0</v>
      </c>
      <c r="V113" s="100">
        <v>1043</v>
      </c>
      <c r="X113" s="124">
        <v>2006</v>
      </c>
      <c r="Y113" s="100">
        <v>15</v>
      </c>
      <c r="Z113" s="100">
        <v>1</v>
      </c>
      <c r="AA113" s="100">
        <v>0</v>
      </c>
      <c r="AB113" s="100">
        <v>4</v>
      </c>
      <c r="AC113" s="100">
        <v>2</v>
      </c>
      <c r="AD113" s="100">
        <v>2</v>
      </c>
      <c r="AE113" s="100">
        <v>10</v>
      </c>
      <c r="AF113" s="100">
        <v>10</v>
      </c>
      <c r="AG113" s="100">
        <v>12</v>
      </c>
      <c r="AH113" s="100">
        <v>27</v>
      </c>
      <c r="AI113" s="100">
        <v>24</v>
      </c>
      <c r="AJ113" s="100">
        <v>23</v>
      </c>
      <c r="AK113" s="100">
        <v>27</v>
      </c>
      <c r="AL113" s="100">
        <v>37</v>
      </c>
      <c r="AM113" s="100">
        <v>67</v>
      </c>
      <c r="AN113" s="100">
        <v>118</v>
      </c>
      <c r="AO113" s="100">
        <v>180</v>
      </c>
      <c r="AP113" s="100">
        <v>367</v>
      </c>
      <c r="AQ113" s="100">
        <v>0</v>
      </c>
      <c r="AR113" s="100">
        <v>926</v>
      </c>
      <c r="AT113" s="124">
        <v>2006</v>
      </c>
      <c r="AU113" s="100">
        <v>32</v>
      </c>
      <c r="AV113" s="100">
        <v>4</v>
      </c>
      <c r="AW113" s="100">
        <v>2</v>
      </c>
      <c r="AX113" s="100">
        <v>6</v>
      </c>
      <c r="AY113" s="100">
        <v>9</v>
      </c>
      <c r="AZ113" s="100">
        <v>11</v>
      </c>
      <c r="BA113" s="100">
        <v>18</v>
      </c>
      <c r="BB113" s="100">
        <v>30</v>
      </c>
      <c r="BC113" s="100">
        <v>55</v>
      </c>
      <c r="BD113" s="100">
        <v>77</v>
      </c>
      <c r="BE113" s="100">
        <v>77</v>
      </c>
      <c r="BF113" s="100">
        <v>88</v>
      </c>
      <c r="BG113" s="100">
        <v>90</v>
      </c>
      <c r="BH113" s="100">
        <v>105</v>
      </c>
      <c r="BI113" s="100">
        <v>156</v>
      </c>
      <c r="BJ113" s="100">
        <v>272</v>
      </c>
      <c r="BK113" s="100">
        <v>359</v>
      </c>
      <c r="BL113" s="100">
        <v>578</v>
      </c>
      <c r="BM113" s="100">
        <v>0</v>
      </c>
      <c r="BN113" s="100">
        <v>1969</v>
      </c>
      <c r="BP113" s="124">
        <v>2006</v>
      </c>
    </row>
    <row r="114" spans="2:68">
      <c r="B114" s="124">
        <v>2007</v>
      </c>
      <c r="C114" s="100">
        <v>10</v>
      </c>
      <c r="D114" s="100">
        <v>2</v>
      </c>
      <c r="E114" s="100">
        <v>1</v>
      </c>
      <c r="F114" s="100">
        <v>4</v>
      </c>
      <c r="G114" s="100">
        <v>3</v>
      </c>
      <c r="H114" s="100">
        <v>6</v>
      </c>
      <c r="I114" s="100">
        <v>9</v>
      </c>
      <c r="J114" s="100">
        <v>15</v>
      </c>
      <c r="K114" s="100">
        <v>26</v>
      </c>
      <c r="L114" s="100">
        <v>51</v>
      </c>
      <c r="M114" s="100">
        <v>58</v>
      </c>
      <c r="N114" s="100">
        <v>67</v>
      </c>
      <c r="O114" s="100">
        <v>58</v>
      </c>
      <c r="P114" s="100">
        <v>67</v>
      </c>
      <c r="Q114" s="100">
        <v>86</v>
      </c>
      <c r="R114" s="100">
        <v>114</v>
      </c>
      <c r="S114" s="100">
        <v>165</v>
      </c>
      <c r="T114" s="100">
        <v>230</v>
      </c>
      <c r="U114" s="100">
        <v>0</v>
      </c>
      <c r="V114" s="100">
        <v>972</v>
      </c>
      <c r="X114" s="124">
        <v>2007</v>
      </c>
      <c r="Y114" s="100">
        <v>6</v>
      </c>
      <c r="Z114" s="100">
        <v>1</v>
      </c>
      <c r="AA114" s="100">
        <v>1</v>
      </c>
      <c r="AB114" s="100">
        <v>0</v>
      </c>
      <c r="AC114" s="100">
        <v>5</v>
      </c>
      <c r="AD114" s="100">
        <v>5</v>
      </c>
      <c r="AE114" s="100">
        <v>10</v>
      </c>
      <c r="AF114" s="100">
        <v>5</v>
      </c>
      <c r="AG114" s="100">
        <v>20</v>
      </c>
      <c r="AH114" s="100">
        <v>15</v>
      </c>
      <c r="AI114" s="100">
        <v>22</v>
      </c>
      <c r="AJ114" s="100">
        <v>29</v>
      </c>
      <c r="AK114" s="100">
        <v>33</v>
      </c>
      <c r="AL114" s="100">
        <v>42</v>
      </c>
      <c r="AM114" s="100">
        <v>60</v>
      </c>
      <c r="AN114" s="100">
        <v>109</v>
      </c>
      <c r="AO114" s="100">
        <v>135</v>
      </c>
      <c r="AP114" s="100">
        <v>387</v>
      </c>
      <c r="AQ114" s="100">
        <v>0</v>
      </c>
      <c r="AR114" s="100">
        <v>885</v>
      </c>
      <c r="AT114" s="124">
        <v>2007</v>
      </c>
      <c r="AU114" s="100">
        <v>16</v>
      </c>
      <c r="AV114" s="100">
        <v>3</v>
      </c>
      <c r="AW114" s="100">
        <v>2</v>
      </c>
      <c r="AX114" s="100">
        <v>4</v>
      </c>
      <c r="AY114" s="100">
        <v>8</v>
      </c>
      <c r="AZ114" s="100">
        <v>11</v>
      </c>
      <c r="BA114" s="100">
        <v>19</v>
      </c>
      <c r="BB114" s="100">
        <v>20</v>
      </c>
      <c r="BC114" s="100">
        <v>46</v>
      </c>
      <c r="BD114" s="100">
        <v>66</v>
      </c>
      <c r="BE114" s="100">
        <v>80</v>
      </c>
      <c r="BF114" s="100">
        <v>96</v>
      </c>
      <c r="BG114" s="100">
        <v>91</v>
      </c>
      <c r="BH114" s="100">
        <v>109</v>
      </c>
      <c r="BI114" s="100">
        <v>146</v>
      </c>
      <c r="BJ114" s="100">
        <v>223</v>
      </c>
      <c r="BK114" s="100">
        <v>300</v>
      </c>
      <c r="BL114" s="100">
        <v>617</v>
      </c>
      <c r="BM114" s="100">
        <v>0</v>
      </c>
      <c r="BN114" s="100">
        <v>1857</v>
      </c>
      <c r="BP114" s="124">
        <v>2007</v>
      </c>
    </row>
    <row r="115" spans="2:68">
      <c r="B115" s="124">
        <v>2008</v>
      </c>
      <c r="C115" s="100">
        <v>17</v>
      </c>
      <c r="D115" s="100">
        <v>2</v>
      </c>
      <c r="E115" s="100">
        <v>3</v>
      </c>
      <c r="F115" s="100">
        <v>5</v>
      </c>
      <c r="G115" s="100">
        <v>2</v>
      </c>
      <c r="H115" s="100">
        <v>7</v>
      </c>
      <c r="I115" s="100">
        <v>8</v>
      </c>
      <c r="J115" s="100">
        <v>25</v>
      </c>
      <c r="K115" s="100">
        <v>24</v>
      </c>
      <c r="L115" s="100">
        <v>62</v>
      </c>
      <c r="M115" s="100">
        <v>60</v>
      </c>
      <c r="N115" s="100">
        <v>57</v>
      </c>
      <c r="O115" s="100">
        <v>41</v>
      </c>
      <c r="P115" s="100">
        <v>70</v>
      </c>
      <c r="Q115" s="100">
        <v>89</v>
      </c>
      <c r="R115" s="100">
        <v>127</v>
      </c>
      <c r="S115" s="100">
        <v>157</v>
      </c>
      <c r="T115" s="100">
        <v>259</v>
      </c>
      <c r="U115" s="100">
        <v>0</v>
      </c>
      <c r="V115" s="100">
        <v>1015</v>
      </c>
      <c r="X115" s="124">
        <v>2008</v>
      </c>
      <c r="Y115" s="100">
        <v>10</v>
      </c>
      <c r="Z115" s="100">
        <v>2</v>
      </c>
      <c r="AA115" s="100">
        <v>0</v>
      </c>
      <c r="AB115" s="100">
        <v>1</v>
      </c>
      <c r="AC115" s="100">
        <v>5</v>
      </c>
      <c r="AD115" s="100">
        <v>4</v>
      </c>
      <c r="AE115" s="100">
        <v>5</v>
      </c>
      <c r="AF115" s="100">
        <v>13</v>
      </c>
      <c r="AG115" s="100">
        <v>13</v>
      </c>
      <c r="AH115" s="100">
        <v>23</v>
      </c>
      <c r="AI115" s="100">
        <v>28</v>
      </c>
      <c r="AJ115" s="100">
        <v>24</v>
      </c>
      <c r="AK115" s="100">
        <v>44</v>
      </c>
      <c r="AL115" s="100">
        <v>43</v>
      </c>
      <c r="AM115" s="100">
        <v>65</v>
      </c>
      <c r="AN115" s="100">
        <v>104</v>
      </c>
      <c r="AO115" s="100">
        <v>178</v>
      </c>
      <c r="AP115" s="100">
        <v>392</v>
      </c>
      <c r="AQ115" s="100">
        <v>0</v>
      </c>
      <c r="AR115" s="100">
        <v>954</v>
      </c>
      <c r="AT115" s="124">
        <v>2008</v>
      </c>
      <c r="AU115" s="100">
        <v>27</v>
      </c>
      <c r="AV115" s="100">
        <v>4</v>
      </c>
      <c r="AW115" s="100">
        <v>3</v>
      </c>
      <c r="AX115" s="100">
        <v>6</v>
      </c>
      <c r="AY115" s="100">
        <v>7</v>
      </c>
      <c r="AZ115" s="100">
        <v>11</v>
      </c>
      <c r="BA115" s="100">
        <v>13</v>
      </c>
      <c r="BB115" s="100">
        <v>38</v>
      </c>
      <c r="BC115" s="100">
        <v>37</v>
      </c>
      <c r="BD115" s="100">
        <v>85</v>
      </c>
      <c r="BE115" s="100">
        <v>88</v>
      </c>
      <c r="BF115" s="100">
        <v>81</v>
      </c>
      <c r="BG115" s="100">
        <v>85</v>
      </c>
      <c r="BH115" s="100">
        <v>113</v>
      </c>
      <c r="BI115" s="100">
        <v>154</v>
      </c>
      <c r="BJ115" s="100">
        <v>231</v>
      </c>
      <c r="BK115" s="100">
        <v>335</v>
      </c>
      <c r="BL115" s="100">
        <v>651</v>
      </c>
      <c r="BM115" s="100">
        <v>0</v>
      </c>
      <c r="BN115" s="100">
        <v>1969</v>
      </c>
      <c r="BP115" s="124">
        <v>2008</v>
      </c>
    </row>
    <row r="116" spans="2:68">
      <c r="B116" s="124">
        <v>2009</v>
      </c>
      <c r="C116" s="100">
        <v>32</v>
      </c>
      <c r="D116" s="100">
        <v>4</v>
      </c>
      <c r="E116" s="100">
        <v>2</v>
      </c>
      <c r="F116" s="100">
        <v>2</v>
      </c>
      <c r="G116" s="100">
        <v>6</v>
      </c>
      <c r="H116" s="100">
        <v>4</v>
      </c>
      <c r="I116" s="100">
        <v>7</v>
      </c>
      <c r="J116" s="100">
        <v>9</v>
      </c>
      <c r="K116" s="100">
        <v>31</v>
      </c>
      <c r="L116" s="100">
        <v>48</v>
      </c>
      <c r="M116" s="100">
        <v>72</v>
      </c>
      <c r="N116" s="100">
        <v>68</v>
      </c>
      <c r="O116" s="100">
        <v>52</v>
      </c>
      <c r="P116" s="100">
        <v>76</v>
      </c>
      <c r="Q116" s="100">
        <v>84</v>
      </c>
      <c r="R116" s="100">
        <v>106</v>
      </c>
      <c r="S116" s="100">
        <v>133</v>
      </c>
      <c r="T116" s="100">
        <v>238</v>
      </c>
      <c r="U116" s="100">
        <v>0</v>
      </c>
      <c r="V116" s="100">
        <v>974</v>
      </c>
      <c r="X116" s="124">
        <v>2009</v>
      </c>
      <c r="Y116" s="100">
        <v>8</v>
      </c>
      <c r="Z116" s="100">
        <v>1</v>
      </c>
      <c r="AA116" s="100">
        <v>0</v>
      </c>
      <c r="AB116" s="100">
        <v>2</v>
      </c>
      <c r="AC116" s="100">
        <v>2</v>
      </c>
      <c r="AD116" s="100">
        <v>2</v>
      </c>
      <c r="AE116" s="100">
        <v>3</v>
      </c>
      <c r="AF116" s="100">
        <v>8</v>
      </c>
      <c r="AG116" s="100">
        <v>9</v>
      </c>
      <c r="AH116" s="100">
        <v>34</v>
      </c>
      <c r="AI116" s="100">
        <v>23</v>
      </c>
      <c r="AJ116" s="100">
        <v>28</v>
      </c>
      <c r="AK116" s="100">
        <v>24</v>
      </c>
      <c r="AL116" s="100">
        <v>43</v>
      </c>
      <c r="AM116" s="100">
        <v>59</v>
      </c>
      <c r="AN116" s="100">
        <v>92</v>
      </c>
      <c r="AO116" s="100">
        <v>147</v>
      </c>
      <c r="AP116" s="100">
        <v>367</v>
      </c>
      <c r="AQ116" s="100">
        <v>0</v>
      </c>
      <c r="AR116" s="100">
        <v>852</v>
      </c>
      <c r="AT116" s="124">
        <v>2009</v>
      </c>
      <c r="AU116" s="100">
        <v>40</v>
      </c>
      <c r="AV116" s="100">
        <v>5</v>
      </c>
      <c r="AW116" s="100">
        <v>2</v>
      </c>
      <c r="AX116" s="100">
        <v>4</v>
      </c>
      <c r="AY116" s="100">
        <v>8</v>
      </c>
      <c r="AZ116" s="100">
        <v>6</v>
      </c>
      <c r="BA116" s="100">
        <v>10</v>
      </c>
      <c r="BB116" s="100">
        <v>17</v>
      </c>
      <c r="BC116" s="100">
        <v>40</v>
      </c>
      <c r="BD116" s="100">
        <v>82</v>
      </c>
      <c r="BE116" s="100">
        <v>95</v>
      </c>
      <c r="BF116" s="100">
        <v>96</v>
      </c>
      <c r="BG116" s="100">
        <v>76</v>
      </c>
      <c r="BH116" s="100">
        <v>119</v>
      </c>
      <c r="BI116" s="100">
        <v>143</v>
      </c>
      <c r="BJ116" s="100">
        <v>198</v>
      </c>
      <c r="BK116" s="100">
        <v>280</v>
      </c>
      <c r="BL116" s="100">
        <v>605</v>
      </c>
      <c r="BM116" s="100">
        <v>0</v>
      </c>
      <c r="BN116" s="100">
        <v>1826</v>
      </c>
      <c r="BP116" s="124">
        <v>2009</v>
      </c>
    </row>
    <row r="117" spans="2:68">
      <c r="B117" s="124">
        <v>2010</v>
      </c>
      <c r="C117" s="100">
        <v>26</v>
      </c>
      <c r="D117" s="100">
        <v>0</v>
      </c>
      <c r="E117" s="100">
        <v>0</v>
      </c>
      <c r="F117" s="100">
        <v>1</v>
      </c>
      <c r="G117" s="100">
        <v>1</v>
      </c>
      <c r="H117" s="100">
        <v>4</v>
      </c>
      <c r="I117" s="100">
        <v>11</v>
      </c>
      <c r="J117" s="100">
        <v>14</v>
      </c>
      <c r="K117" s="100">
        <v>27</v>
      </c>
      <c r="L117" s="100">
        <v>50</v>
      </c>
      <c r="M117" s="100">
        <v>66</v>
      </c>
      <c r="N117" s="100">
        <v>71</v>
      </c>
      <c r="O117" s="100">
        <v>65</v>
      </c>
      <c r="P117" s="100">
        <v>83</v>
      </c>
      <c r="Q117" s="100">
        <v>101</v>
      </c>
      <c r="R117" s="100">
        <v>138</v>
      </c>
      <c r="S117" s="100">
        <v>181</v>
      </c>
      <c r="T117" s="100">
        <v>289</v>
      </c>
      <c r="U117" s="100">
        <v>0</v>
      </c>
      <c r="V117" s="100">
        <v>1128</v>
      </c>
      <c r="X117" s="124">
        <v>2010</v>
      </c>
      <c r="Y117" s="100">
        <v>9</v>
      </c>
      <c r="Z117" s="100">
        <v>2</v>
      </c>
      <c r="AA117" s="100">
        <v>2</v>
      </c>
      <c r="AB117" s="100">
        <v>0</v>
      </c>
      <c r="AC117" s="100">
        <v>4</v>
      </c>
      <c r="AD117" s="100">
        <v>3</v>
      </c>
      <c r="AE117" s="100">
        <v>11</v>
      </c>
      <c r="AF117" s="100">
        <v>5</v>
      </c>
      <c r="AG117" s="100">
        <v>13</v>
      </c>
      <c r="AH117" s="100">
        <v>18</v>
      </c>
      <c r="AI117" s="100">
        <v>25</v>
      </c>
      <c r="AJ117" s="100">
        <v>29</v>
      </c>
      <c r="AK117" s="100">
        <v>36</v>
      </c>
      <c r="AL117" s="100">
        <v>42</v>
      </c>
      <c r="AM117" s="100">
        <v>63</v>
      </c>
      <c r="AN117" s="100">
        <v>100</v>
      </c>
      <c r="AO117" s="100">
        <v>182</v>
      </c>
      <c r="AP117" s="100">
        <v>481</v>
      </c>
      <c r="AQ117" s="100">
        <v>0</v>
      </c>
      <c r="AR117" s="100">
        <v>1025</v>
      </c>
      <c r="AT117" s="124">
        <v>2010</v>
      </c>
      <c r="AU117" s="100">
        <v>35</v>
      </c>
      <c r="AV117" s="100">
        <v>2</v>
      </c>
      <c r="AW117" s="100">
        <v>2</v>
      </c>
      <c r="AX117" s="100">
        <v>1</v>
      </c>
      <c r="AY117" s="100">
        <v>5</v>
      </c>
      <c r="AZ117" s="100">
        <v>7</v>
      </c>
      <c r="BA117" s="100">
        <v>22</v>
      </c>
      <c r="BB117" s="100">
        <v>19</v>
      </c>
      <c r="BC117" s="100">
        <v>40</v>
      </c>
      <c r="BD117" s="100">
        <v>68</v>
      </c>
      <c r="BE117" s="100">
        <v>91</v>
      </c>
      <c r="BF117" s="100">
        <v>100</v>
      </c>
      <c r="BG117" s="100">
        <v>101</v>
      </c>
      <c r="BH117" s="100">
        <v>125</v>
      </c>
      <c r="BI117" s="100">
        <v>164</v>
      </c>
      <c r="BJ117" s="100">
        <v>238</v>
      </c>
      <c r="BK117" s="100">
        <v>363</v>
      </c>
      <c r="BL117" s="100">
        <v>770</v>
      </c>
      <c r="BM117" s="100">
        <v>0</v>
      </c>
      <c r="BN117" s="100">
        <v>2153</v>
      </c>
      <c r="BP117" s="124">
        <v>2010</v>
      </c>
    </row>
    <row r="118" spans="2:68">
      <c r="B118" s="124">
        <v>2011</v>
      </c>
      <c r="C118" s="100">
        <v>10</v>
      </c>
      <c r="D118" s="100">
        <v>2</v>
      </c>
      <c r="E118" s="100">
        <v>0</v>
      </c>
      <c r="F118" s="100">
        <v>3</v>
      </c>
      <c r="G118" s="100">
        <v>3</v>
      </c>
      <c r="H118" s="100">
        <v>3</v>
      </c>
      <c r="I118" s="100">
        <v>10</v>
      </c>
      <c r="J118" s="100">
        <v>18</v>
      </c>
      <c r="K118" s="100">
        <v>29</v>
      </c>
      <c r="L118" s="100">
        <v>60</v>
      </c>
      <c r="M118" s="100">
        <v>93</v>
      </c>
      <c r="N118" s="100">
        <v>92</v>
      </c>
      <c r="O118" s="100">
        <v>77</v>
      </c>
      <c r="P118" s="100">
        <v>75</v>
      </c>
      <c r="Q118" s="100">
        <v>106</v>
      </c>
      <c r="R118" s="100">
        <v>139</v>
      </c>
      <c r="S118" s="100">
        <v>209</v>
      </c>
      <c r="T118" s="100">
        <v>313</v>
      </c>
      <c r="U118" s="100">
        <v>0</v>
      </c>
      <c r="V118" s="100">
        <v>1242</v>
      </c>
      <c r="X118" s="124">
        <v>2011</v>
      </c>
      <c r="Y118" s="100">
        <v>17</v>
      </c>
      <c r="Z118" s="100">
        <v>2</v>
      </c>
      <c r="AA118" s="100">
        <v>3</v>
      </c>
      <c r="AB118" s="100">
        <v>2</v>
      </c>
      <c r="AC118" s="100">
        <v>2</v>
      </c>
      <c r="AD118" s="100">
        <v>3</v>
      </c>
      <c r="AE118" s="100">
        <v>4</v>
      </c>
      <c r="AF118" s="100">
        <v>7</v>
      </c>
      <c r="AG118" s="100">
        <v>16</v>
      </c>
      <c r="AH118" s="100">
        <v>21</v>
      </c>
      <c r="AI118" s="100">
        <v>31</v>
      </c>
      <c r="AJ118" s="100">
        <v>38</v>
      </c>
      <c r="AK118" s="100">
        <v>48</v>
      </c>
      <c r="AL118" s="100">
        <v>52</v>
      </c>
      <c r="AM118" s="100">
        <v>83</v>
      </c>
      <c r="AN118" s="100">
        <v>104</v>
      </c>
      <c r="AO118" s="100">
        <v>204</v>
      </c>
      <c r="AP118" s="100">
        <v>521</v>
      </c>
      <c r="AQ118" s="100">
        <v>0</v>
      </c>
      <c r="AR118" s="100">
        <v>1158</v>
      </c>
      <c r="AT118" s="124">
        <v>2011</v>
      </c>
      <c r="AU118" s="100">
        <v>27</v>
      </c>
      <c r="AV118" s="100">
        <v>4</v>
      </c>
      <c r="AW118" s="100">
        <v>3</v>
      </c>
      <c r="AX118" s="100">
        <v>5</v>
      </c>
      <c r="AY118" s="100">
        <v>5</v>
      </c>
      <c r="AZ118" s="100">
        <v>6</v>
      </c>
      <c r="BA118" s="100">
        <v>14</v>
      </c>
      <c r="BB118" s="100">
        <v>25</v>
      </c>
      <c r="BC118" s="100">
        <v>45</v>
      </c>
      <c r="BD118" s="100">
        <v>81</v>
      </c>
      <c r="BE118" s="100">
        <v>124</v>
      </c>
      <c r="BF118" s="100">
        <v>130</v>
      </c>
      <c r="BG118" s="100">
        <v>125</v>
      </c>
      <c r="BH118" s="100">
        <v>127</v>
      </c>
      <c r="BI118" s="100">
        <v>189</v>
      </c>
      <c r="BJ118" s="100">
        <v>243</v>
      </c>
      <c r="BK118" s="100">
        <v>413</v>
      </c>
      <c r="BL118" s="100">
        <v>834</v>
      </c>
      <c r="BM118" s="100">
        <v>0</v>
      </c>
      <c r="BN118" s="100">
        <v>2400</v>
      </c>
      <c r="BP118" s="124">
        <v>2011</v>
      </c>
    </row>
    <row r="119" spans="2:68">
      <c r="B119" s="124">
        <v>2012</v>
      </c>
      <c r="C119" s="100">
        <v>16</v>
      </c>
      <c r="D119" s="100">
        <v>1</v>
      </c>
      <c r="E119" s="100">
        <v>0</v>
      </c>
      <c r="F119" s="100">
        <v>3</v>
      </c>
      <c r="G119" s="100">
        <v>3</v>
      </c>
      <c r="H119" s="100">
        <v>1</v>
      </c>
      <c r="I119" s="100">
        <v>8</v>
      </c>
      <c r="J119" s="100">
        <v>14</v>
      </c>
      <c r="K119" s="100">
        <v>29</v>
      </c>
      <c r="L119" s="100">
        <v>58</v>
      </c>
      <c r="M119" s="100">
        <v>74</v>
      </c>
      <c r="N119" s="100">
        <v>78</v>
      </c>
      <c r="O119" s="100">
        <v>82</v>
      </c>
      <c r="P119" s="100">
        <v>78</v>
      </c>
      <c r="Q119" s="100">
        <v>89</v>
      </c>
      <c r="R119" s="100">
        <v>157</v>
      </c>
      <c r="S119" s="100">
        <v>191</v>
      </c>
      <c r="T119" s="100">
        <v>340</v>
      </c>
      <c r="U119" s="100">
        <v>0</v>
      </c>
      <c r="V119" s="100">
        <v>1222</v>
      </c>
      <c r="X119" s="124">
        <v>2012</v>
      </c>
      <c r="Y119" s="100">
        <v>7</v>
      </c>
      <c r="Z119" s="100">
        <v>1</v>
      </c>
      <c r="AA119" s="100">
        <v>0</v>
      </c>
      <c r="AB119" s="100">
        <v>2</v>
      </c>
      <c r="AC119" s="100">
        <v>2</v>
      </c>
      <c r="AD119" s="100">
        <v>1</v>
      </c>
      <c r="AE119" s="100">
        <v>2</v>
      </c>
      <c r="AF119" s="100">
        <v>10</v>
      </c>
      <c r="AG119" s="100">
        <v>22</v>
      </c>
      <c r="AH119" s="100">
        <v>12</v>
      </c>
      <c r="AI119" s="100">
        <v>27</v>
      </c>
      <c r="AJ119" s="100">
        <v>39</v>
      </c>
      <c r="AK119" s="100">
        <v>32</v>
      </c>
      <c r="AL119" s="100">
        <v>47</v>
      </c>
      <c r="AM119" s="100">
        <v>82</v>
      </c>
      <c r="AN119" s="100">
        <v>124</v>
      </c>
      <c r="AO119" s="100">
        <v>202</v>
      </c>
      <c r="AP119" s="100">
        <v>560</v>
      </c>
      <c r="AQ119" s="100">
        <v>0</v>
      </c>
      <c r="AR119" s="100">
        <v>1172</v>
      </c>
      <c r="AT119" s="124">
        <v>2012</v>
      </c>
      <c r="AU119" s="100">
        <v>23</v>
      </c>
      <c r="AV119" s="100">
        <v>2</v>
      </c>
      <c r="AW119" s="100">
        <v>0</v>
      </c>
      <c r="AX119" s="100">
        <v>5</v>
      </c>
      <c r="AY119" s="100">
        <v>5</v>
      </c>
      <c r="AZ119" s="100">
        <v>2</v>
      </c>
      <c r="BA119" s="100">
        <v>10</v>
      </c>
      <c r="BB119" s="100">
        <v>24</v>
      </c>
      <c r="BC119" s="100">
        <v>51</v>
      </c>
      <c r="BD119" s="100">
        <v>70</v>
      </c>
      <c r="BE119" s="100">
        <v>101</v>
      </c>
      <c r="BF119" s="100">
        <v>117</v>
      </c>
      <c r="BG119" s="100">
        <v>114</v>
      </c>
      <c r="BH119" s="100">
        <v>125</v>
      </c>
      <c r="BI119" s="100">
        <v>171</v>
      </c>
      <c r="BJ119" s="100">
        <v>281</v>
      </c>
      <c r="BK119" s="100">
        <v>393</v>
      </c>
      <c r="BL119" s="100">
        <v>900</v>
      </c>
      <c r="BM119" s="100">
        <v>0</v>
      </c>
      <c r="BN119" s="100">
        <v>2394</v>
      </c>
      <c r="BP119" s="124">
        <v>2012</v>
      </c>
    </row>
    <row r="120" spans="2:68">
      <c r="B120" s="124">
        <v>2013</v>
      </c>
      <c r="C120" s="100">
        <v>16</v>
      </c>
      <c r="D120" s="100">
        <v>4</v>
      </c>
      <c r="E120" s="100">
        <v>2</v>
      </c>
      <c r="F120" s="100">
        <v>2</v>
      </c>
      <c r="G120" s="100">
        <v>4</v>
      </c>
      <c r="H120" s="100">
        <v>4</v>
      </c>
      <c r="I120" s="100">
        <v>6</v>
      </c>
      <c r="J120" s="100">
        <v>12</v>
      </c>
      <c r="K120" s="100">
        <v>30</v>
      </c>
      <c r="L120" s="100">
        <v>45</v>
      </c>
      <c r="M120" s="100">
        <v>71</v>
      </c>
      <c r="N120" s="100">
        <v>92</v>
      </c>
      <c r="O120" s="100">
        <v>80</v>
      </c>
      <c r="P120" s="100">
        <v>97</v>
      </c>
      <c r="Q120" s="100">
        <v>101</v>
      </c>
      <c r="R120" s="100">
        <v>147</v>
      </c>
      <c r="S120" s="100">
        <v>224</v>
      </c>
      <c r="T120" s="100">
        <v>385</v>
      </c>
      <c r="U120" s="100">
        <v>0</v>
      </c>
      <c r="V120" s="100">
        <v>1322</v>
      </c>
      <c r="X120" s="124">
        <v>2013</v>
      </c>
      <c r="Y120" s="100">
        <v>11</v>
      </c>
      <c r="Z120" s="100">
        <v>0</v>
      </c>
      <c r="AA120" s="100">
        <v>0</v>
      </c>
      <c r="AB120" s="100">
        <v>3</v>
      </c>
      <c r="AC120" s="100">
        <v>2</v>
      </c>
      <c r="AD120" s="100">
        <v>2</v>
      </c>
      <c r="AE120" s="100">
        <v>5</v>
      </c>
      <c r="AF120" s="100">
        <v>11</v>
      </c>
      <c r="AG120" s="100">
        <v>15</v>
      </c>
      <c r="AH120" s="100">
        <v>26</v>
      </c>
      <c r="AI120" s="100">
        <v>35</v>
      </c>
      <c r="AJ120" s="100">
        <v>56</v>
      </c>
      <c r="AK120" s="100">
        <v>47</v>
      </c>
      <c r="AL120" s="100">
        <v>60</v>
      </c>
      <c r="AM120" s="100">
        <v>84</v>
      </c>
      <c r="AN120" s="100">
        <v>131</v>
      </c>
      <c r="AO120" s="100">
        <v>192</v>
      </c>
      <c r="AP120" s="100">
        <v>679</v>
      </c>
      <c r="AQ120" s="100">
        <v>0</v>
      </c>
      <c r="AR120" s="100">
        <v>1359</v>
      </c>
      <c r="AT120" s="124">
        <v>2013</v>
      </c>
      <c r="AU120" s="100">
        <v>27</v>
      </c>
      <c r="AV120" s="100">
        <v>4</v>
      </c>
      <c r="AW120" s="100">
        <v>2</v>
      </c>
      <c r="AX120" s="100">
        <v>5</v>
      </c>
      <c r="AY120" s="100">
        <v>6</v>
      </c>
      <c r="AZ120" s="100">
        <v>6</v>
      </c>
      <c r="BA120" s="100">
        <v>11</v>
      </c>
      <c r="BB120" s="100">
        <v>23</v>
      </c>
      <c r="BC120" s="100">
        <v>45</v>
      </c>
      <c r="BD120" s="100">
        <v>71</v>
      </c>
      <c r="BE120" s="100">
        <v>106</v>
      </c>
      <c r="BF120" s="100">
        <v>148</v>
      </c>
      <c r="BG120" s="100">
        <v>127</v>
      </c>
      <c r="BH120" s="100">
        <v>157</v>
      </c>
      <c r="BI120" s="100">
        <v>185</v>
      </c>
      <c r="BJ120" s="100">
        <v>278</v>
      </c>
      <c r="BK120" s="100">
        <v>416</v>
      </c>
      <c r="BL120" s="100">
        <v>1064</v>
      </c>
      <c r="BM120" s="100">
        <v>0</v>
      </c>
      <c r="BN120" s="100">
        <v>2681</v>
      </c>
      <c r="BP120" s="124">
        <v>2013</v>
      </c>
    </row>
    <row r="121" spans="2:68">
      <c r="B121" s="124">
        <v>2014</v>
      </c>
      <c r="C121" s="100">
        <v>15</v>
      </c>
      <c r="D121" s="100">
        <v>0</v>
      </c>
      <c r="E121" s="100">
        <v>2</v>
      </c>
      <c r="F121" s="100">
        <v>1</v>
      </c>
      <c r="G121" s="100">
        <v>1</v>
      </c>
      <c r="H121" s="100">
        <v>2</v>
      </c>
      <c r="I121" s="100">
        <v>9</v>
      </c>
      <c r="J121" s="100">
        <v>13</v>
      </c>
      <c r="K121" s="100">
        <v>31</v>
      </c>
      <c r="L121" s="100">
        <v>48</v>
      </c>
      <c r="M121" s="100">
        <v>76</v>
      </c>
      <c r="N121" s="100">
        <v>102</v>
      </c>
      <c r="O121" s="100">
        <v>83</v>
      </c>
      <c r="P121" s="100">
        <v>101</v>
      </c>
      <c r="Q121" s="100">
        <v>125</v>
      </c>
      <c r="R121" s="100">
        <v>149</v>
      </c>
      <c r="S121" s="100">
        <v>187</v>
      </c>
      <c r="T121" s="100">
        <v>466</v>
      </c>
      <c r="U121" s="100">
        <v>0</v>
      </c>
      <c r="V121" s="100">
        <v>1411</v>
      </c>
      <c r="X121" s="124">
        <v>2014</v>
      </c>
      <c r="Y121" s="100">
        <v>14</v>
      </c>
      <c r="Z121" s="100">
        <v>2</v>
      </c>
      <c r="AA121" s="100">
        <v>1</v>
      </c>
      <c r="AB121" s="100">
        <v>2</v>
      </c>
      <c r="AC121" s="100">
        <v>1</v>
      </c>
      <c r="AD121" s="100">
        <v>3</v>
      </c>
      <c r="AE121" s="100">
        <v>8</v>
      </c>
      <c r="AF121" s="100">
        <v>5</v>
      </c>
      <c r="AG121" s="100">
        <v>13</v>
      </c>
      <c r="AH121" s="100">
        <v>24</v>
      </c>
      <c r="AI121" s="100">
        <v>39</v>
      </c>
      <c r="AJ121" s="100">
        <v>47</v>
      </c>
      <c r="AK121" s="100">
        <v>53</v>
      </c>
      <c r="AL121" s="100">
        <v>65</v>
      </c>
      <c r="AM121" s="100">
        <v>86</v>
      </c>
      <c r="AN121" s="100">
        <v>131</v>
      </c>
      <c r="AO121" s="100">
        <v>196</v>
      </c>
      <c r="AP121" s="100">
        <v>629</v>
      </c>
      <c r="AQ121" s="100">
        <v>0</v>
      </c>
      <c r="AR121" s="100">
        <v>1319</v>
      </c>
      <c r="AT121" s="124">
        <v>2014</v>
      </c>
      <c r="AU121" s="100">
        <v>29</v>
      </c>
      <c r="AV121" s="100">
        <v>2</v>
      </c>
      <c r="AW121" s="100">
        <v>3</v>
      </c>
      <c r="AX121" s="100">
        <v>3</v>
      </c>
      <c r="AY121" s="100">
        <v>2</v>
      </c>
      <c r="AZ121" s="100">
        <v>5</v>
      </c>
      <c r="BA121" s="100">
        <v>17</v>
      </c>
      <c r="BB121" s="100">
        <v>18</v>
      </c>
      <c r="BC121" s="100">
        <v>44</v>
      </c>
      <c r="BD121" s="100">
        <v>72</v>
      </c>
      <c r="BE121" s="100">
        <v>115</v>
      </c>
      <c r="BF121" s="100">
        <v>149</v>
      </c>
      <c r="BG121" s="100">
        <v>136</v>
      </c>
      <c r="BH121" s="100">
        <v>166</v>
      </c>
      <c r="BI121" s="100">
        <v>211</v>
      </c>
      <c r="BJ121" s="100">
        <v>280</v>
      </c>
      <c r="BK121" s="100">
        <v>383</v>
      </c>
      <c r="BL121" s="100">
        <v>1095</v>
      </c>
      <c r="BM121" s="100">
        <v>0</v>
      </c>
      <c r="BN121" s="100">
        <v>2730</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v>1114.7918</v>
      </c>
      <c r="D14" s="100">
        <v>83.679250999999994</v>
      </c>
      <c r="E14" s="100">
        <v>50.624523000000003</v>
      </c>
      <c r="F14" s="100">
        <v>76.432595000000006</v>
      </c>
      <c r="G14" s="100">
        <v>140.37300999999999</v>
      </c>
      <c r="H14" s="100">
        <v>160.6765</v>
      </c>
      <c r="I14" s="100">
        <v>183.49485000000001</v>
      </c>
      <c r="J14" s="100">
        <v>221.72426999999999</v>
      </c>
      <c r="K14" s="100">
        <v>227.23786000000001</v>
      </c>
      <c r="L14" s="100">
        <v>289.58028000000002</v>
      </c>
      <c r="M14" s="100">
        <v>256.6585</v>
      </c>
      <c r="N14" s="100">
        <v>316.89695</v>
      </c>
      <c r="O14" s="100">
        <v>294.60311000000002</v>
      </c>
      <c r="P14" s="100">
        <v>402.26272999999998</v>
      </c>
      <c r="Q14" s="100">
        <v>461.38988999999998</v>
      </c>
      <c r="R14" s="100">
        <v>529.26791000000003</v>
      </c>
      <c r="S14" s="100">
        <v>606.99986999999999</v>
      </c>
      <c r="T14" s="100">
        <v>746.11680000000001</v>
      </c>
      <c r="U14" s="100">
        <v>282.92896000000002</v>
      </c>
      <c r="V14" s="100">
        <v>287.99576999999999</v>
      </c>
      <c r="W14" s="126"/>
      <c r="X14" s="114">
        <v>1907</v>
      </c>
      <c r="Y14" s="100">
        <v>1126.5145</v>
      </c>
      <c r="Z14" s="100">
        <v>88.915919000000002</v>
      </c>
      <c r="AA14" s="100">
        <v>47.727069</v>
      </c>
      <c r="AB14" s="100">
        <v>103.63377</v>
      </c>
      <c r="AC14" s="100">
        <v>169.87200999999999</v>
      </c>
      <c r="AD14" s="100">
        <v>202.13641999999999</v>
      </c>
      <c r="AE14" s="100">
        <v>205.84521000000001</v>
      </c>
      <c r="AF14" s="100">
        <v>248.91045</v>
      </c>
      <c r="AG14" s="100">
        <v>306.78741000000002</v>
      </c>
      <c r="AH14" s="100">
        <v>354.73185999999998</v>
      </c>
      <c r="AI14" s="100">
        <v>398.47251999999997</v>
      </c>
      <c r="AJ14" s="100">
        <v>397.06828000000002</v>
      </c>
      <c r="AK14" s="100">
        <v>424.87857000000002</v>
      </c>
      <c r="AL14" s="100">
        <v>467.64481999999998</v>
      </c>
      <c r="AM14" s="100">
        <v>615.10204999999996</v>
      </c>
      <c r="AN14" s="100">
        <v>808.69929000000002</v>
      </c>
      <c r="AO14" s="100">
        <v>810.47006999999996</v>
      </c>
      <c r="AP14" s="100">
        <v>1383.6393</v>
      </c>
      <c r="AQ14" s="100">
        <v>321.48239000000001</v>
      </c>
      <c r="AR14" s="100">
        <v>356.39434</v>
      </c>
      <c r="AS14" s="126"/>
      <c r="AT14" s="114">
        <v>1907</v>
      </c>
      <c r="AU14" s="100">
        <v>1120.5617</v>
      </c>
      <c r="AV14" s="100">
        <v>86.264762000000005</v>
      </c>
      <c r="AW14" s="100">
        <v>49.187798000000001</v>
      </c>
      <c r="AX14" s="100">
        <v>89.908694999999994</v>
      </c>
      <c r="AY14" s="100">
        <v>154.92447999999999</v>
      </c>
      <c r="AZ14" s="100">
        <v>180.86492999999999</v>
      </c>
      <c r="BA14" s="100">
        <v>194.13705999999999</v>
      </c>
      <c r="BB14" s="100">
        <v>234.35004000000001</v>
      </c>
      <c r="BC14" s="100">
        <v>263.10057999999998</v>
      </c>
      <c r="BD14" s="100">
        <v>318.37576000000001</v>
      </c>
      <c r="BE14" s="100">
        <v>318.92288000000002</v>
      </c>
      <c r="BF14" s="100">
        <v>352.48138</v>
      </c>
      <c r="BG14" s="100">
        <v>353.91694000000001</v>
      </c>
      <c r="BH14" s="100">
        <v>432.49671999999998</v>
      </c>
      <c r="BI14" s="100">
        <v>530.90826000000004</v>
      </c>
      <c r="BJ14" s="100">
        <v>657.04323999999997</v>
      </c>
      <c r="BK14" s="100">
        <v>701.10649999999998</v>
      </c>
      <c r="BL14" s="100">
        <v>1065.6652999999999</v>
      </c>
      <c r="BM14" s="100">
        <v>301.39699999999999</v>
      </c>
      <c r="BN14" s="100">
        <v>319.62342999999998</v>
      </c>
      <c r="BO14" s="126"/>
      <c r="BP14" s="113">
        <v>1907</v>
      </c>
    </row>
    <row r="15" spans="1:68" s="92" customFormat="1">
      <c r="A15" s="126"/>
      <c r="B15" s="114">
        <v>1908</v>
      </c>
      <c r="C15" s="100">
        <v>313.74119000000002</v>
      </c>
      <c r="D15" s="100">
        <v>81.987943000000001</v>
      </c>
      <c r="E15" s="100">
        <v>53.443784000000001</v>
      </c>
      <c r="F15" s="100">
        <v>87.085898</v>
      </c>
      <c r="G15" s="100">
        <v>135.87057999999999</v>
      </c>
      <c r="H15" s="100">
        <v>171.68566000000001</v>
      </c>
      <c r="I15" s="100">
        <v>176.47210000000001</v>
      </c>
      <c r="J15" s="100">
        <v>212.56389999999999</v>
      </c>
      <c r="K15" s="100">
        <v>242.68744000000001</v>
      </c>
      <c r="L15" s="100">
        <v>307.84165999999999</v>
      </c>
      <c r="M15" s="100">
        <v>291.28165999999999</v>
      </c>
      <c r="N15" s="100">
        <v>363.07661000000002</v>
      </c>
      <c r="O15" s="100">
        <v>403.12601999999998</v>
      </c>
      <c r="P15" s="100">
        <v>427.99218999999999</v>
      </c>
      <c r="Q15" s="100">
        <v>487.92561000000001</v>
      </c>
      <c r="R15" s="100">
        <v>568.37824999999998</v>
      </c>
      <c r="S15" s="100">
        <v>710.45743000000004</v>
      </c>
      <c r="T15" s="100">
        <v>1171.7987000000001</v>
      </c>
      <c r="U15" s="100">
        <v>201.98844</v>
      </c>
      <c r="V15" s="100">
        <v>257.33242000000001</v>
      </c>
      <c r="W15" s="126"/>
      <c r="X15" s="114">
        <v>1908</v>
      </c>
      <c r="Y15" s="100">
        <v>411.12245000000001</v>
      </c>
      <c r="Z15" s="100">
        <v>89.877561999999998</v>
      </c>
      <c r="AA15" s="100">
        <v>54.799936000000002</v>
      </c>
      <c r="AB15" s="100">
        <v>89.274010000000004</v>
      </c>
      <c r="AC15" s="100">
        <v>133.97641999999999</v>
      </c>
      <c r="AD15" s="100">
        <v>172.33969999999999</v>
      </c>
      <c r="AE15" s="100">
        <v>192.14134999999999</v>
      </c>
      <c r="AF15" s="100">
        <v>231.14067</v>
      </c>
      <c r="AG15" s="100">
        <v>266.22994</v>
      </c>
      <c r="AH15" s="100">
        <v>364.72913</v>
      </c>
      <c r="AI15" s="100">
        <v>377.27856000000003</v>
      </c>
      <c r="AJ15" s="100">
        <v>356.30930999999998</v>
      </c>
      <c r="AK15" s="100">
        <v>327.53268000000003</v>
      </c>
      <c r="AL15" s="100">
        <v>344.47618</v>
      </c>
      <c r="AM15" s="100">
        <v>444.29169000000002</v>
      </c>
      <c r="AN15" s="100">
        <v>632.76774</v>
      </c>
      <c r="AO15" s="100">
        <v>822.26165000000003</v>
      </c>
      <c r="AP15" s="100">
        <v>641.56026999999995</v>
      </c>
      <c r="AQ15" s="100">
        <v>215.39237</v>
      </c>
      <c r="AR15" s="100">
        <v>267.08598999999998</v>
      </c>
      <c r="AS15" s="126"/>
      <c r="AT15" s="114">
        <v>1908</v>
      </c>
      <c r="AU15" s="100">
        <v>361.64758</v>
      </c>
      <c r="AV15" s="100">
        <v>85.882744000000002</v>
      </c>
      <c r="AW15" s="100">
        <v>54.116273999999997</v>
      </c>
      <c r="AX15" s="100">
        <v>88.169265999999993</v>
      </c>
      <c r="AY15" s="100">
        <v>134.93857</v>
      </c>
      <c r="AZ15" s="100">
        <v>172.00382999999999</v>
      </c>
      <c r="BA15" s="100">
        <v>183.96045000000001</v>
      </c>
      <c r="BB15" s="100">
        <v>221.25949</v>
      </c>
      <c r="BC15" s="100">
        <v>253.37317999999999</v>
      </c>
      <c r="BD15" s="100">
        <v>333.09912000000003</v>
      </c>
      <c r="BE15" s="100">
        <v>329.04834</v>
      </c>
      <c r="BF15" s="100">
        <v>360.07765999999998</v>
      </c>
      <c r="BG15" s="100">
        <v>368.59724999999997</v>
      </c>
      <c r="BH15" s="100">
        <v>389.09204999999997</v>
      </c>
      <c r="BI15" s="100">
        <v>467.96008</v>
      </c>
      <c r="BJ15" s="100">
        <v>597.99908000000005</v>
      </c>
      <c r="BK15" s="100">
        <v>762.28175999999996</v>
      </c>
      <c r="BL15" s="100">
        <v>904.74343999999996</v>
      </c>
      <c r="BM15" s="100">
        <v>208.41549000000001</v>
      </c>
      <c r="BN15" s="100">
        <v>261.58026000000001</v>
      </c>
      <c r="BO15" s="126"/>
      <c r="BP15" s="113">
        <v>1908</v>
      </c>
    </row>
    <row r="16" spans="1:68" s="92" customFormat="1">
      <c r="A16" s="126"/>
      <c r="B16" s="114">
        <v>1909</v>
      </c>
      <c r="C16" s="100">
        <v>331.52906999999999</v>
      </c>
      <c r="D16" s="100">
        <v>99.392015999999998</v>
      </c>
      <c r="E16" s="100">
        <v>53.963056000000002</v>
      </c>
      <c r="F16" s="100">
        <v>71.559786000000003</v>
      </c>
      <c r="G16" s="100">
        <v>132.96195</v>
      </c>
      <c r="H16" s="100">
        <v>175.03496000000001</v>
      </c>
      <c r="I16" s="100">
        <v>185.52809999999999</v>
      </c>
      <c r="J16" s="100">
        <v>187.05305000000001</v>
      </c>
      <c r="K16" s="100">
        <v>243.63692</v>
      </c>
      <c r="L16" s="100">
        <v>274.39341000000002</v>
      </c>
      <c r="M16" s="100">
        <v>267.39616000000001</v>
      </c>
      <c r="N16" s="100">
        <v>311.88333999999998</v>
      </c>
      <c r="O16" s="100">
        <v>307.94376</v>
      </c>
      <c r="P16" s="100">
        <v>316.44781</v>
      </c>
      <c r="Q16" s="100">
        <v>384.52127000000002</v>
      </c>
      <c r="R16" s="100">
        <v>452.12043999999997</v>
      </c>
      <c r="S16" s="100">
        <v>650.36734000000001</v>
      </c>
      <c r="T16" s="100">
        <v>782.27674000000002</v>
      </c>
      <c r="U16" s="100">
        <v>192.47434999999999</v>
      </c>
      <c r="V16" s="100">
        <v>230.10932</v>
      </c>
      <c r="W16" s="126"/>
      <c r="X16" s="114">
        <v>1909</v>
      </c>
      <c r="Y16" s="100">
        <v>473.88134000000002</v>
      </c>
      <c r="Z16" s="100">
        <v>112.66034999999999</v>
      </c>
      <c r="AA16" s="100">
        <v>46.415112000000001</v>
      </c>
      <c r="AB16" s="100">
        <v>82.768978000000004</v>
      </c>
      <c r="AC16" s="100">
        <v>145.49749</v>
      </c>
      <c r="AD16" s="100">
        <v>202.02991</v>
      </c>
      <c r="AE16" s="100">
        <v>210.28174999999999</v>
      </c>
      <c r="AF16" s="100">
        <v>252.70578</v>
      </c>
      <c r="AG16" s="100">
        <v>251.15573000000001</v>
      </c>
      <c r="AH16" s="100">
        <v>319.17685999999998</v>
      </c>
      <c r="AI16" s="100">
        <v>381.95060999999998</v>
      </c>
      <c r="AJ16" s="100">
        <v>394.79095999999998</v>
      </c>
      <c r="AK16" s="100">
        <v>368.79009000000002</v>
      </c>
      <c r="AL16" s="100">
        <v>310.23493000000002</v>
      </c>
      <c r="AM16" s="100">
        <v>487.19488999999999</v>
      </c>
      <c r="AN16" s="100">
        <v>558.13831000000005</v>
      </c>
      <c r="AO16" s="100">
        <v>805.39895000000001</v>
      </c>
      <c r="AP16" s="100">
        <v>703.01993000000004</v>
      </c>
      <c r="AQ16" s="100">
        <v>229.74303</v>
      </c>
      <c r="AR16" s="100">
        <v>276.21974999999998</v>
      </c>
      <c r="AS16" s="126"/>
      <c r="AT16" s="114">
        <v>1909</v>
      </c>
      <c r="AU16" s="100">
        <v>401.52445999999998</v>
      </c>
      <c r="AV16" s="100">
        <v>105.94114</v>
      </c>
      <c r="AW16" s="100">
        <v>50.219991</v>
      </c>
      <c r="AX16" s="100">
        <v>77.106295000000003</v>
      </c>
      <c r="AY16" s="100">
        <v>139.11512999999999</v>
      </c>
      <c r="AZ16" s="100">
        <v>188.15509</v>
      </c>
      <c r="BA16" s="100">
        <v>197.40010000000001</v>
      </c>
      <c r="BB16" s="100">
        <v>218.02209999999999</v>
      </c>
      <c r="BC16" s="100">
        <v>247.07185000000001</v>
      </c>
      <c r="BD16" s="100">
        <v>294.35989999999998</v>
      </c>
      <c r="BE16" s="100">
        <v>317.71548000000001</v>
      </c>
      <c r="BF16" s="100">
        <v>348.56907999999999</v>
      </c>
      <c r="BG16" s="100">
        <v>335.82384999999999</v>
      </c>
      <c r="BH16" s="100">
        <v>313.53354000000002</v>
      </c>
      <c r="BI16" s="100">
        <v>432.02386000000001</v>
      </c>
      <c r="BJ16" s="100">
        <v>501.16025999999999</v>
      </c>
      <c r="BK16" s="100">
        <v>722.37558000000001</v>
      </c>
      <c r="BL16" s="100">
        <v>742.18388000000004</v>
      </c>
      <c r="BM16" s="100">
        <v>210.36109999999999</v>
      </c>
      <c r="BN16" s="100">
        <v>251.52117999999999</v>
      </c>
      <c r="BO16" s="126"/>
      <c r="BP16" s="113">
        <v>1909</v>
      </c>
    </row>
    <row r="17" spans="1:68" s="92" customFormat="1">
      <c r="A17" s="126"/>
      <c r="B17" s="114">
        <v>1910</v>
      </c>
      <c r="C17" s="100">
        <v>349.80957999999998</v>
      </c>
      <c r="D17" s="100">
        <v>92.061877999999993</v>
      </c>
      <c r="E17" s="100">
        <v>43.402076000000001</v>
      </c>
      <c r="F17" s="100">
        <v>66.796786999999995</v>
      </c>
      <c r="G17" s="100">
        <v>142.23241999999999</v>
      </c>
      <c r="H17" s="100">
        <v>162.05051</v>
      </c>
      <c r="I17" s="100">
        <v>193.83783</v>
      </c>
      <c r="J17" s="100">
        <v>200.13028</v>
      </c>
      <c r="K17" s="100">
        <v>206.34845000000001</v>
      </c>
      <c r="L17" s="100">
        <v>220.86733000000001</v>
      </c>
      <c r="M17" s="100">
        <v>306.50418999999999</v>
      </c>
      <c r="N17" s="100">
        <v>325.87966</v>
      </c>
      <c r="O17" s="100">
        <v>298.77677</v>
      </c>
      <c r="P17" s="100">
        <v>367.13634000000002</v>
      </c>
      <c r="Q17" s="100">
        <v>335.28048999999999</v>
      </c>
      <c r="R17" s="100">
        <v>349.29349999999999</v>
      </c>
      <c r="S17" s="100">
        <v>512.64126999999996</v>
      </c>
      <c r="T17" s="100">
        <v>753.14815999999996</v>
      </c>
      <c r="U17" s="100">
        <v>189.68870000000001</v>
      </c>
      <c r="V17" s="100">
        <v>222.09702999999999</v>
      </c>
      <c r="W17" s="126"/>
      <c r="X17" s="114">
        <v>1910</v>
      </c>
      <c r="Y17" s="100">
        <v>400.06869999999998</v>
      </c>
      <c r="Z17" s="100">
        <v>98.936036999999999</v>
      </c>
      <c r="AA17" s="100">
        <v>51.154184000000001</v>
      </c>
      <c r="AB17" s="100">
        <v>78.743275999999994</v>
      </c>
      <c r="AC17" s="100">
        <v>142.62645000000001</v>
      </c>
      <c r="AD17" s="100">
        <v>192.59129999999999</v>
      </c>
      <c r="AE17" s="100">
        <v>203.24485000000001</v>
      </c>
      <c r="AF17" s="100">
        <v>236.83216999999999</v>
      </c>
      <c r="AG17" s="100">
        <v>236.00525999999999</v>
      </c>
      <c r="AH17" s="100">
        <v>301.22032000000002</v>
      </c>
      <c r="AI17" s="100">
        <v>387.46938999999998</v>
      </c>
      <c r="AJ17" s="100">
        <v>409.84633000000002</v>
      </c>
      <c r="AK17" s="100">
        <v>378.85397999999998</v>
      </c>
      <c r="AL17" s="100">
        <v>376.95580000000001</v>
      </c>
      <c r="AM17" s="100">
        <v>389.71161000000001</v>
      </c>
      <c r="AN17" s="100">
        <v>477.41392000000002</v>
      </c>
      <c r="AO17" s="100">
        <v>749.59508000000005</v>
      </c>
      <c r="AP17" s="100">
        <v>1342.7520999999999</v>
      </c>
      <c r="AQ17" s="100">
        <v>217.09623999999999</v>
      </c>
      <c r="AR17" s="100">
        <v>271.7491</v>
      </c>
      <c r="AS17" s="126"/>
      <c r="AT17" s="114">
        <v>1910</v>
      </c>
      <c r="AU17" s="100">
        <v>374.51056999999997</v>
      </c>
      <c r="AV17" s="100">
        <v>95.454412000000005</v>
      </c>
      <c r="AW17" s="100">
        <v>47.246572</v>
      </c>
      <c r="AX17" s="100">
        <v>72.704682000000005</v>
      </c>
      <c r="AY17" s="100">
        <v>142.42537999999999</v>
      </c>
      <c r="AZ17" s="100">
        <v>176.88077000000001</v>
      </c>
      <c r="BA17" s="100">
        <v>198.36514</v>
      </c>
      <c r="BB17" s="100">
        <v>217.57400999999999</v>
      </c>
      <c r="BC17" s="100">
        <v>219.98137</v>
      </c>
      <c r="BD17" s="100">
        <v>256.83021000000002</v>
      </c>
      <c r="BE17" s="100">
        <v>342.07636000000002</v>
      </c>
      <c r="BF17" s="100">
        <v>362.98129</v>
      </c>
      <c r="BG17" s="100">
        <v>335.58039000000002</v>
      </c>
      <c r="BH17" s="100">
        <v>371.77397999999999</v>
      </c>
      <c r="BI17" s="100">
        <v>360.72910999999999</v>
      </c>
      <c r="BJ17" s="100">
        <v>408.85701</v>
      </c>
      <c r="BK17" s="100">
        <v>622.90935999999999</v>
      </c>
      <c r="BL17" s="100">
        <v>1052.6004</v>
      </c>
      <c r="BM17" s="100">
        <v>202.85466</v>
      </c>
      <c r="BN17" s="100">
        <v>245.40002999999999</v>
      </c>
      <c r="BO17" s="126"/>
      <c r="BP17" s="114">
        <v>1910</v>
      </c>
    </row>
    <row r="18" spans="1:68" s="92" customFormat="1">
      <c r="A18" s="126"/>
      <c r="B18" s="114">
        <v>1911</v>
      </c>
      <c r="C18" s="100">
        <v>412.94722000000002</v>
      </c>
      <c r="D18" s="100">
        <v>119.9171</v>
      </c>
      <c r="E18" s="100">
        <v>52.231631</v>
      </c>
      <c r="F18" s="100">
        <v>103.35963</v>
      </c>
      <c r="G18" s="100">
        <v>186.76372000000001</v>
      </c>
      <c r="H18" s="100">
        <v>194.27315999999999</v>
      </c>
      <c r="I18" s="100">
        <v>203.16237000000001</v>
      </c>
      <c r="J18" s="100">
        <v>235.44338999999999</v>
      </c>
      <c r="K18" s="100">
        <v>210.49312</v>
      </c>
      <c r="L18" s="100">
        <v>254.5232</v>
      </c>
      <c r="M18" s="100">
        <v>269.15550999999999</v>
      </c>
      <c r="N18" s="100">
        <v>362.55358999999999</v>
      </c>
      <c r="O18" s="100">
        <v>370.94997999999998</v>
      </c>
      <c r="P18" s="100">
        <v>355.63459</v>
      </c>
      <c r="Q18" s="100">
        <v>348.65834999999998</v>
      </c>
      <c r="R18" s="100">
        <v>379.92718000000002</v>
      </c>
      <c r="S18" s="100">
        <v>564.14306999999997</v>
      </c>
      <c r="T18" s="100">
        <v>726.11095</v>
      </c>
      <c r="U18" s="100">
        <v>218.71697</v>
      </c>
      <c r="V18" s="100">
        <v>246.60384999999999</v>
      </c>
      <c r="W18" s="126"/>
      <c r="X18" s="114">
        <v>1911</v>
      </c>
      <c r="Y18" s="100">
        <v>470.54279000000002</v>
      </c>
      <c r="Z18" s="100">
        <v>120.87098</v>
      </c>
      <c r="AA18" s="100">
        <v>58.251514999999998</v>
      </c>
      <c r="AB18" s="100">
        <v>92.767703999999995</v>
      </c>
      <c r="AC18" s="100">
        <v>161.27930000000001</v>
      </c>
      <c r="AD18" s="100">
        <v>192.44050999999999</v>
      </c>
      <c r="AE18" s="100">
        <v>218.17775</v>
      </c>
      <c r="AF18" s="100">
        <v>252.72839999999999</v>
      </c>
      <c r="AG18" s="100">
        <v>262.23079000000001</v>
      </c>
      <c r="AH18" s="100">
        <v>303.91241000000002</v>
      </c>
      <c r="AI18" s="100">
        <v>380.84746999999999</v>
      </c>
      <c r="AJ18" s="100">
        <v>471.28644000000003</v>
      </c>
      <c r="AK18" s="100">
        <v>454.11414000000002</v>
      </c>
      <c r="AL18" s="100">
        <v>384.19619</v>
      </c>
      <c r="AM18" s="100">
        <v>378.20904999999999</v>
      </c>
      <c r="AN18" s="100">
        <v>571.97905000000003</v>
      </c>
      <c r="AO18" s="100">
        <v>684.75451999999996</v>
      </c>
      <c r="AP18" s="100">
        <v>698.32402000000002</v>
      </c>
      <c r="AQ18" s="100">
        <v>239.21904000000001</v>
      </c>
      <c r="AR18" s="100">
        <v>283.61577</v>
      </c>
      <c r="AS18" s="126"/>
      <c r="AT18" s="114">
        <v>1911</v>
      </c>
      <c r="AU18" s="100">
        <v>441.24094000000002</v>
      </c>
      <c r="AV18" s="100">
        <v>120.38779</v>
      </c>
      <c r="AW18" s="100">
        <v>55.217210999999999</v>
      </c>
      <c r="AX18" s="100">
        <v>98.124557999999993</v>
      </c>
      <c r="AY18" s="100">
        <v>174.31104999999999</v>
      </c>
      <c r="AZ18" s="100">
        <v>193.38401999999999</v>
      </c>
      <c r="BA18" s="100">
        <v>210.41319999999999</v>
      </c>
      <c r="BB18" s="100">
        <v>243.71953999999999</v>
      </c>
      <c r="BC18" s="100">
        <v>234.41819000000001</v>
      </c>
      <c r="BD18" s="100">
        <v>276.70648999999997</v>
      </c>
      <c r="BE18" s="100">
        <v>318.23682000000002</v>
      </c>
      <c r="BF18" s="100">
        <v>410.53368999999998</v>
      </c>
      <c r="BG18" s="100">
        <v>409.28546999999998</v>
      </c>
      <c r="BH18" s="100">
        <v>369.21402999999998</v>
      </c>
      <c r="BI18" s="100">
        <v>362.61297999999999</v>
      </c>
      <c r="BJ18" s="100">
        <v>469.62880000000001</v>
      </c>
      <c r="BK18" s="100">
        <v>620.36981000000003</v>
      </c>
      <c r="BL18" s="100">
        <v>711.94646</v>
      </c>
      <c r="BM18" s="100">
        <v>228.57437999999999</v>
      </c>
      <c r="BN18" s="100">
        <v>263.51209999999998</v>
      </c>
      <c r="BO18" s="126"/>
      <c r="BP18" s="114">
        <v>1911</v>
      </c>
    </row>
    <row r="19" spans="1:68" s="92" customFormat="1">
      <c r="A19" s="126"/>
      <c r="B19" s="114">
        <v>1912</v>
      </c>
      <c r="C19" s="100">
        <v>325.37279000000001</v>
      </c>
      <c r="D19" s="100">
        <v>98.583140999999998</v>
      </c>
      <c r="E19" s="100">
        <v>42.424593000000002</v>
      </c>
      <c r="F19" s="100">
        <v>57.572507999999999</v>
      </c>
      <c r="G19" s="100">
        <v>99.238529999999997</v>
      </c>
      <c r="H19" s="100">
        <v>127.20603</v>
      </c>
      <c r="I19" s="100">
        <v>182.26987</v>
      </c>
      <c r="J19" s="100">
        <v>205.07585</v>
      </c>
      <c r="K19" s="100">
        <v>200.23840000000001</v>
      </c>
      <c r="L19" s="100">
        <v>236.67169000000001</v>
      </c>
      <c r="M19" s="100">
        <v>233.24012999999999</v>
      </c>
      <c r="N19" s="100">
        <v>314.17595999999998</v>
      </c>
      <c r="O19" s="100">
        <v>305.29908999999998</v>
      </c>
      <c r="P19" s="100">
        <v>258.46595000000002</v>
      </c>
      <c r="Q19" s="100">
        <v>252.61456000000001</v>
      </c>
      <c r="R19" s="100">
        <v>236.39544000000001</v>
      </c>
      <c r="S19" s="100">
        <v>291.26105000000001</v>
      </c>
      <c r="T19" s="100">
        <v>728.55661999999995</v>
      </c>
      <c r="U19" s="100">
        <v>171.73102</v>
      </c>
      <c r="V19" s="100">
        <v>196.06272000000001</v>
      </c>
      <c r="W19" s="126"/>
      <c r="X19" s="114">
        <v>1912</v>
      </c>
      <c r="Y19" s="100">
        <v>313.02956999999998</v>
      </c>
      <c r="Z19" s="100">
        <v>92.522375999999994</v>
      </c>
      <c r="AA19" s="100">
        <v>41.321745</v>
      </c>
      <c r="AB19" s="100">
        <v>55.331403999999999</v>
      </c>
      <c r="AC19" s="100">
        <v>94.311605</v>
      </c>
      <c r="AD19" s="100">
        <v>138.35164</v>
      </c>
      <c r="AE19" s="100">
        <v>176.75233</v>
      </c>
      <c r="AF19" s="100">
        <v>246.65012999999999</v>
      </c>
      <c r="AG19" s="100">
        <v>219.20007000000001</v>
      </c>
      <c r="AH19" s="100">
        <v>285.5924</v>
      </c>
      <c r="AI19" s="100">
        <v>317.52323000000001</v>
      </c>
      <c r="AJ19" s="100">
        <v>384.67156999999997</v>
      </c>
      <c r="AK19" s="100">
        <v>377.23354</v>
      </c>
      <c r="AL19" s="100">
        <v>328.68788000000001</v>
      </c>
      <c r="AM19" s="100">
        <v>235.44009</v>
      </c>
      <c r="AN19" s="100">
        <v>317.30921999999998</v>
      </c>
      <c r="AO19" s="100">
        <v>337.66883000000001</v>
      </c>
      <c r="AP19" s="100">
        <v>424.17815000000002</v>
      </c>
      <c r="AQ19" s="100">
        <v>180.73005000000001</v>
      </c>
      <c r="AR19" s="100">
        <v>215.77257</v>
      </c>
      <c r="AS19" s="126"/>
      <c r="AT19" s="114">
        <v>1912</v>
      </c>
      <c r="AU19" s="100">
        <v>319.30971</v>
      </c>
      <c r="AV19" s="100">
        <v>95.591993000000002</v>
      </c>
      <c r="AW19" s="100">
        <v>41.877896</v>
      </c>
      <c r="AX19" s="100">
        <v>56.464737999999997</v>
      </c>
      <c r="AY19" s="100">
        <v>96.820008000000001</v>
      </c>
      <c r="AZ19" s="100">
        <v>132.65038000000001</v>
      </c>
      <c r="BA19" s="100">
        <v>179.59800999999999</v>
      </c>
      <c r="BB19" s="100">
        <v>225.04313999999999</v>
      </c>
      <c r="BC19" s="100">
        <v>209.0625</v>
      </c>
      <c r="BD19" s="100">
        <v>258.84082999999998</v>
      </c>
      <c r="BE19" s="100">
        <v>270.61369999999999</v>
      </c>
      <c r="BF19" s="100">
        <v>345.50436999999999</v>
      </c>
      <c r="BG19" s="100">
        <v>338.49489999999997</v>
      </c>
      <c r="BH19" s="100">
        <v>291.76366000000002</v>
      </c>
      <c r="BI19" s="100">
        <v>244.47322</v>
      </c>
      <c r="BJ19" s="100">
        <v>274.58812</v>
      </c>
      <c r="BK19" s="100">
        <v>313.18878999999998</v>
      </c>
      <c r="BL19" s="100">
        <v>572.15251999999998</v>
      </c>
      <c r="BM19" s="100">
        <v>176.06969000000001</v>
      </c>
      <c r="BN19" s="100">
        <v>204.82619</v>
      </c>
      <c r="BO19" s="126"/>
      <c r="BP19" s="114">
        <v>1912</v>
      </c>
    </row>
    <row r="20" spans="1:68" s="92" customFormat="1">
      <c r="A20" s="126"/>
      <c r="B20" s="114">
        <v>1913</v>
      </c>
      <c r="C20" s="100">
        <v>285.95411000000001</v>
      </c>
      <c r="D20" s="100">
        <v>73.190517999999997</v>
      </c>
      <c r="E20" s="100">
        <v>33.951335999999998</v>
      </c>
      <c r="F20" s="100">
        <v>59.941830000000003</v>
      </c>
      <c r="G20" s="100">
        <v>106.68114</v>
      </c>
      <c r="H20" s="100">
        <v>154.40611000000001</v>
      </c>
      <c r="I20" s="100">
        <v>197.55426</v>
      </c>
      <c r="J20" s="100">
        <v>232.56904</v>
      </c>
      <c r="K20" s="100">
        <v>214.85639</v>
      </c>
      <c r="L20" s="100">
        <v>247.72649000000001</v>
      </c>
      <c r="M20" s="100">
        <v>273.47503</v>
      </c>
      <c r="N20" s="100">
        <v>345.95794000000001</v>
      </c>
      <c r="O20" s="100">
        <v>350.62878000000001</v>
      </c>
      <c r="P20" s="100">
        <v>323.81056999999998</v>
      </c>
      <c r="Q20" s="100">
        <v>308.72394000000003</v>
      </c>
      <c r="R20" s="100">
        <v>345.17383999999998</v>
      </c>
      <c r="S20" s="100">
        <v>611.76365999999996</v>
      </c>
      <c r="T20" s="100">
        <v>893.24383</v>
      </c>
      <c r="U20" s="100">
        <v>180.47179</v>
      </c>
      <c r="V20" s="100">
        <v>219.91005999999999</v>
      </c>
      <c r="W20" s="126"/>
      <c r="X20" s="114">
        <v>1913</v>
      </c>
      <c r="Y20" s="100">
        <v>495.60712000000001</v>
      </c>
      <c r="Z20" s="100">
        <v>134.23675</v>
      </c>
      <c r="AA20" s="100">
        <v>48.936858000000001</v>
      </c>
      <c r="AB20" s="100">
        <v>60.425538000000003</v>
      </c>
      <c r="AC20" s="100">
        <v>97.474683999999996</v>
      </c>
      <c r="AD20" s="100">
        <v>143.57776000000001</v>
      </c>
      <c r="AE20" s="100">
        <v>183.89751999999999</v>
      </c>
      <c r="AF20" s="100">
        <v>211.77214000000001</v>
      </c>
      <c r="AG20" s="100">
        <v>230.50917000000001</v>
      </c>
      <c r="AH20" s="100">
        <v>267.29680000000002</v>
      </c>
      <c r="AI20" s="100">
        <v>318.5652</v>
      </c>
      <c r="AJ20" s="100">
        <v>404.96269000000001</v>
      </c>
      <c r="AK20" s="100">
        <v>408.44564000000003</v>
      </c>
      <c r="AL20" s="100">
        <v>276.93088999999998</v>
      </c>
      <c r="AM20" s="100">
        <v>351.12360000000001</v>
      </c>
      <c r="AN20" s="100">
        <v>418.88542000000001</v>
      </c>
      <c r="AO20" s="100">
        <v>751.33300999999994</v>
      </c>
      <c r="AP20" s="100">
        <v>1059.5358000000001</v>
      </c>
      <c r="AQ20" s="100">
        <v>213.22397000000001</v>
      </c>
      <c r="AR20" s="100">
        <v>252.51552000000001</v>
      </c>
      <c r="AS20" s="126"/>
      <c r="AT20" s="114">
        <v>1913</v>
      </c>
      <c r="AU20" s="100">
        <v>388.92896999999999</v>
      </c>
      <c r="AV20" s="100">
        <v>103.3229</v>
      </c>
      <c r="AW20" s="100">
        <v>41.376438</v>
      </c>
      <c r="AX20" s="100">
        <v>60.180947000000003</v>
      </c>
      <c r="AY20" s="100">
        <v>102.14127000000001</v>
      </c>
      <c r="AZ20" s="100">
        <v>149.08221</v>
      </c>
      <c r="BA20" s="100">
        <v>190.92371</v>
      </c>
      <c r="BB20" s="100">
        <v>222.55193</v>
      </c>
      <c r="BC20" s="100">
        <v>222.18459999999999</v>
      </c>
      <c r="BD20" s="100">
        <v>256.67106000000001</v>
      </c>
      <c r="BE20" s="100">
        <v>293.6388</v>
      </c>
      <c r="BF20" s="100">
        <v>372.34273000000002</v>
      </c>
      <c r="BG20" s="100">
        <v>377.33533</v>
      </c>
      <c r="BH20" s="100">
        <v>301.63628999999997</v>
      </c>
      <c r="BI20" s="100">
        <v>328.89699000000002</v>
      </c>
      <c r="BJ20" s="100">
        <v>380.32177000000001</v>
      </c>
      <c r="BK20" s="100">
        <v>678.55983000000003</v>
      </c>
      <c r="BL20" s="100">
        <v>979.31682999999998</v>
      </c>
      <c r="BM20" s="100">
        <v>196.30403999999999</v>
      </c>
      <c r="BN20" s="100">
        <v>235.55606</v>
      </c>
      <c r="BO20" s="126"/>
      <c r="BP20" s="114">
        <v>1913</v>
      </c>
    </row>
    <row r="21" spans="1:68" s="92" customFormat="1">
      <c r="A21" s="126"/>
      <c r="B21" s="114">
        <v>1914</v>
      </c>
      <c r="C21" s="100">
        <v>836.54616999999996</v>
      </c>
      <c r="D21" s="100">
        <v>87.380888999999996</v>
      </c>
      <c r="E21" s="100">
        <v>42.237591999999999</v>
      </c>
      <c r="F21" s="100">
        <v>55.803016</v>
      </c>
      <c r="G21" s="100">
        <v>103.16486999999999</v>
      </c>
      <c r="H21" s="100">
        <v>136.82577000000001</v>
      </c>
      <c r="I21" s="100">
        <v>169.56049999999999</v>
      </c>
      <c r="J21" s="100">
        <v>206.35613000000001</v>
      </c>
      <c r="K21" s="100">
        <v>215.30126999999999</v>
      </c>
      <c r="L21" s="100">
        <v>220.81277</v>
      </c>
      <c r="M21" s="100">
        <v>233.93056000000001</v>
      </c>
      <c r="N21" s="100">
        <v>338.37720999999999</v>
      </c>
      <c r="O21" s="100">
        <v>376.19252</v>
      </c>
      <c r="P21" s="100">
        <v>371.15366999999998</v>
      </c>
      <c r="Q21" s="100">
        <v>274.88260000000002</v>
      </c>
      <c r="R21" s="100">
        <v>380.09548999999998</v>
      </c>
      <c r="S21" s="100">
        <v>364.47575999999998</v>
      </c>
      <c r="T21" s="100">
        <v>1125.625</v>
      </c>
      <c r="U21" s="100">
        <v>237.36129</v>
      </c>
      <c r="V21" s="100">
        <v>248.56306000000001</v>
      </c>
      <c r="W21" s="126"/>
      <c r="X21" s="114">
        <v>1914</v>
      </c>
      <c r="Y21" s="100">
        <v>887.49838</v>
      </c>
      <c r="Z21" s="100">
        <v>77.808583999999996</v>
      </c>
      <c r="AA21" s="100">
        <v>58.418142000000003</v>
      </c>
      <c r="AB21" s="100">
        <v>99.541402000000005</v>
      </c>
      <c r="AC21" s="100">
        <v>149.56443999999999</v>
      </c>
      <c r="AD21" s="100">
        <v>154.93362999999999</v>
      </c>
      <c r="AE21" s="100">
        <v>148.09053</v>
      </c>
      <c r="AF21" s="100">
        <v>145.13517999999999</v>
      </c>
      <c r="AG21" s="100">
        <v>131.97120000000001</v>
      </c>
      <c r="AH21" s="100">
        <v>114.73796</v>
      </c>
      <c r="AI21" s="100">
        <v>113.82004999999999</v>
      </c>
      <c r="AJ21" s="100">
        <v>98.216446000000005</v>
      </c>
      <c r="AK21" s="100">
        <v>148.28809999999999</v>
      </c>
      <c r="AL21" s="100">
        <v>211.35414</v>
      </c>
      <c r="AM21" s="100">
        <v>254.26884999999999</v>
      </c>
      <c r="AN21" s="100">
        <v>280.3272</v>
      </c>
      <c r="AO21" s="100">
        <v>399.62387999999999</v>
      </c>
      <c r="AP21" s="100">
        <v>529.35514999999998</v>
      </c>
      <c r="AQ21" s="100">
        <v>213.77063000000001</v>
      </c>
      <c r="AR21" s="100">
        <v>193.07034999999999</v>
      </c>
      <c r="AS21" s="126"/>
      <c r="AT21" s="114">
        <v>1914</v>
      </c>
      <c r="AU21" s="100">
        <v>861.57030999999995</v>
      </c>
      <c r="AV21" s="100">
        <v>82.655348000000004</v>
      </c>
      <c r="AW21" s="100">
        <v>50.251277999999999</v>
      </c>
      <c r="AX21" s="100">
        <v>77.426653000000002</v>
      </c>
      <c r="AY21" s="100">
        <v>126.14915999999999</v>
      </c>
      <c r="AZ21" s="100">
        <v>145.78448</v>
      </c>
      <c r="BA21" s="100">
        <v>159.11102</v>
      </c>
      <c r="BB21" s="100">
        <v>176.78859</v>
      </c>
      <c r="BC21" s="100">
        <v>176.06424000000001</v>
      </c>
      <c r="BD21" s="100">
        <v>171.93261000000001</v>
      </c>
      <c r="BE21" s="100">
        <v>179.79304999999999</v>
      </c>
      <c r="BF21" s="100">
        <v>230.39749</v>
      </c>
      <c r="BG21" s="100">
        <v>270.83138000000002</v>
      </c>
      <c r="BH21" s="100">
        <v>295.74234999999999</v>
      </c>
      <c r="BI21" s="100">
        <v>265.04016999999999</v>
      </c>
      <c r="BJ21" s="100">
        <v>332.05549999999999</v>
      </c>
      <c r="BK21" s="100">
        <v>381.50335000000001</v>
      </c>
      <c r="BL21" s="100">
        <v>814.93462</v>
      </c>
      <c r="BM21" s="100">
        <v>225.92901000000001</v>
      </c>
      <c r="BN21" s="100">
        <v>222.75561999999999</v>
      </c>
      <c r="BO21" s="126"/>
      <c r="BP21" s="114">
        <v>1914</v>
      </c>
    </row>
    <row r="22" spans="1:68" s="92" customFormat="1">
      <c r="A22" s="126"/>
      <c r="B22" s="114">
        <v>1915</v>
      </c>
      <c r="C22" s="100">
        <v>766.13013999999998</v>
      </c>
      <c r="D22" s="100">
        <v>80.316508999999996</v>
      </c>
      <c r="E22" s="100">
        <v>56.481363000000002</v>
      </c>
      <c r="F22" s="100">
        <v>124.07514</v>
      </c>
      <c r="G22" s="100">
        <v>160.27543</v>
      </c>
      <c r="H22" s="100">
        <v>169.48525000000001</v>
      </c>
      <c r="I22" s="100">
        <v>134.90857</v>
      </c>
      <c r="J22" s="100">
        <v>127.26078</v>
      </c>
      <c r="K22" s="100">
        <v>130.33807999999999</v>
      </c>
      <c r="L22" s="100">
        <v>134.62379999999999</v>
      </c>
      <c r="M22" s="100">
        <v>94.706969999999998</v>
      </c>
      <c r="N22" s="100">
        <v>80.676711999999995</v>
      </c>
      <c r="O22" s="100">
        <v>121.56180000000001</v>
      </c>
      <c r="P22" s="100">
        <v>169.43911</v>
      </c>
      <c r="Q22" s="100">
        <v>245.21665999999999</v>
      </c>
      <c r="R22" s="100">
        <v>357.68716000000001</v>
      </c>
      <c r="S22" s="100">
        <v>372.89697000000001</v>
      </c>
      <c r="T22" s="100">
        <v>658.92848000000004</v>
      </c>
      <c r="U22" s="100">
        <v>198.19104999999999</v>
      </c>
      <c r="V22" s="100">
        <v>185.76361</v>
      </c>
      <c r="W22" s="126"/>
      <c r="X22" s="114">
        <v>1915</v>
      </c>
      <c r="Y22" s="100">
        <v>274.62294000000003</v>
      </c>
      <c r="Z22" s="100">
        <v>68.497597999999996</v>
      </c>
      <c r="AA22" s="100">
        <v>49.440674999999999</v>
      </c>
      <c r="AB22" s="100">
        <v>102.20138</v>
      </c>
      <c r="AC22" s="100">
        <v>148.41504</v>
      </c>
      <c r="AD22" s="100">
        <v>149.48156</v>
      </c>
      <c r="AE22" s="100">
        <v>138.40322</v>
      </c>
      <c r="AF22" s="100">
        <v>161.69134</v>
      </c>
      <c r="AG22" s="100">
        <v>124.96679</v>
      </c>
      <c r="AH22" s="100">
        <v>146.10028</v>
      </c>
      <c r="AI22" s="100">
        <v>99.756553999999994</v>
      </c>
      <c r="AJ22" s="100">
        <v>99.230294999999998</v>
      </c>
      <c r="AK22" s="100">
        <v>173.90646000000001</v>
      </c>
      <c r="AL22" s="100">
        <v>276.05901999999998</v>
      </c>
      <c r="AM22" s="100">
        <v>277.13853</v>
      </c>
      <c r="AN22" s="100">
        <v>443.94752</v>
      </c>
      <c r="AO22" s="100">
        <v>502.05385999999999</v>
      </c>
      <c r="AP22" s="100">
        <v>643.97424000000001</v>
      </c>
      <c r="AQ22" s="100">
        <v>144.45855</v>
      </c>
      <c r="AR22" s="100">
        <v>164.13397000000001</v>
      </c>
      <c r="AS22" s="126"/>
      <c r="AT22" s="114">
        <v>1915</v>
      </c>
      <c r="AU22" s="100">
        <v>524.75476000000003</v>
      </c>
      <c r="AV22" s="100">
        <v>74.481125000000006</v>
      </c>
      <c r="AW22" s="100">
        <v>52.995817000000002</v>
      </c>
      <c r="AX22" s="100">
        <v>113.26009999999999</v>
      </c>
      <c r="AY22" s="100">
        <v>154.37378000000001</v>
      </c>
      <c r="AZ22" s="100">
        <v>159.52911</v>
      </c>
      <c r="BA22" s="100">
        <v>136.61331999999999</v>
      </c>
      <c r="BB22" s="100">
        <v>143.93168</v>
      </c>
      <c r="BC22" s="100">
        <v>127.79510000000001</v>
      </c>
      <c r="BD22" s="100">
        <v>139.95407</v>
      </c>
      <c r="BE22" s="100">
        <v>96.999866999999995</v>
      </c>
      <c r="BF22" s="100">
        <v>89.059280000000001</v>
      </c>
      <c r="BG22" s="100">
        <v>145.77887000000001</v>
      </c>
      <c r="BH22" s="100">
        <v>219.64573999999999</v>
      </c>
      <c r="BI22" s="100">
        <v>260.51033000000001</v>
      </c>
      <c r="BJ22" s="100">
        <v>399.61637000000002</v>
      </c>
      <c r="BK22" s="100">
        <v>436.1977</v>
      </c>
      <c r="BL22" s="100">
        <v>651.08876999999995</v>
      </c>
      <c r="BM22" s="100">
        <v>172.0891</v>
      </c>
      <c r="BN22" s="100">
        <v>174.86190999999999</v>
      </c>
      <c r="BO22" s="126"/>
      <c r="BP22" s="114">
        <v>1915</v>
      </c>
    </row>
    <row r="23" spans="1:68" s="92" customFormat="1">
      <c r="A23" s="126"/>
      <c r="B23" s="114">
        <v>1916</v>
      </c>
      <c r="C23" s="100">
        <v>303.45531999999997</v>
      </c>
      <c r="D23" s="100">
        <v>75.888638999999998</v>
      </c>
      <c r="E23" s="100">
        <v>47.840575000000001</v>
      </c>
      <c r="F23" s="100">
        <v>96.968864999999994</v>
      </c>
      <c r="G23" s="100">
        <v>128.94561999999999</v>
      </c>
      <c r="H23" s="100">
        <v>159.16874999999999</v>
      </c>
      <c r="I23" s="100">
        <v>121.68984</v>
      </c>
      <c r="J23" s="100">
        <v>131.892</v>
      </c>
      <c r="K23" s="100">
        <v>107.44261</v>
      </c>
      <c r="L23" s="100">
        <v>100.61511</v>
      </c>
      <c r="M23" s="100">
        <v>86.115336999999997</v>
      </c>
      <c r="N23" s="100">
        <v>90.554434999999998</v>
      </c>
      <c r="O23" s="100">
        <v>100.8693</v>
      </c>
      <c r="P23" s="100">
        <v>157.4787</v>
      </c>
      <c r="Q23" s="100">
        <v>273.64569</v>
      </c>
      <c r="R23" s="100">
        <v>361.28100000000001</v>
      </c>
      <c r="S23" s="100">
        <v>490.11599000000001</v>
      </c>
      <c r="T23" s="100">
        <v>466.65848</v>
      </c>
      <c r="U23" s="100">
        <v>133.57103000000001</v>
      </c>
      <c r="V23" s="100">
        <v>143.82284999999999</v>
      </c>
      <c r="W23" s="126"/>
      <c r="X23" s="114">
        <v>1916</v>
      </c>
      <c r="Y23" s="100">
        <v>239.57489000000001</v>
      </c>
      <c r="Z23" s="100">
        <v>91.660792999999998</v>
      </c>
      <c r="AA23" s="100">
        <v>49.67689</v>
      </c>
      <c r="AB23" s="100">
        <v>100.45225000000001</v>
      </c>
      <c r="AC23" s="100">
        <v>150.39098999999999</v>
      </c>
      <c r="AD23" s="100">
        <v>145.67802</v>
      </c>
      <c r="AE23" s="100">
        <v>133.51553999999999</v>
      </c>
      <c r="AF23" s="100">
        <v>142.26852</v>
      </c>
      <c r="AG23" s="100">
        <v>131.54140000000001</v>
      </c>
      <c r="AH23" s="100">
        <v>120.8719</v>
      </c>
      <c r="AI23" s="100">
        <v>90.539146000000002</v>
      </c>
      <c r="AJ23" s="100">
        <v>110.27315</v>
      </c>
      <c r="AK23" s="100">
        <v>130.01576</v>
      </c>
      <c r="AL23" s="100">
        <v>239.90772999999999</v>
      </c>
      <c r="AM23" s="100">
        <v>278.46535</v>
      </c>
      <c r="AN23" s="100">
        <v>359.16266999999999</v>
      </c>
      <c r="AO23" s="100">
        <v>476.71839999999997</v>
      </c>
      <c r="AP23" s="100">
        <v>308.37004000000002</v>
      </c>
      <c r="AQ23" s="100">
        <v>136.7413</v>
      </c>
      <c r="AR23" s="100">
        <v>149.64251999999999</v>
      </c>
      <c r="AS23" s="126"/>
      <c r="AT23" s="114">
        <v>1916</v>
      </c>
      <c r="AU23" s="100">
        <v>272.08645999999999</v>
      </c>
      <c r="AV23" s="100">
        <v>83.676835999999994</v>
      </c>
      <c r="AW23" s="100">
        <v>48.749288999999997</v>
      </c>
      <c r="AX23" s="100">
        <v>98.691310000000001</v>
      </c>
      <c r="AY23" s="100">
        <v>139.66464999999999</v>
      </c>
      <c r="AZ23" s="100">
        <v>152.41542999999999</v>
      </c>
      <c r="BA23" s="100">
        <v>127.47103</v>
      </c>
      <c r="BB23" s="100">
        <v>136.92819</v>
      </c>
      <c r="BC23" s="100">
        <v>118.91158</v>
      </c>
      <c r="BD23" s="100">
        <v>110.09495</v>
      </c>
      <c r="BE23" s="100">
        <v>88.138082999999995</v>
      </c>
      <c r="BF23" s="100">
        <v>99.502200999999999</v>
      </c>
      <c r="BG23" s="100">
        <v>114.36266999999999</v>
      </c>
      <c r="BH23" s="100">
        <v>196.21553</v>
      </c>
      <c r="BI23" s="100">
        <v>275.96235999999999</v>
      </c>
      <c r="BJ23" s="100">
        <v>360.24191000000002</v>
      </c>
      <c r="BK23" s="100">
        <v>483.47663999999997</v>
      </c>
      <c r="BL23" s="100">
        <v>383.20850000000002</v>
      </c>
      <c r="BM23" s="100">
        <v>135.11461</v>
      </c>
      <c r="BN23" s="100">
        <v>146.39631</v>
      </c>
      <c r="BO23" s="126"/>
      <c r="BP23" s="114">
        <v>1916</v>
      </c>
    </row>
    <row r="24" spans="1:68" s="92" customFormat="1">
      <c r="A24" s="126"/>
      <c r="B24" s="114">
        <v>1917</v>
      </c>
      <c r="C24" s="100">
        <v>364.52897000000002</v>
      </c>
      <c r="D24" s="100">
        <v>99.859684000000001</v>
      </c>
      <c r="E24" s="100">
        <v>54.905659</v>
      </c>
      <c r="F24" s="100">
        <v>95.721750999999998</v>
      </c>
      <c r="G24" s="100">
        <v>159.86367999999999</v>
      </c>
      <c r="H24" s="100">
        <v>140.71738999999999</v>
      </c>
      <c r="I24" s="100">
        <v>116.00114000000001</v>
      </c>
      <c r="J24" s="100">
        <v>117.45074</v>
      </c>
      <c r="K24" s="100">
        <v>112.63279</v>
      </c>
      <c r="L24" s="100">
        <v>123.78829</v>
      </c>
      <c r="M24" s="100">
        <v>98.760594999999995</v>
      </c>
      <c r="N24" s="100">
        <v>84.459119999999999</v>
      </c>
      <c r="O24" s="100">
        <v>110.22049</v>
      </c>
      <c r="P24" s="100">
        <v>172.01698999999999</v>
      </c>
      <c r="Q24" s="100">
        <v>247.94426000000001</v>
      </c>
      <c r="R24" s="100">
        <v>318.59571</v>
      </c>
      <c r="S24" s="100">
        <v>627.35257000000001</v>
      </c>
      <c r="T24" s="100">
        <v>690.93682000000001</v>
      </c>
      <c r="U24" s="100">
        <v>145.61377999999999</v>
      </c>
      <c r="V24" s="100">
        <v>155.99394000000001</v>
      </c>
      <c r="W24" s="126"/>
      <c r="X24" s="114">
        <v>1917</v>
      </c>
      <c r="Y24" s="100">
        <v>320.63130999999998</v>
      </c>
      <c r="Z24" s="100">
        <v>83.226364000000004</v>
      </c>
      <c r="AA24" s="100">
        <v>46.604087999999997</v>
      </c>
      <c r="AB24" s="100">
        <v>98.281086000000002</v>
      </c>
      <c r="AC24" s="100">
        <v>127.9905</v>
      </c>
      <c r="AD24" s="100">
        <v>151.66261</v>
      </c>
      <c r="AE24" s="100">
        <v>128.92668</v>
      </c>
      <c r="AF24" s="100">
        <v>122.83087</v>
      </c>
      <c r="AG24" s="100">
        <v>119.46393</v>
      </c>
      <c r="AH24" s="100">
        <v>112.62976</v>
      </c>
      <c r="AI24" s="100">
        <v>99.816939000000005</v>
      </c>
      <c r="AJ24" s="100">
        <v>100.94213000000001</v>
      </c>
      <c r="AK24" s="100">
        <v>101.56220999999999</v>
      </c>
      <c r="AL24" s="100">
        <v>167.86034000000001</v>
      </c>
      <c r="AM24" s="100">
        <v>229.18464</v>
      </c>
      <c r="AN24" s="100">
        <v>335.71832999999998</v>
      </c>
      <c r="AO24" s="100">
        <v>506.68392</v>
      </c>
      <c r="AP24" s="100">
        <v>824.17582000000004</v>
      </c>
      <c r="AQ24" s="100">
        <v>138.40308999999999</v>
      </c>
      <c r="AR24" s="100">
        <v>151.34505999999999</v>
      </c>
      <c r="AS24" s="126"/>
      <c r="AT24" s="114">
        <v>1917</v>
      </c>
      <c r="AU24" s="100">
        <v>342.97431999999998</v>
      </c>
      <c r="AV24" s="100">
        <v>91.645283000000006</v>
      </c>
      <c r="AW24" s="100">
        <v>50.799157999999998</v>
      </c>
      <c r="AX24" s="100">
        <v>96.987386000000001</v>
      </c>
      <c r="AY24" s="100">
        <v>143.86127999999999</v>
      </c>
      <c r="AZ24" s="100">
        <v>146.22689</v>
      </c>
      <c r="BA24" s="100">
        <v>122.33280000000001</v>
      </c>
      <c r="BB24" s="100">
        <v>120.06783</v>
      </c>
      <c r="BC24" s="100">
        <v>115.90006</v>
      </c>
      <c r="BD24" s="100">
        <v>118.52807</v>
      </c>
      <c r="BE24" s="100">
        <v>99.246764999999996</v>
      </c>
      <c r="BF24" s="100">
        <v>91.967916000000002</v>
      </c>
      <c r="BG24" s="100">
        <v>106.20977999999999</v>
      </c>
      <c r="BH24" s="100">
        <v>170.06730999999999</v>
      </c>
      <c r="BI24" s="100">
        <v>238.89852999999999</v>
      </c>
      <c r="BJ24" s="100">
        <v>327.06884000000002</v>
      </c>
      <c r="BK24" s="100">
        <v>566.91791000000001</v>
      </c>
      <c r="BL24" s="100">
        <v>761.54638999999997</v>
      </c>
      <c r="BM24" s="100">
        <v>142.09519</v>
      </c>
      <c r="BN24" s="100">
        <v>153.73708999999999</v>
      </c>
      <c r="BO24" s="126"/>
      <c r="BP24" s="114">
        <v>1917</v>
      </c>
    </row>
    <row r="25" spans="1:68" s="92" customFormat="1">
      <c r="A25" s="126"/>
      <c r="B25" s="115">
        <v>1918</v>
      </c>
      <c r="C25" s="100">
        <v>318.07056999999998</v>
      </c>
      <c r="D25" s="100">
        <v>91.593466000000006</v>
      </c>
      <c r="E25" s="100">
        <v>35.188547</v>
      </c>
      <c r="F25" s="100">
        <v>78.311634999999995</v>
      </c>
      <c r="G25" s="100">
        <v>129.15922</v>
      </c>
      <c r="H25" s="100">
        <v>139.66166000000001</v>
      </c>
      <c r="I25" s="100">
        <v>108.70968999999999</v>
      </c>
      <c r="J25" s="100">
        <v>110.75041</v>
      </c>
      <c r="K25" s="100">
        <v>102.34448999999999</v>
      </c>
      <c r="L25" s="100">
        <v>99.577286999999998</v>
      </c>
      <c r="M25" s="100">
        <v>93.584580000000003</v>
      </c>
      <c r="N25" s="100">
        <v>92.358934000000005</v>
      </c>
      <c r="O25" s="100">
        <v>93.401675999999995</v>
      </c>
      <c r="P25" s="100">
        <v>132.03897000000001</v>
      </c>
      <c r="Q25" s="100">
        <v>210.54912999999999</v>
      </c>
      <c r="R25" s="100">
        <v>373.49133</v>
      </c>
      <c r="S25" s="100">
        <v>676.77169000000004</v>
      </c>
      <c r="T25" s="100">
        <v>832.77430000000004</v>
      </c>
      <c r="U25" s="100">
        <v>129.25926999999999</v>
      </c>
      <c r="V25" s="100">
        <v>145.04438999999999</v>
      </c>
      <c r="W25" s="126"/>
      <c r="X25" s="115">
        <v>1918</v>
      </c>
      <c r="Y25" s="100">
        <v>336.06369999999998</v>
      </c>
      <c r="Z25" s="100">
        <v>105.17404999999999</v>
      </c>
      <c r="AA25" s="100">
        <v>52.142068999999999</v>
      </c>
      <c r="AB25" s="100">
        <v>91.778475</v>
      </c>
      <c r="AC25" s="100">
        <v>134.45097000000001</v>
      </c>
      <c r="AD25" s="100">
        <v>147.97496000000001</v>
      </c>
      <c r="AE25" s="100">
        <v>132.98304999999999</v>
      </c>
      <c r="AF25" s="100">
        <v>117.58017</v>
      </c>
      <c r="AG25" s="100">
        <v>108.63186</v>
      </c>
      <c r="AH25" s="100">
        <v>129.57529</v>
      </c>
      <c r="AI25" s="100">
        <v>103.94745</v>
      </c>
      <c r="AJ25" s="100">
        <v>106.24079</v>
      </c>
      <c r="AK25" s="100">
        <v>103.74262</v>
      </c>
      <c r="AL25" s="100">
        <v>156.48772</v>
      </c>
      <c r="AM25" s="100">
        <v>261.13285000000002</v>
      </c>
      <c r="AN25" s="100">
        <v>395.42538999999999</v>
      </c>
      <c r="AO25" s="100">
        <v>556.02182000000005</v>
      </c>
      <c r="AP25" s="100">
        <v>731.11292000000003</v>
      </c>
      <c r="AQ25" s="100">
        <v>143.80179000000001</v>
      </c>
      <c r="AR25" s="100">
        <v>156.71483000000001</v>
      </c>
      <c r="AS25" s="126"/>
      <c r="AT25" s="115">
        <v>1918</v>
      </c>
      <c r="AU25" s="100">
        <v>326.90494999999999</v>
      </c>
      <c r="AV25" s="100">
        <v>98.301016000000004</v>
      </c>
      <c r="AW25" s="100">
        <v>43.571747999999999</v>
      </c>
      <c r="AX25" s="100">
        <v>84.971800999999999</v>
      </c>
      <c r="AY25" s="100">
        <v>131.82784000000001</v>
      </c>
      <c r="AZ25" s="100">
        <v>143.86869999999999</v>
      </c>
      <c r="BA25" s="100">
        <v>120.62282999999999</v>
      </c>
      <c r="BB25" s="100">
        <v>114.07971000000001</v>
      </c>
      <c r="BC25" s="100">
        <v>105.36602999999999</v>
      </c>
      <c r="BD25" s="100">
        <v>113.81828</v>
      </c>
      <c r="BE25" s="100">
        <v>98.383429000000007</v>
      </c>
      <c r="BF25" s="100">
        <v>98.705185999999998</v>
      </c>
      <c r="BG25" s="100">
        <v>98.194374999999994</v>
      </c>
      <c r="BH25" s="100">
        <v>143.48618999999999</v>
      </c>
      <c r="BI25" s="100">
        <v>235.01462000000001</v>
      </c>
      <c r="BJ25" s="100">
        <v>384.43795</v>
      </c>
      <c r="BK25" s="100">
        <v>615.68183999999997</v>
      </c>
      <c r="BL25" s="100">
        <v>778.63932999999997</v>
      </c>
      <c r="BM25" s="100">
        <v>136.37056000000001</v>
      </c>
      <c r="BN25" s="100">
        <v>150.58599000000001</v>
      </c>
      <c r="BO25" s="126"/>
      <c r="BP25" s="115">
        <v>1918</v>
      </c>
    </row>
    <row r="26" spans="1:68" s="92" customFormat="1">
      <c r="A26" s="126"/>
      <c r="B26" s="115">
        <v>1919</v>
      </c>
      <c r="C26" s="100">
        <v>363.99507999999997</v>
      </c>
      <c r="D26" s="100">
        <v>97.987503000000004</v>
      </c>
      <c r="E26" s="100">
        <v>56.943902000000001</v>
      </c>
      <c r="F26" s="100">
        <v>105.12671</v>
      </c>
      <c r="G26" s="100">
        <v>150.43663000000001</v>
      </c>
      <c r="H26" s="100">
        <v>162.26343</v>
      </c>
      <c r="I26" s="100">
        <v>119.36973</v>
      </c>
      <c r="J26" s="100">
        <v>119.66225</v>
      </c>
      <c r="K26" s="100">
        <v>110.47416</v>
      </c>
      <c r="L26" s="100">
        <v>112.6289</v>
      </c>
      <c r="M26" s="100">
        <v>91.699428999999995</v>
      </c>
      <c r="N26" s="100">
        <v>105.1387</v>
      </c>
      <c r="O26" s="100">
        <v>98.614823000000001</v>
      </c>
      <c r="P26" s="100">
        <v>140.90199999999999</v>
      </c>
      <c r="Q26" s="100">
        <v>192.47808000000001</v>
      </c>
      <c r="R26" s="100">
        <v>351.49921999999998</v>
      </c>
      <c r="S26" s="100">
        <v>533.46990000000005</v>
      </c>
      <c r="T26" s="100">
        <v>651.89048000000003</v>
      </c>
      <c r="U26" s="100">
        <v>145.14238</v>
      </c>
      <c r="V26" s="100">
        <v>152.97685000000001</v>
      </c>
      <c r="W26" s="126"/>
      <c r="X26" s="115">
        <v>1919</v>
      </c>
      <c r="Y26" s="100">
        <v>252.06882999999999</v>
      </c>
      <c r="Z26" s="100">
        <v>77.601832999999999</v>
      </c>
      <c r="AA26" s="100">
        <v>37.252212999999998</v>
      </c>
      <c r="AB26" s="100">
        <v>64.972303999999994</v>
      </c>
      <c r="AC26" s="100">
        <v>107.50376</v>
      </c>
      <c r="AD26" s="100">
        <v>117.66059</v>
      </c>
      <c r="AE26" s="100">
        <v>121.97712</v>
      </c>
      <c r="AF26" s="100">
        <v>112.07210000000001</v>
      </c>
      <c r="AG26" s="100">
        <v>87.315117999999998</v>
      </c>
      <c r="AH26" s="100">
        <v>91.883567999999997</v>
      </c>
      <c r="AI26" s="100">
        <v>85.729033000000001</v>
      </c>
      <c r="AJ26" s="100">
        <v>99.065950000000001</v>
      </c>
      <c r="AK26" s="100">
        <v>101.54064</v>
      </c>
      <c r="AL26" s="100">
        <v>107.73130999999999</v>
      </c>
      <c r="AM26" s="100">
        <v>139.45102</v>
      </c>
      <c r="AN26" s="100">
        <v>261.54574000000002</v>
      </c>
      <c r="AO26" s="100">
        <v>326.93094000000002</v>
      </c>
      <c r="AP26" s="100">
        <v>371.38389000000001</v>
      </c>
      <c r="AQ26" s="100">
        <v>111.69132</v>
      </c>
      <c r="AR26" s="100">
        <v>117.0254</v>
      </c>
      <c r="AS26" s="126"/>
      <c r="AT26" s="115">
        <v>1919</v>
      </c>
      <c r="AU26" s="100">
        <v>309.0446</v>
      </c>
      <c r="AV26" s="100">
        <v>87.917806999999996</v>
      </c>
      <c r="AW26" s="100">
        <v>47.210209999999996</v>
      </c>
      <c r="AX26" s="100">
        <v>85.266212999999993</v>
      </c>
      <c r="AY26" s="100">
        <v>128.68971999999999</v>
      </c>
      <c r="AZ26" s="100">
        <v>139.57548</v>
      </c>
      <c r="BA26" s="100">
        <v>120.65172</v>
      </c>
      <c r="BB26" s="100">
        <v>115.95484999999999</v>
      </c>
      <c r="BC26" s="100">
        <v>99.293702999999994</v>
      </c>
      <c r="BD26" s="100">
        <v>102.71352</v>
      </c>
      <c r="BE26" s="100">
        <v>88.918527999999995</v>
      </c>
      <c r="BF26" s="100">
        <v>102.35353000000001</v>
      </c>
      <c r="BG26" s="100">
        <v>99.971491999999998</v>
      </c>
      <c r="BH26" s="100">
        <v>125.39717</v>
      </c>
      <c r="BI26" s="100">
        <v>166.75529</v>
      </c>
      <c r="BJ26" s="100">
        <v>306.23608000000002</v>
      </c>
      <c r="BK26" s="100">
        <v>427.96154999999999</v>
      </c>
      <c r="BL26" s="100">
        <v>501.85057</v>
      </c>
      <c r="BM26" s="100">
        <v>128.75157999999999</v>
      </c>
      <c r="BN26" s="100">
        <v>135.02698000000001</v>
      </c>
      <c r="BO26" s="126"/>
      <c r="BP26" s="115">
        <v>1919</v>
      </c>
    </row>
    <row r="27" spans="1:68" s="92" customFormat="1">
      <c r="A27" s="126"/>
      <c r="B27" s="115">
        <v>1920</v>
      </c>
      <c r="C27" s="100">
        <v>245.56880000000001</v>
      </c>
      <c r="D27" s="100">
        <v>75.255283000000006</v>
      </c>
      <c r="E27" s="100">
        <v>42.904701000000003</v>
      </c>
      <c r="F27" s="100">
        <v>65.441462000000001</v>
      </c>
      <c r="G27" s="100">
        <v>120.32921</v>
      </c>
      <c r="H27" s="100">
        <v>124.12511000000001</v>
      </c>
      <c r="I27" s="100">
        <v>104.68483000000001</v>
      </c>
      <c r="J27" s="100">
        <v>114.77079999999999</v>
      </c>
      <c r="K27" s="100">
        <v>105.27894000000001</v>
      </c>
      <c r="L27" s="100">
        <v>91.681394999999995</v>
      </c>
      <c r="M27" s="100">
        <v>97.442401000000004</v>
      </c>
      <c r="N27" s="100">
        <v>79.706609</v>
      </c>
      <c r="O27" s="100">
        <v>93.022294000000002</v>
      </c>
      <c r="P27" s="100">
        <v>95.291005999999996</v>
      </c>
      <c r="Q27" s="100">
        <v>199.00197</v>
      </c>
      <c r="R27" s="100">
        <v>223.17919000000001</v>
      </c>
      <c r="S27" s="100">
        <v>317.92122000000001</v>
      </c>
      <c r="T27" s="100">
        <v>459.08663999999999</v>
      </c>
      <c r="U27" s="100">
        <v>112.10509</v>
      </c>
      <c r="V27" s="100">
        <v>119.40177</v>
      </c>
      <c r="W27" s="126"/>
      <c r="X27" s="115">
        <v>1920</v>
      </c>
      <c r="Y27" s="100">
        <v>253.62752</v>
      </c>
      <c r="Z27" s="100">
        <v>70.136307000000002</v>
      </c>
      <c r="AA27" s="100">
        <v>28.37519</v>
      </c>
      <c r="AB27" s="100">
        <v>72.897049999999993</v>
      </c>
      <c r="AC27" s="100">
        <v>124.04482</v>
      </c>
      <c r="AD27" s="100">
        <v>133.74221</v>
      </c>
      <c r="AE27" s="100">
        <v>128.32566</v>
      </c>
      <c r="AF27" s="100">
        <v>132.10416000000001</v>
      </c>
      <c r="AG27" s="100">
        <v>113.10773</v>
      </c>
      <c r="AH27" s="100">
        <v>107.81134</v>
      </c>
      <c r="AI27" s="100">
        <v>95.177991000000006</v>
      </c>
      <c r="AJ27" s="100">
        <v>109.17144</v>
      </c>
      <c r="AK27" s="100">
        <v>114.13979999999999</v>
      </c>
      <c r="AL27" s="100">
        <v>162.31764999999999</v>
      </c>
      <c r="AM27" s="100">
        <v>216.43919</v>
      </c>
      <c r="AN27" s="100">
        <v>275.98579000000001</v>
      </c>
      <c r="AO27" s="100">
        <v>298.68578000000002</v>
      </c>
      <c r="AP27" s="100">
        <v>697.06104000000005</v>
      </c>
      <c r="AQ27" s="100">
        <v>121.67768</v>
      </c>
      <c r="AR27" s="100">
        <v>134.41494</v>
      </c>
      <c r="AS27" s="126"/>
      <c r="AT27" s="115">
        <v>1920</v>
      </c>
      <c r="AU27" s="100">
        <v>249.52499</v>
      </c>
      <c r="AV27" s="100">
        <v>72.726461999999998</v>
      </c>
      <c r="AW27" s="100">
        <v>35.725164999999997</v>
      </c>
      <c r="AX27" s="100">
        <v>69.129334999999998</v>
      </c>
      <c r="AY27" s="100">
        <v>122.21959</v>
      </c>
      <c r="AZ27" s="100">
        <v>129.04128</v>
      </c>
      <c r="BA27" s="100">
        <v>116.32822</v>
      </c>
      <c r="BB27" s="100">
        <v>123.25336</v>
      </c>
      <c r="BC27" s="100">
        <v>109.07498</v>
      </c>
      <c r="BD27" s="100">
        <v>99.441339999999997</v>
      </c>
      <c r="BE27" s="100">
        <v>96.381865000000005</v>
      </c>
      <c r="BF27" s="100">
        <v>93.259891999999994</v>
      </c>
      <c r="BG27" s="100">
        <v>102.81852000000001</v>
      </c>
      <c r="BH27" s="100">
        <v>126.57123</v>
      </c>
      <c r="BI27" s="100">
        <v>207.48462000000001</v>
      </c>
      <c r="BJ27" s="100">
        <v>249.96251000000001</v>
      </c>
      <c r="BK27" s="100">
        <v>308.00346999999999</v>
      </c>
      <c r="BL27" s="100">
        <v>586.90791000000002</v>
      </c>
      <c r="BM27" s="100">
        <v>116.80475</v>
      </c>
      <c r="BN27" s="100">
        <v>126.81165</v>
      </c>
      <c r="BO27" s="126"/>
      <c r="BP27" s="115">
        <v>1920</v>
      </c>
    </row>
    <row r="28" spans="1:68">
      <c r="A28" s="128"/>
      <c r="B28" s="116">
        <v>1921</v>
      </c>
      <c r="C28" s="100">
        <v>374.55255</v>
      </c>
      <c r="D28" s="100">
        <v>95.632031999999995</v>
      </c>
      <c r="E28" s="100">
        <v>46.165301999999997</v>
      </c>
      <c r="F28" s="100">
        <v>63.078217000000002</v>
      </c>
      <c r="G28" s="100">
        <v>115.85643</v>
      </c>
      <c r="H28" s="100">
        <v>125.94571000000001</v>
      </c>
      <c r="I28" s="100">
        <v>109.20299</v>
      </c>
      <c r="J28" s="100">
        <v>111.61387999999999</v>
      </c>
      <c r="K28" s="100">
        <v>107.26846</v>
      </c>
      <c r="L28" s="100">
        <v>95.693780000000004</v>
      </c>
      <c r="M28" s="100">
        <v>87.407407000000006</v>
      </c>
      <c r="N28" s="100">
        <v>97.955707000000004</v>
      </c>
      <c r="O28" s="100">
        <v>117.58242</v>
      </c>
      <c r="P28" s="100">
        <v>143.10646</v>
      </c>
      <c r="Q28" s="100">
        <v>184.52381</v>
      </c>
      <c r="R28" s="100">
        <v>318.18182000000002</v>
      </c>
      <c r="S28" s="100">
        <v>610.52632000000006</v>
      </c>
      <c r="T28" s="100">
        <v>872.34042999999997</v>
      </c>
      <c r="U28" s="100">
        <v>133.19383999999999</v>
      </c>
      <c r="V28" s="100">
        <v>145.44937999999999</v>
      </c>
      <c r="W28" s="128"/>
      <c r="X28" s="116">
        <v>1921</v>
      </c>
      <c r="Y28" s="100">
        <v>637.52953000000002</v>
      </c>
      <c r="Z28" s="100">
        <v>80.989495000000005</v>
      </c>
      <c r="AA28" s="100">
        <v>33.180777999999997</v>
      </c>
      <c r="AB28" s="100">
        <v>67.869416000000001</v>
      </c>
      <c r="AC28" s="100">
        <v>109.56522</v>
      </c>
      <c r="AD28" s="100">
        <v>122.20818</v>
      </c>
      <c r="AE28" s="100">
        <v>110.80959</v>
      </c>
      <c r="AF28" s="100">
        <v>119.18453</v>
      </c>
      <c r="AG28" s="100">
        <v>112.41507</v>
      </c>
      <c r="AH28" s="100">
        <v>107.06482</v>
      </c>
      <c r="AI28" s="100">
        <v>108.24312999999999</v>
      </c>
      <c r="AJ28" s="100">
        <v>117.41294000000001</v>
      </c>
      <c r="AK28" s="100">
        <v>109.13706000000001</v>
      </c>
      <c r="AL28" s="100">
        <v>186</v>
      </c>
      <c r="AM28" s="100">
        <v>196.875</v>
      </c>
      <c r="AN28" s="100">
        <v>275.36232000000001</v>
      </c>
      <c r="AO28" s="100">
        <v>456.31067999999999</v>
      </c>
      <c r="AP28" s="100">
        <v>600</v>
      </c>
      <c r="AQ28" s="100">
        <v>161.93351000000001</v>
      </c>
      <c r="AR28" s="100">
        <v>158.90355</v>
      </c>
      <c r="AS28" s="128"/>
      <c r="AT28" s="116">
        <v>1921</v>
      </c>
      <c r="AU28" s="100">
        <v>503.64479999999998</v>
      </c>
      <c r="AV28" s="100">
        <v>88.397790000000001</v>
      </c>
      <c r="AW28" s="100">
        <v>39.751319000000002</v>
      </c>
      <c r="AX28" s="100">
        <v>65.448363999999998</v>
      </c>
      <c r="AY28" s="100">
        <v>112.64164</v>
      </c>
      <c r="AZ28" s="100">
        <v>124.02597</v>
      </c>
      <c r="BA28" s="100">
        <v>109.99554000000001</v>
      </c>
      <c r="BB28" s="100">
        <v>115.32547</v>
      </c>
      <c r="BC28" s="100">
        <v>109.77444</v>
      </c>
      <c r="BD28" s="100">
        <v>101.19887</v>
      </c>
      <c r="BE28" s="100">
        <v>97.216778000000005</v>
      </c>
      <c r="BF28" s="100">
        <v>106.92977999999999</v>
      </c>
      <c r="BG28" s="100">
        <v>113.66313</v>
      </c>
      <c r="BH28" s="100">
        <v>163.09413000000001</v>
      </c>
      <c r="BI28" s="100">
        <v>190.54877999999999</v>
      </c>
      <c r="BJ28" s="100">
        <v>296.29629999999997</v>
      </c>
      <c r="BK28" s="100">
        <v>530.30303000000004</v>
      </c>
      <c r="BL28" s="100">
        <v>725.49019999999996</v>
      </c>
      <c r="BM28" s="100">
        <v>147.33001999999999</v>
      </c>
      <c r="BN28" s="100">
        <v>151.66036</v>
      </c>
      <c r="BO28" s="128"/>
      <c r="BP28" s="116">
        <v>1921</v>
      </c>
    </row>
    <row r="29" spans="1:68">
      <c r="A29" s="128"/>
      <c r="B29" s="117">
        <v>1922</v>
      </c>
      <c r="C29" s="100">
        <v>504.32830999999999</v>
      </c>
      <c r="D29" s="100">
        <v>53.407601999999997</v>
      </c>
      <c r="E29" s="100">
        <v>25.706009999999999</v>
      </c>
      <c r="F29" s="100">
        <v>44.580776999999998</v>
      </c>
      <c r="G29" s="100">
        <v>85.916740000000004</v>
      </c>
      <c r="H29" s="100">
        <v>117.1699</v>
      </c>
      <c r="I29" s="100">
        <v>114.13748</v>
      </c>
      <c r="J29" s="100">
        <v>127.49392</v>
      </c>
      <c r="K29" s="100">
        <v>163.08041</v>
      </c>
      <c r="L29" s="100">
        <v>195.4023</v>
      </c>
      <c r="M29" s="100">
        <v>184.59302</v>
      </c>
      <c r="N29" s="100">
        <v>193.97993</v>
      </c>
      <c r="O29" s="100">
        <v>216.84210999999999</v>
      </c>
      <c r="P29" s="100">
        <v>207.66773000000001</v>
      </c>
      <c r="Q29" s="100">
        <v>230.11364</v>
      </c>
      <c r="R29" s="100">
        <v>285.71429000000001</v>
      </c>
      <c r="S29" s="100">
        <v>319.58762999999999</v>
      </c>
      <c r="T29" s="100">
        <v>319.14893999999998</v>
      </c>
      <c r="U29" s="100">
        <v>158.29066</v>
      </c>
      <c r="V29" s="100">
        <v>164.64700999999999</v>
      </c>
      <c r="W29" s="128"/>
      <c r="X29" s="117">
        <v>1922</v>
      </c>
      <c r="Y29" s="100">
        <v>403.33332999999999</v>
      </c>
      <c r="Z29" s="100">
        <v>42.717793</v>
      </c>
      <c r="AA29" s="100">
        <v>27.047053999999999</v>
      </c>
      <c r="AB29" s="100">
        <v>55.111485000000002</v>
      </c>
      <c r="AC29" s="100">
        <v>102.08514</v>
      </c>
      <c r="AD29" s="100">
        <v>103.81356</v>
      </c>
      <c r="AE29" s="100">
        <v>103.78188</v>
      </c>
      <c r="AF29" s="100">
        <v>94.827585999999997</v>
      </c>
      <c r="AG29" s="100">
        <v>89.392133000000001</v>
      </c>
      <c r="AH29" s="100">
        <v>88.634738999999996</v>
      </c>
      <c r="AI29" s="100">
        <v>83.803383999999994</v>
      </c>
      <c r="AJ29" s="100">
        <v>91.350825999999998</v>
      </c>
      <c r="AK29" s="100">
        <v>82.324455</v>
      </c>
      <c r="AL29" s="100">
        <v>116.78832</v>
      </c>
      <c r="AM29" s="100">
        <v>151.51515000000001</v>
      </c>
      <c r="AN29" s="100">
        <v>285.04673000000003</v>
      </c>
      <c r="AO29" s="100">
        <v>301.88679000000002</v>
      </c>
      <c r="AP29" s="100">
        <v>410.71429000000001</v>
      </c>
      <c r="AQ29" s="100">
        <v>117.47736</v>
      </c>
      <c r="AR29" s="100">
        <v>119.16544</v>
      </c>
      <c r="AS29" s="128"/>
      <c r="AT29" s="117">
        <v>1922</v>
      </c>
      <c r="AU29" s="100">
        <v>454.81288000000001</v>
      </c>
      <c r="AV29" s="100">
        <v>48.132779999999997</v>
      </c>
      <c r="AW29" s="100">
        <v>26.368797000000001</v>
      </c>
      <c r="AX29" s="100">
        <v>49.771878999999998</v>
      </c>
      <c r="AY29" s="100">
        <v>94.078946999999999</v>
      </c>
      <c r="AZ29" s="100">
        <v>110.28609</v>
      </c>
      <c r="BA29" s="100">
        <v>109.00371</v>
      </c>
      <c r="BB29" s="100">
        <v>111.49739</v>
      </c>
      <c r="BC29" s="100">
        <v>127.1777</v>
      </c>
      <c r="BD29" s="100">
        <v>143.50243</v>
      </c>
      <c r="BE29" s="100">
        <v>136.79785999999999</v>
      </c>
      <c r="BF29" s="100">
        <v>146.51685000000001</v>
      </c>
      <c r="BG29" s="100">
        <v>154.27928</v>
      </c>
      <c r="BH29" s="100">
        <v>165.24701999999999</v>
      </c>
      <c r="BI29" s="100">
        <v>192.08211</v>
      </c>
      <c r="BJ29" s="100">
        <v>285.37169999999998</v>
      </c>
      <c r="BK29" s="100">
        <v>310.34483</v>
      </c>
      <c r="BL29" s="100">
        <v>368.93203999999997</v>
      </c>
      <c r="BM29" s="100">
        <v>138.2251</v>
      </c>
      <c r="BN29" s="100">
        <v>142.93413000000001</v>
      </c>
      <c r="BO29" s="128"/>
      <c r="BP29" s="117">
        <v>1922</v>
      </c>
    </row>
    <row r="30" spans="1:68">
      <c r="A30" s="128"/>
      <c r="B30" s="117">
        <v>1923</v>
      </c>
      <c r="C30" s="100">
        <v>598.80427999999995</v>
      </c>
      <c r="D30" s="100">
        <v>45.216251999999997</v>
      </c>
      <c r="E30" s="100">
        <v>25.008806</v>
      </c>
      <c r="F30" s="100">
        <v>48.297704000000003</v>
      </c>
      <c r="G30" s="100">
        <v>84.128360999999998</v>
      </c>
      <c r="H30" s="100">
        <v>115.76577</v>
      </c>
      <c r="I30" s="100">
        <v>110.87329</v>
      </c>
      <c r="J30" s="100">
        <v>141.99254999999999</v>
      </c>
      <c r="K30" s="100">
        <v>190.68493000000001</v>
      </c>
      <c r="L30" s="100">
        <v>182.71119999999999</v>
      </c>
      <c r="M30" s="100">
        <v>187.14286000000001</v>
      </c>
      <c r="N30" s="100">
        <v>193.78577000000001</v>
      </c>
      <c r="O30" s="100">
        <v>212.57485</v>
      </c>
      <c r="P30" s="100">
        <v>218.61152000000001</v>
      </c>
      <c r="Q30" s="100">
        <v>219.25134</v>
      </c>
      <c r="R30" s="100">
        <v>220.09568999999999</v>
      </c>
      <c r="S30" s="100">
        <v>316.83168000000001</v>
      </c>
      <c r="T30" s="100">
        <v>800</v>
      </c>
      <c r="U30" s="100">
        <v>170.41533999999999</v>
      </c>
      <c r="V30" s="100">
        <v>177.16408999999999</v>
      </c>
      <c r="W30" s="128"/>
      <c r="X30" s="117">
        <v>1923</v>
      </c>
      <c r="Y30" s="100">
        <v>491.48656999999997</v>
      </c>
      <c r="Z30" s="100">
        <v>43.155765000000002</v>
      </c>
      <c r="AA30" s="100">
        <v>31.441994999999999</v>
      </c>
      <c r="AB30" s="100">
        <v>67.429506000000003</v>
      </c>
      <c r="AC30" s="100">
        <v>107.4058</v>
      </c>
      <c r="AD30" s="100">
        <v>117.97274</v>
      </c>
      <c r="AE30" s="100">
        <v>98.445595999999995</v>
      </c>
      <c r="AF30" s="100">
        <v>104.87805</v>
      </c>
      <c r="AG30" s="100">
        <v>76.256499000000005</v>
      </c>
      <c r="AH30" s="100">
        <v>103.06407</v>
      </c>
      <c r="AI30" s="100">
        <v>93.059937000000005</v>
      </c>
      <c r="AJ30" s="100">
        <v>91.251176000000001</v>
      </c>
      <c r="AK30" s="100">
        <v>79.676674000000006</v>
      </c>
      <c r="AL30" s="100">
        <v>119.12752</v>
      </c>
      <c r="AM30" s="100">
        <v>165.21738999999999</v>
      </c>
      <c r="AN30" s="100">
        <v>246.57534000000001</v>
      </c>
      <c r="AO30" s="100">
        <v>327.27273000000002</v>
      </c>
      <c r="AP30" s="100">
        <v>436.36363999999998</v>
      </c>
      <c r="AQ30" s="100">
        <v>130.78795</v>
      </c>
      <c r="AR30" s="100">
        <v>128.73373000000001</v>
      </c>
      <c r="AS30" s="128"/>
      <c r="AT30" s="117">
        <v>1923</v>
      </c>
      <c r="AU30" s="100">
        <v>546.21308999999997</v>
      </c>
      <c r="AV30" s="100">
        <v>44.200730999999998</v>
      </c>
      <c r="AW30" s="100">
        <v>28.184087999999999</v>
      </c>
      <c r="AX30" s="100">
        <v>57.711643000000002</v>
      </c>
      <c r="AY30" s="100">
        <v>95.774647999999999</v>
      </c>
      <c r="AZ30" s="100">
        <v>116.90018000000001</v>
      </c>
      <c r="BA30" s="100">
        <v>104.68616</v>
      </c>
      <c r="BB30" s="100">
        <v>123.86851</v>
      </c>
      <c r="BC30" s="100">
        <v>134.98312999999999</v>
      </c>
      <c r="BD30" s="100">
        <v>144.11070000000001</v>
      </c>
      <c r="BE30" s="100">
        <v>142.42878999999999</v>
      </c>
      <c r="BF30" s="100">
        <v>146.10674</v>
      </c>
      <c r="BG30" s="100">
        <v>150.96360000000001</v>
      </c>
      <c r="BH30" s="100">
        <v>172.03456</v>
      </c>
      <c r="BI30" s="100">
        <v>193.32406</v>
      </c>
      <c r="BJ30" s="100">
        <v>233.64485999999999</v>
      </c>
      <c r="BK30" s="100">
        <v>322.27488</v>
      </c>
      <c r="BL30" s="100">
        <v>600</v>
      </c>
      <c r="BM30" s="100">
        <v>150.96427</v>
      </c>
      <c r="BN30" s="100">
        <v>153.70391000000001</v>
      </c>
      <c r="BO30" s="128"/>
      <c r="BP30" s="117">
        <v>1923</v>
      </c>
    </row>
    <row r="31" spans="1:68">
      <c r="A31" s="128"/>
      <c r="B31" s="117">
        <v>1924</v>
      </c>
      <c r="C31" s="100">
        <v>527.26146000000006</v>
      </c>
      <c r="D31" s="100">
        <v>42.426251000000001</v>
      </c>
      <c r="E31" s="100">
        <v>21.501705999999999</v>
      </c>
      <c r="F31" s="100">
        <v>44.844768000000002</v>
      </c>
      <c r="G31" s="100">
        <v>87.399236000000002</v>
      </c>
      <c r="H31" s="100">
        <v>99.236641000000006</v>
      </c>
      <c r="I31" s="100">
        <v>112.77231999999999</v>
      </c>
      <c r="J31" s="100">
        <v>131.56712999999999</v>
      </c>
      <c r="K31" s="100">
        <v>150.39578</v>
      </c>
      <c r="L31" s="100">
        <v>191.13924</v>
      </c>
      <c r="M31" s="100">
        <v>194.93315000000001</v>
      </c>
      <c r="N31" s="100">
        <v>197.44204999999999</v>
      </c>
      <c r="O31" s="100">
        <v>193.70229</v>
      </c>
      <c r="P31" s="100">
        <v>196.40387000000001</v>
      </c>
      <c r="Q31" s="100">
        <v>210</v>
      </c>
      <c r="R31" s="100">
        <v>262.67281000000003</v>
      </c>
      <c r="S31" s="100">
        <v>300.97086999999999</v>
      </c>
      <c r="T31" s="100">
        <v>512.19511999999997</v>
      </c>
      <c r="U31" s="100">
        <v>156.81243000000001</v>
      </c>
      <c r="V31" s="100">
        <v>163.40743000000001</v>
      </c>
      <c r="W31" s="128"/>
      <c r="X31" s="117">
        <v>1924</v>
      </c>
      <c r="Y31" s="100">
        <v>454.72124000000002</v>
      </c>
      <c r="Z31" s="100">
        <v>44.162958000000003</v>
      </c>
      <c r="AA31" s="100">
        <v>24.100594000000001</v>
      </c>
      <c r="AB31" s="100">
        <v>67.567567999999994</v>
      </c>
      <c r="AC31" s="100">
        <v>101.93548</v>
      </c>
      <c r="AD31" s="100">
        <v>103.90725999999999</v>
      </c>
      <c r="AE31" s="100">
        <v>101.86757</v>
      </c>
      <c r="AF31" s="100">
        <v>90.994814000000005</v>
      </c>
      <c r="AG31" s="100">
        <v>78.814980000000006</v>
      </c>
      <c r="AH31" s="100">
        <v>73.698445000000007</v>
      </c>
      <c r="AI31" s="100">
        <v>87.827427</v>
      </c>
      <c r="AJ31" s="100">
        <v>87.352137999999997</v>
      </c>
      <c r="AK31" s="100">
        <v>93.922651999999999</v>
      </c>
      <c r="AL31" s="100">
        <v>100.15649000000001</v>
      </c>
      <c r="AM31" s="100">
        <v>148.35165000000001</v>
      </c>
      <c r="AN31" s="100">
        <v>162.16216</v>
      </c>
      <c r="AO31" s="100">
        <v>206.89654999999999</v>
      </c>
      <c r="AP31" s="100">
        <v>346.15384999999998</v>
      </c>
      <c r="AQ31" s="100">
        <v>120.43373</v>
      </c>
      <c r="AR31" s="100">
        <v>115.10907</v>
      </c>
      <c r="AS31" s="128"/>
      <c r="AT31" s="117">
        <v>1924</v>
      </c>
      <c r="AU31" s="100">
        <v>491.70747</v>
      </c>
      <c r="AV31" s="100">
        <v>43.280566</v>
      </c>
      <c r="AW31" s="100">
        <v>22.786121000000001</v>
      </c>
      <c r="AX31" s="100">
        <v>56</v>
      </c>
      <c r="AY31" s="100">
        <v>94.617684999999994</v>
      </c>
      <c r="AZ31" s="100">
        <v>101.62423</v>
      </c>
      <c r="BA31" s="100">
        <v>107.30253</v>
      </c>
      <c r="BB31" s="100">
        <v>111.77553</v>
      </c>
      <c r="BC31" s="100">
        <v>115.63518000000001</v>
      </c>
      <c r="BD31" s="100">
        <v>134.35763</v>
      </c>
      <c r="BE31" s="100">
        <v>143.80287000000001</v>
      </c>
      <c r="BF31" s="100">
        <v>145.95744999999999</v>
      </c>
      <c r="BG31" s="100">
        <v>147.46544</v>
      </c>
      <c r="BH31" s="100">
        <v>151.24816000000001</v>
      </c>
      <c r="BI31" s="100">
        <v>180.62826999999999</v>
      </c>
      <c r="BJ31" s="100">
        <v>211.8451</v>
      </c>
      <c r="BK31" s="100">
        <v>251.14155</v>
      </c>
      <c r="BL31" s="100">
        <v>419.35484000000002</v>
      </c>
      <c r="BM31" s="100">
        <v>138.97301999999999</v>
      </c>
      <c r="BN31" s="100">
        <v>139.99764999999999</v>
      </c>
      <c r="BO31" s="128"/>
      <c r="BP31" s="117">
        <v>1924</v>
      </c>
    </row>
    <row r="32" spans="1:68">
      <c r="A32" s="128"/>
      <c r="B32" s="117">
        <v>1925</v>
      </c>
      <c r="C32" s="100">
        <v>439.71848</v>
      </c>
      <c r="D32" s="100">
        <v>42.595674000000002</v>
      </c>
      <c r="E32" s="100">
        <v>21.580345000000001</v>
      </c>
      <c r="F32" s="100">
        <v>29.487652000000001</v>
      </c>
      <c r="G32" s="100">
        <v>56.711545999999998</v>
      </c>
      <c r="H32" s="100">
        <v>100.30395</v>
      </c>
      <c r="I32" s="100">
        <v>109.59488</v>
      </c>
      <c r="J32" s="100">
        <v>137.29777000000001</v>
      </c>
      <c r="K32" s="100">
        <v>158.56777</v>
      </c>
      <c r="L32" s="100">
        <v>164.53381999999999</v>
      </c>
      <c r="M32" s="100">
        <v>189.30331000000001</v>
      </c>
      <c r="N32" s="100">
        <v>189.12530000000001</v>
      </c>
      <c r="O32" s="100">
        <v>194.59962999999999</v>
      </c>
      <c r="P32" s="100">
        <v>193.71727999999999</v>
      </c>
      <c r="Q32" s="100">
        <v>195.34884</v>
      </c>
      <c r="R32" s="100">
        <v>233.18386000000001</v>
      </c>
      <c r="S32" s="100">
        <v>245.45455000000001</v>
      </c>
      <c r="T32" s="100">
        <v>375</v>
      </c>
      <c r="U32" s="100">
        <v>141.07089999999999</v>
      </c>
      <c r="V32" s="100">
        <v>148.59681</v>
      </c>
      <c r="W32" s="128"/>
      <c r="X32" s="117">
        <v>1925</v>
      </c>
      <c r="Y32" s="100">
        <v>382.20393000000001</v>
      </c>
      <c r="Z32" s="100">
        <v>35.911602000000002</v>
      </c>
      <c r="AA32" s="100">
        <v>22.357724000000001</v>
      </c>
      <c r="AB32" s="100">
        <v>63.056092999999997</v>
      </c>
      <c r="AC32" s="100">
        <v>104.25532</v>
      </c>
      <c r="AD32" s="100">
        <v>98.807496</v>
      </c>
      <c r="AE32" s="100">
        <v>97.018060000000006</v>
      </c>
      <c r="AF32" s="100">
        <v>84.636615000000006</v>
      </c>
      <c r="AG32" s="100">
        <v>69.414316999999997</v>
      </c>
      <c r="AH32" s="100">
        <v>86.532206000000002</v>
      </c>
      <c r="AI32" s="100">
        <v>76.573160999999999</v>
      </c>
      <c r="AJ32" s="100">
        <v>80.317740999999998</v>
      </c>
      <c r="AK32" s="100">
        <v>104.30108</v>
      </c>
      <c r="AL32" s="100">
        <v>98.384727999999996</v>
      </c>
      <c r="AM32" s="100">
        <v>92.544987000000006</v>
      </c>
      <c r="AN32" s="100">
        <v>203.4632</v>
      </c>
      <c r="AO32" s="100">
        <v>223.1405</v>
      </c>
      <c r="AP32" s="100">
        <v>500</v>
      </c>
      <c r="AQ32" s="100">
        <v>109.55607000000001</v>
      </c>
      <c r="AR32" s="100">
        <v>109.32669</v>
      </c>
      <c r="AS32" s="128"/>
      <c r="AT32" s="117">
        <v>1925</v>
      </c>
      <c r="AU32" s="100">
        <v>411.45346999999998</v>
      </c>
      <c r="AV32" s="100">
        <v>39.315370000000001</v>
      </c>
      <c r="AW32" s="100">
        <v>21.965123999999999</v>
      </c>
      <c r="AX32" s="100">
        <v>45.866365000000002</v>
      </c>
      <c r="AY32" s="100">
        <v>79.983337000000006</v>
      </c>
      <c r="AZ32" s="100">
        <v>99.548484000000002</v>
      </c>
      <c r="BA32" s="100">
        <v>103.25857000000001</v>
      </c>
      <c r="BB32" s="100">
        <v>111.63415999999999</v>
      </c>
      <c r="BC32" s="100">
        <v>115.29349999999999</v>
      </c>
      <c r="BD32" s="100">
        <v>126.80931</v>
      </c>
      <c r="BE32" s="100">
        <v>135.03649999999999</v>
      </c>
      <c r="BF32" s="100">
        <v>137.80183</v>
      </c>
      <c r="BG32" s="100">
        <v>152.69461000000001</v>
      </c>
      <c r="BH32" s="100">
        <v>148.78892999999999</v>
      </c>
      <c r="BI32" s="100">
        <v>146.52015</v>
      </c>
      <c r="BJ32" s="100">
        <v>218.06166999999999</v>
      </c>
      <c r="BK32" s="100">
        <v>233.76623000000001</v>
      </c>
      <c r="BL32" s="100">
        <v>445.65217000000001</v>
      </c>
      <c r="BM32" s="100">
        <v>125.63982</v>
      </c>
      <c r="BN32" s="100">
        <v>129.88641999999999</v>
      </c>
      <c r="BO32" s="128"/>
      <c r="BP32" s="117">
        <v>1925</v>
      </c>
    </row>
    <row r="33" spans="1:68">
      <c r="A33" s="128"/>
      <c r="B33" s="117">
        <v>1926</v>
      </c>
      <c r="C33" s="100">
        <v>485.88090999999997</v>
      </c>
      <c r="D33" s="100">
        <v>32.941943999999999</v>
      </c>
      <c r="E33" s="100">
        <v>20.894548</v>
      </c>
      <c r="F33" s="100">
        <v>44.802866999999999</v>
      </c>
      <c r="G33" s="100">
        <v>60.463290000000001</v>
      </c>
      <c r="H33" s="100">
        <v>98.395269999999996</v>
      </c>
      <c r="I33" s="100">
        <v>104.81466</v>
      </c>
      <c r="J33" s="100">
        <v>124.8927</v>
      </c>
      <c r="K33" s="100">
        <v>158.31265999999999</v>
      </c>
      <c r="L33" s="100">
        <v>176.78255999999999</v>
      </c>
      <c r="M33" s="100">
        <v>178.62165999999999</v>
      </c>
      <c r="N33" s="100">
        <v>183.80062000000001</v>
      </c>
      <c r="O33" s="100">
        <v>212.51150000000001</v>
      </c>
      <c r="P33" s="100">
        <v>219.84925000000001</v>
      </c>
      <c r="Q33" s="100">
        <v>248.91775000000001</v>
      </c>
      <c r="R33" s="100">
        <v>282.05128000000002</v>
      </c>
      <c r="S33" s="100">
        <v>400</v>
      </c>
      <c r="T33" s="100">
        <v>897.43589999999995</v>
      </c>
      <c r="U33" s="100">
        <v>148.01875999999999</v>
      </c>
      <c r="V33" s="100">
        <v>165.14874</v>
      </c>
      <c r="W33" s="128"/>
      <c r="X33" s="117">
        <v>1926</v>
      </c>
      <c r="Y33" s="100">
        <v>391.42856999999998</v>
      </c>
      <c r="Z33" s="100">
        <v>34.167794000000001</v>
      </c>
      <c r="AA33" s="100">
        <v>20.013342000000002</v>
      </c>
      <c r="AB33" s="100">
        <v>50.993625999999999</v>
      </c>
      <c r="AC33" s="100">
        <v>115.20737</v>
      </c>
      <c r="AD33" s="100">
        <v>100.97582</v>
      </c>
      <c r="AE33" s="100">
        <v>97.378276999999997</v>
      </c>
      <c r="AF33" s="100">
        <v>90.174965999999998</v>
      </c>
      <c r="AG33" s="100">
        <v>88.900578999999993</v>
      </c>
      <c r="AH33" s="100">
        <v>83.490269999999995</v>
      </c>
      <c r="AI33" s="100">
        <v>79.910381000000001</v>
      </c>
      <c r="AJ33" s="100">
        <v>84.832904999999997</v>
      </c>
      <c r="AK33" s="100">
        <v>93.487395000000006</v>
      </c>
      <c r="AL33" s="100">
        <v>121.84874000000001</v>
      </c>
      <c r="AM33" s="100">
        <v>144.89311000000001</v>
      </c>
      <c r="AN33" s="100">
        <v>207.62711999999999</v>
      </c>
      <c r="AO33" s="100">
        <v>336</v>
      </c>
      <c r="AP33" s="100">
        <v>754.71698000000004</v>
      </c>
      <c r="AQ33" s="100">
        <v>113.12736</v>
      </c>
      <c r="AR33" s="100">
        <v>119.48437</v>
      </c>
      <c r="AS33" s="128"/>
      <c r="AT33" s="117">
        <v>1926</v>
      </c>
      <c r="AU33" s="100">
        <v>439.45069000000001</v>
      </c>
      <c r="AV33" s="100">
        <v>33.543672999999998</v>
      </c>
      <c r="AW33" s="100">
        <v>20.458670000000001</v>
      </c>
      <c r="AX33" s="100">
        <v>47.828476999999999</v>
      </c>
      <c r="AY33" s="100">
        <v>86.947710000000001</v>
      </c>
      <c r="AZ33" s="100">
        <v>99.682540000000003</v>
      </c>
      <c r="BA33" s="100">
        <v>101.05262999999999</v>
      </c>
      <c r="BB33" s="100">
        <v>107.91840000000001</v>
      </c>
      <c r="BC33" s="100">
        <v>124.61696000000001</v>
      </c>
      <c r="BD33" s="100">
        <v>131.61094</v>
      </c>
      <c r="BE33" s="100">
        <v>130.74973</v>
      </c>
      <c r="BF33" s="100">
        <v>136.67891</v>
      </c>
      <c r="BG33" s="100">
        <v>156.93968000000001</v>
      </c>
      <c r="BH33" s="100">
        <v>173.50993</v>
      </c>
      <c r="BI33" s="100">
        <v>199.32050000000001</v>
      </c>
      <c r="BJ33" s="100">
        <v>244.68084999999999</v>
      </c>
      <c r="BK33" s="100">
        <v>365.95744999999999</v>
      </c>
      <c r="BL33" s="100">
        <v>815.21739000000002</v>
      </c>
      <c r="BM33" s="100">
        <v>130.93803</v>
      </c>
      <c r="BN33" s="100">
        <v>142.88513</v>
      </c>
      <c r="BO33" s="128"/>
      <c r="BP33" s="117">
        <v>1926</v>
      </c>
    </row>
    <row r="34" spans="1:68">
      <c r="A34" s="128"/>
      <c r="B34" s="117">
        <v>1927</v>
      </c>
      <c r="C34" s="100">
        <v>434.48701999999997</v>
      </c>
      <c r="D34" s="100">
        <v>42.866283000000003</v>
      </c>
      <c r="E34" s="100">
        <v>18.058691</v>
      </c>
      <c r="F34" s="100">
        <v>33.645508</v>
      </c>
      <c r="G34" s="100">
        <v>63.253011999999998</v>
      </c>
      <c r="H34" s="100">
        <v>86.304699999999997</v>
      </c>
      <c r="I34" s="100">
        <v>107.17336</v>
      </c>
      <c r="J34" s="100">
        <v>120.9068</v>
      </c>
      <c r="K34" s="100">
        <v>145.32373999999999</v>
      </c>
      <c r="L34" s="100">
        <v>178.61206000000001</v>
      </c>
      <c r="M34" s="100">
        <v>187.19555</v>
      </c>
      <c r="N34" s="100">
        <v>181.81818000000001</v>
      </c>
      <c r="O34" s="100">
        <v>185.79235</v>
      </c>
      <c r="P34" s="100">
        <v>210.65375</v>
      </c>
      <c r="Q34" s="100">
        <v>188.75502</v>
      </c>
      <c r="R34" s="100">
        <v>219.00826000000001</v>
      </c>
      <c r="S34" s="100">
        <v>315.31531999999999</v>
      </c>
      <c r="T34" s="100">
        <v>512.19511999999997</v>
      </c>
      <c r="U34" s="100">
        <v>136.85577000000001</v>
      </c>
      <c r="V34" s="100">
        <v>148.43941000000001</v>
      </c>
      <c r="W34" s="128"/>
      <c r="X34" s="117">
        <v>1927</v>
      </c>
      <c r="Y34" s="100">
        <v>380.66368999999997</v>
      </c>
      <c r="Z34" s="100">
        <v>38.922156000000001</v>
      </c>
      <c r="AA34" s="100">
        <v>15.846814</v>
      </c>
      <c r="AB34" s="100">
        <v>57.350271999999997</v>
      </c>
      <c r="AC34" s="100">
        <v>95.140873999999997</v>
      </c>
      <c r="AD34" s="100">
        <v>104.11418999999999</v>
      </c>
      <c r="AE34" s="100">
        <v>89.508742999999996</v>
      </c>
      <c r="AF34" s="100">
        <v>79.164854000000005</v>
      </c>
      <c r="AG34" s="100">
        <v>77.743902000000006</v>
      </c>
      <c r="AH34" s="100">
        <v>64.164648999999997</v>
      </c>
      <c r="AI34" s="100">
        <v>74.155653000000001</v>
      </c>
      <c r="AJ34" s="100">
        <v>74.414715999999999</v>
      </c>
      <c r="AK34" s="100">
        <v>89.230768999999995</v>
      </c>
      <c r="AL34" s="100">
        <v>106.46899999999999</v>
      </c>
      <c r="AM34" s="100">
        <v>154.6841</v>
      </c>
      <c r="AN34" s="100">
        <v>168.72427999999999</v>
      </c>
      <c r="AO34" s="100">
        <v>186.04651000000001</v>
      </c>
      <c r="AP34" s="100">
        <v>309.09091000000001</v>
      </c>
      <c r="AQ34" s="100">
        <v>104.57387</v>
      </c>
      <c r="AR34" s="100">
        <v>103.49016</v>
      </c>
      <c r="AS34" s="128"/>
      <c r="AT34" s="117">
        <v>1927</v>
      </c>
      <c r="AU34" s="100">
        <v>408.00628</v>
      </c>
      <c r="AV34" s="100">
        <v>40.932811000000001</v>
      </c>
      <c r="AW34" s="100">
        <v>16.965741999999999</v>
      </c>
      <c r="AX34" s="100">
        <v>45.228805000000001</v>
      </c>
      <c r="AY34" s="100">
        <v>78.550441000000006</v>
      </c>
      <c r="AZ34" s="100">
        <v>95.051546000000002</v>
      </c>
      <c r="BA34" s="100">
        <v>98.229342000000003</v>
      </c>
      <c r="BB34" s="100">
        <v>100.4059</v>
      </c>
      <c r="BC34" s="100">
        <v>112.50924999999999</v>
      </c>
      <c r="BD34" s="100">
        <v>123.16716</v>
      </c>
      <c r="BE34" s="100">
        <v>132.19006999999999</v>
      </c>
      <c r="BF34" s="100">
        <v>130.31274999999999</v>
      </c>
      <c r="BG34" s="100">
        <v>140.37627000000001</v>
      </c>
      <c r="BH34" s="100">
        <v>161.35203999999999</v>
      </c>
      <c r="BI34" s="100">
        <v>172.41379000000001</v>
      </c>
      <c r="BJ34" s="100">
        <v>193.81442999999999</v>
      </c>
      <c r="BK34" s="100">
        <v>245.83332999999999</v>
      </c>
      <c r="BL34" s="100">
        <v>395.83332999999999</v>
      </c>
      <c r="BM34" s="100">
        <v>121.06753</v>
      </c>
      <c r="BN34" s="100">
        <v>126.3138</v>
      </c>
      <c r="BO34" s="128"/>
      <c r="BP34" s="117">
        <v>1927</v>
      </c>
    </row>
    <row r="35" spans="1:68">
      <c r="A35" s="128"/>
      <c r="B35" s="117">
        <v>1928</v>
      </c>
      <c r="C35" s="100">
        <v>465.75767000000002</v>
      </c>
      <c r="D35" s="100">
        <v>47.589230000000001</v>
      </c>
      <c r="E35" s="100">
        <v>25.451031</v>
      </c>
      <c r="F35" s="100">
        <v>33.681373999999998</v>
      </c>
      <c r="G35" s="100">
        <v>73.417721999999998</v>
      </c>
      <c r="H35" s="100">
        <v>85.949764999999999</v>
      </c>
      <c r="I35" s="100">
        <v>106.20220999999999</v>
      </c>
      <c r="J35" s="100">
        <v>119.53353</v>
      </c>
      <c r="K35" s="100">
        <v>133.42567</v>
      </c>
      <c r="L35" s="100">
        <v>170.07177999999999</v>
      </c>
      <c r="M35" s="100">
        <v>189.11564999999999</v>
      </c>
      <c r="N35" s="100">
        <v>184.61537999999999</v>
      </c>
      <c r="O35" s="100">
        <v>189.53068999999999</v>
      </c>
      <c r="P35" s="100">
        <v>209.79021</v>
      </c>
      <c r="Q35" s="100">
        <v>186.44067999999999</v>
      </c>
      <c r="R35" s="100">
        <v>288.53755000000001</v>
      </c>
      <c r="S35" s="100">
        <v>289.47368</v>
      </c>
      <c r="T35" s="100">
        <v>487.80488000000003</v>
      </c>
      <c r="U35" s="100">
        <v>140.52896000000001</v>
      </c>
      <c r="V35" s="100">
        <v>151.73799</v>
      </c>
      <c r="W35" s="128"/>
      <c r="X35" s="117">
        <v>1928</v>
      </c>
      <c r="Y35" s="100">
        <v>425.96154000000001</v>
      </c>
      <c r="Z35" s="100">
        <v>46.208916000000002</v>
      </c>
      <c r="AA35" s="100">
        <v>18.494054999999999</v>
      </c>
      <c r="AB35" s="100">
        <v>51.571883</v>
      </c>
      <c r="AC35" s="100">
        <v>99.408283999999995</v>
      </c>
      <c r="AD35" s="100">
        <v>112.12625</v>
      </c>
      <c r="AE35" s="100">
        <v>99.125364000000005</v>
      </c>
      <c r="AF35" s="100">
        <v>88.385994999999994</v>
      </c>
      <c r="AG35" s="100">
        <v>75.195312999999999</v>
      </c>
      <c r="AH35" s="100">
        <v>78.189300000000003</v>
      </c>
      <c r="AI35" s="100">
        <v>81.061693000000005</v>
      </c>
      <c r="AJ35" s="100">
        <v>80.033002999999994</v>
      </c>
      <c r="AK35" s="100">
        <v>86.567164000000005</v>
      </c>
      <c r="AL35" s="100">
        <v>117.87564999999999</v>
      </c>
      <c r="AM35" s="100">
        <v>132.79678000000001</v>
      </c>
      <c r="AN35" s="100">
        <v>182.53968</v>
      </c>
      <c r="AO35" s="100">
        <v>150.37594000000001</v>
      </c>
      <c r="AP35" s="100">
        <v>464.28570999999999</v>
      </c>
      <c r="AQ35" s="100">
        <v>112.73045999999999</v>
      </c>
      <c r="AR35" s="100">
        <v>112.06786</v>
      </c>
      <c r="AS35" s="128"/>
      <c r="AT35" s="117">
        <v>1928</v>
      </c>
      <c r="AU35" s="100">
        <v>446.19504999999998</v>
      </c>
      <c r="AV35" s="100">
        <v>46.912398000000003</v>
      </c>
      <c r="AW35" s="100">
        <v>22.015656</v>
      </c>
      <c r="AX35" s="100">
        <v>42.413792999999998</v>
      </c>
      <c r="AY35" s="100">
        <v>85.849057000000002</v>
      </c>
      <c r="AZ35" s="100">
        <v>98.668280999999993</v>
      </c>
      <c r="BA35" s="100">
        <v>102.62881</v>
      </c>
      <c r="BB35" s="100">
        <v>104.15349000000001</v>
      </c>
      <c r="BC35" s="100">
        <v>105.12577</v>
      </c>
      <c r="BD35" s="100">
        <v>125.56948</v>
      </c>
      <c r="BE35" s="100">
        <v>136.52234999999999</v>
      </c>
      <c r="BF35" s="100">
        <v>134.15604999999999</v>
      </c>
      <c r="BG35" s="100">
        <v>140.55844999999999</v>
      </c>
      <c r="BH35" s="100">
        <v>166.25766999999999</v>
      </c>
      <c r="BI35" s="100">
        <v>160.50584000000001</v>
      </c>
      <c r="BJ35" s="100">
        <v>235.64356000000001</v>
      </c>
      <c r="BK35" s="100">
        <v>214.57490000000001</v>
      </c>
      <c r="BL35" s="100">
        <v>474.22680000000003</v>
      </c>
      <c r="BM35" s="100">
        <v>126.93980000000001</v>
      </c>
      <c r="BN35" s="100">
        <v>132.32356999999999</v>
      </c>
      <c r="BO35" s="128"/>
      <c r="BP35" s="117">
        <v>1928</v>
      </c>
    </row>
    <row r="36" spans="1:68">
      <c r="A36" s="128"/>
      <c r="B36" s="117">
        <v>1929</v>
      </c>
      <c r="C36" s="100">
        <v>384.20889</v>
      </c>
      <c r="D36" s="100">
        <v>44.054220999999998</v>
      </c>
      <c r="E36" s="100">
        <v>20.208604999999999</v>
      </c>
      <c r="F36" s="100">
        <v>34.460124999999998</v>
      </c>
      <c r="G36" s="100">
        <v>60.851213999999999</v>
      </c>
      <c r="H36" s="100">
        <v>82.628747000000004</v>
      </c>
      <c r="I36" s="100">
        <v>94.107673000000005</v>
      </c>
      <c r="J36" s="100">
        <v>112.87625</v>
      </c>
      <c r="K36" s="100">
        <v>128.26283000000001</v>
      </c>
      <c r="L36" s="100">
        <v>150.96360000000001</v>
      </c>
      <c r="M36" s="100">
        <v>178.19148999999999</v>
      </c>
      <c r="N36" s="100">
        <v>159.87701999999999</v>
      </c>
      <c r="O36" s="100">
        <v>195.51570000000001</v>
      </c>
      <c r="P36" s="100">
        <v>201.81406000000001</v>
      </c>
      <c r="Q36" s="100">
        <v>196.77995999999999</v>
      </c>
      <c r="R36" s="100">
        <v>190.29850999999999</v>
      </c>
      <c r="S36" s="100">
        <v>296.61016999999998</v>
      </c>
      <c r="T36" s="100">
        <v>380.95238000000001</v>
      </c>
      <c r="U36" s="100">
        <v>124.88898</v>
      </c>
      <c r="V36" s="100">
        <v>135.88290000000001</v>
      </c>
      <c r="W36" s="128"/>
      <c r="X36" s="117">
        <v>1929</v>
      </c>
      <c r="Y36" s="100">
        <v>324.94353000000001</v>
      </c>
      <c r="Z36" s="100">
        <v>41.546819999999997</v>
      </c>
      <c r="AA36" s="100">
        <v>22.125377</v>
      </c>
      <c r="AB36" s="100">
        <v>50.119332</v>
      </c>
      <c r="AC36" s="100">
        <v>94.252874000000006</v>
      </c>
      <c r="AD36" s="100">
        <v>100.9061</v>
      </c>
      <c r="AE36" s="100">
        <v>86.828858999999994</v>
      </c>
      <c r="AF36" s="100">
        <v>81.331648000000001</v>
      </c>
      <c r="AG36" s="100">
        <v>61.494796999999998</v>
      </c>
      <c r="AH36" s="100">
        <v>71.387777999999997</v>
      </c>
      <c r="AI36" s="100">
        <v>72.829132000000001</v>
      </c>
      <c r="AJ36" s="100">
        <v>86.108855000000005</v>
      </c>
      <c r="AK36" s="100">
        <v>66.795741000000007</v>
      </c>
      <c r="AL36" s="100">
        <v>101.25</v>
      </c>
      <c r="AM36" s="100">
        <v>116.76083</v>
      </c>
      <c r="AN36" s="100">
        <v>159.09091000000001</v>
      </c>
      <c r="AO36" s="100">
        <v>191.17646999999999</v>
      </c>
      <c r="AP36" s="100">
        <v>440.67797000000002</v>
      </c>
      <c r="AQ36" s="100">
        <v>96.273093000000003</v>
      </c>
      <c r="AR36" s="100">
        <v>98.630964000000006</v>
      </c>
      <c r="AS36" s="128"/>
      <c r="AT36" s="117">
        <v>1929</v>
      </c>
      <c r="AU36" s="100">
        <v>355.12983000000003</v>
      </c>
      <c r="AV36" s="100">
        <v>42.823529000000001</v>
      </c>
      <c r="AW36" s="100">
        <v>21.153528000000001</v>
      </c>
      <c r="AX36" s="100">
        <v>42.140467999999998</v>
      </c>
      <c r="AY36" s="100">
        <v>76.838437999999996</v>
      </c>
      <c r="AZ36" s="100">
        <v>91.451291999999995</v>
      </c>
      <c r="BA36" s="100">
        <v>90.449083000000002</v>
      </c>
      <c r="BB36" s="100">
        <v>97.166842000000003</v>
      </c>
      <c r="BC36" s="100">
        <v>95.710331999999994</v>
      </c>
      <c r="BD36" s="100">
        <v>112.46201000000001</v>
      </c>
      <c r="BE36" s="100">
        <v>126.87585</v>
      </c>
      <c r="BF36" s="100">
        <v>124.01264</v>
      </c>
      <c r="BG36" s="100">
        <v>133.61266000000001</v>
      </c>
      <c r="BH36" s="100">
        <v>153.98335</v>
      </c>
      <c r="BI36" s="100">
        <v>157.79817</v>
      </c>
      <c r="BJ36" s="100">
        <v>174.81202999999999</v>
      </c>
      <c r="BK36" s="100">
        <v>240.15747999999999</v>
      </c>
      <c r="BL36" s="100">
        <v>415.84158000000002</v>
      </c>
      <c r="BM36" s="100">
        <v>110.88694</v>
      </c>
      <c r="BN36" s="100">
        <v>117.74654</v>
      </c>
      <c r="BO36" s="128"/>
      <c r="BP36" s="117">
        <v>1929</v>
      </c>
    </row>
    <row r="37" spans="1:68">
      <c r="A37" s="128"/>
      <c r="B37" s="117">
        <v>1930</v>
      </c>
      <c r="C37" s="100">
        <v>382.60320999999999</v>
      </c>
      <c r="D37" s="100">
        <v>41.615667000000002</v>
      </c>
      <c r="E37" s="100">
        <v>16.732282999999999</v>
      </c>
      <c r="F37" s="100">
        <v>27.741935000000002</v>
      </c>
      <c r="G37" s="100">
        <v>47.107723999999997</v>
      </c>
      <c r="H37" s="100">
        <v>77.507598999999999</v>
      </c>
      <c r="I37" s="100">
        <v>89.583332999999996</v>
      </c>
      <c r="J37" s="100">
        <v>106.08622</v>
      </c>
      <c r="K37" s="100">
        <v>112.48893</v>
      </c>
      <c r="L37" s="100">
        <v>136.12565000000001</v>
      </c>
      <c r="M37" s="100">
        <v>149.83922999999999</v>
      </c>
      <c r="N37" s="100">
        <v>173.74517</v>
      </c>
      <c r="O37" s="100">
        <v>185.71429000000001</v>
      </c>
      <c r="P37" s="100">
        <v>212.69488000000001</v>
      </c>
      <c r="Q37" s="100">
        <v>179.96603999999999</v>
      </c>
      <c r="R37" s="100">
        <v>207.74647999999999</v>
      </c>
      <c r="S37" s="100">
        <v>223.1405</v>
      </c>
      <c r="T37" s="100">
        <v>265.30612000000002</v>
      </c>
      <c r="U37" s="100">
        <v>117.50068</v>
      </c>
      <c r="V37" s="100">
        <v>126.37251999999999</v>
      </c>
      <c r="W37" s="128"/>
      <c r="X37" s="117">
        <v>1930</v>
      </c>
      <c r="Y37" s="100">
        <v>336.07366000000002</v>
      </c>
      <c r="Z37" s="100">
        <v>34.363177999999998</v>
      </c>
      <c r="AA37" s="100">
        <v>17.996604000000001</v>
      </c>
      <c r="AB37" s="100">
        <v>48.076923000000001</v>
      </c>
      <c r="AC37" s="100">
        <v>86.549268999999995</v>
      </c>
      <c r="AD37" s="100">
        <v>95.159966999999995</v>
      </c>
      <c r="AE37" s="100">
        <v>79.749477999999996</v>
      </c>
      <c r="AF37" s="100">
        <v>64.124056999999993</v>
      </c>
      <c r="AG37" s="100">
        <v>73.577048000000005</v>
      </c>
      <c r="AH37" s="100">
        <v>71.746385000000004</v>
      </c>
      <c r="AI37" s="100">
        <v>81.922816999999995</v>
      </c>
      <c r="AJ37" s="100">
        <v>56.982343</v>
      </c>
      <c r="AK37" s="100">
        <v>77.431539000000001</v>
      </c>
      <c r="AL37" s="100">
        <v>96.224117000000007</v>
      </c>
      <c r="AM37" s="100">
        <v>118.37456</v>
      </c>
      <c r="AN37" s="100">
        <v>139.28570999999999</v>
      </c>
      <c r="AO37" s="100">
        <v>154.92957999999999</v>
      </c>
      <c r="AP37" s="100">
        <v>274.19355000000002</v>
      </c>
      <c r="AQ37" s="100">
        <v>92.252320999999995</v>
      </c>
      <c r="AR37" s="100">
        <v>92.592647999999997</v>
      </c>
      <c r="AS37" s="128"/>
      <c r="AT37" s="117">
        <v>1930</v>
      </c>
      <c r="AU37" s="100">
        <v>359.83264000000003</v>
      </c>
      <c r="AV37" s="100">
        <v>38.043478</v>
      </c>
      <c r="AW37" s="100">
        <v>17.353579</v>
      </c>
      <c r="AX37" s="100">
        <v>37.769784000000001</v>
      </c>
      <c r="AY37" s="100">
        <v>66.054715999999999</v>
      </c>
      <c r="AZ37" s="100">
        <v>85.996054999999998</v>
      </c>
      <c r="BA37" s="100">
        <v>84.671532999999997</v>
      </c>
      <c r="BB37" s="100">
        <v>85.016835</v>
      </c>
      <c r="BC37" s="100">
        <v>93.460059000000001</v>
      </c>
      <c r="BD37" s="100">
        <v>104.90831</v>
      </c>
      <c r="BE37" s="100">
        <v>116.75462</v>
      </c>
      <c r="BF37" s="100">
        <v>116.48957</v>
      </c>
      <c r="BG37" s="100">
        <v>133.08857</v>
      </c>
      <c r="BH37" s="100">
        <v>157.06806</v>
      </c>
      <c r="BI37" s="100">
        <v>149.78354999999999</v>
      </c>
      <c r="BJ37" s="100">
        <v>173.75887</v>
      </c>
      <c r="BK37" s="100">
        <v>186.31179</v>
      </c>
      <c r="BL37" s="100">
        <v>270.27026999999998</v>
      </c>
      <c r="BM37" s="100">
        <v>105.12634</v>
      </c>
      <c r="BN37" s="100">
        <v>109.7867</v>
      </c>
      <c r="BO37" s="128"/>
      <c r="BP37" s="117">
        <v>1930</v>
      </c>
    </row>
    <row r="38" spans="1:68">
      <c r="A38" s="128"/>
      <c r="B38" s="118">
        <v>1931</v>
      </c>
      <c r="C38" s="100">
        <v>261.37092000000001</v>
      </c>
      <c r="D38" s="100">
        <v>46.072975</v>
      </c>
      <c r="E38" s="100">
        <v>22.602519000000001</v>
      </c>
      <c r="F38" s="100">
        <v>22.457491000000001</v>
      </c>
      <c r="G38" s="100">
        <v>47.848537</v>
      </c>
      <c r="H38" s="100">
        <v>63.438437999999998</v>
      </c>
      <c r="I38" s="100">
        <v>92.592592999999994</v>
      </c>
      <c r="J38" s="100">
        <v>102.90349999999999</v>
      </c>
      <c r="K38" s="100">
        <v>117.28664999999999</v>
      </c>
      <c r="L38" s="100">
        <v>134.83145999999999</v>
      </c>
      <c r="M38" s="100">
        <v>154.03727000000001</v>
      </c>
      <c r="N38" s="100">
        <v>169.36105000000001</v>
      </c>
      <c r="O38" s="100">
        <v>165.34040999999999</v>
      </c>
      <c r="P38" s="100">
        <v>189.01098999999999</v>
      </c>
      <c r="Q38" s="100">
        <v>174.47496000000001</v>
      </c>
      <c r="R38" s="100">
        <v>199.34640999999999</v>
      </c>
      <c r="S38" s="100">
        <v>161.53845999999999</v>
      </c>
      <c r="T38" s="100">
        <v>226.41508999999999</v>
      </c>
      <c r="U38" s="100">
        <v>103.57702</v>
      </c>
      <c r="V38" s="100">
        <v>114.37754</v>
      </c>
      <c r="W38" s="128"/>
      <c r="X38" s="118">
        <v>1931</v>
      </c>
      <c r="Y38" s="100">
        <v>240.22720000000001</v>
      </c>
      <c r="Z38" s="100">
        <v>33.715012999999999</v>
      </c>
      <c r="AA38" s="100">
        <v>14.051522</v>
      </c>
      <c r="AB38" s="100">
        <v>40.039383000000001</v>
      </c>
      <c r="AC38" s="100">
        <v>76.500731999999999</v>
      </c>
      <c r="AD38" s="100">
        <v>90.538336000000001</v>
      </c>
      <c r="AE38" s="100">
        <v>81.521738999999997</v>
      </c>
      <c r="AF38" s="100">
        <v>75.637275000000002</v>
      </c>
      <c r="AG38" s="100">
        <v>62.047100999999998</v>
      </c>
      <c r="AH38" s="100">
        <v>65.768193999999994</v>
      </c>
      <c r="AI38" s="100">
        <v>62.786135000000002</v>
      </c>
      <c r="AJ38" s="100">
        <v>74.191001999999997</v>
      </c>
      <c r="AK38" s="100">
        <v>69.852941000000001</v>
      </c>
      <c r="AL38" s="100">
        <v>91.016548</v>
      </c>
      <c r="AM38" s="100">
        <v>98.993289000000004</v>
      </c>
      <c r="AN38" s="100">
        <v>127.45098</v>
      </c>
      <c r="AO38" s="100">
        <v>89.041095999999996</v>
      </c>
      <c r="AP38" s="100">
        <v>271.42856999999998</v>
      </c>
      <c r="AQ38" s="100">
        <v>78.869372999999996</v>
      </c>
      <c r="AR38" s="100">
        <v>81.090148999999997</v>
      </c>
      <c r="AS38" s="128"/>
      <c r="AT38" s="118">
        <v>1931</v>
      </c>
      <c r="AU38" s="100">
        <v>251.02207999999999</v>
      </c>
      <c r="AV38" s="100">
        <v>39.981185000000004</v>
      </c>
      <c r="AW38" s="100">
        <v>18.402892000000001</v>
      </c>
      <c r="AX38" s="100">
        <v>31.148605</v>
      </c>
      <c r="AY38" s="100">
        <v>61.734965000000003</v>
      </c>
      <c r="AZ38" s="100">
        <v>76.426895999999999</v>
      </c>
      <c r="BA38" s="100">
        <v>87.100787999999994</v>
      </c>
      <c r="BB38" s="100">
        <v>89.123548</v>
      </c>
      <c r="BC38" s="100">
        <v>90.140218000000004</v>
      </c>
      <c r="BD38" s="100">
        <v>101.23263</v>
      </c>
      <c r="BE38" s="100">
        <v>109.58904</v>
      </c>
      <c r="BF38" s="100">
        <v>122.36945</v>
      </c>
      <c r="BG38" s="100">
        <v>118.52186</v>
      </c>
      <c r="BH38" s="100">
        <v>141.79954000000001</v>
      </c>
      <c r="BI38" s="100">
        <v>137.44855999999999</v>
      </c>
      <c r="BJ38" s="100">
        <v>163.39868999999999</v>
      </c>
      <c r="BK38" s="100">
        <v>123.18841</v>
      </c>
      <c r="BL38" s="100">
        <v>252.03252000000001</v>
      </c>
      <c r="BM38" s="100">
        <v>91.442580000000007</v>
      </c>
      <c r="BN38" s="100">
        <v>98.018092999999993</v>
      </c>
      <c r="BO38" s="128"/>
      <c r="BP38" s="118">
        <v>1931</v>
      </c>
    </row>
    <row r="39" spans="1:68">
      <c r="A39" s="128"/>
      <c r="B39" s="118">
        <v>1932</v>
      </c>
      <c r="C39" s="100">
        <v>239.63133999999999</v>
      </c>
      <c r="D39" s="100">
        <v>51.129235000000001</v>
      </c>
      <c r="E39" s="100">
        <v>17.521504</v>
      </c>
      <c r="F39" s="100">
        <v>24.983985000000001</v>
      </c>
      <c r="G39" s="100">
        <v>48.689138999999997</v>
      </c>
      <c r="H39" s="100">
        <v>67.357512999999997</v>
      </c>
      <c r="I39" s="100">
        <v>75.433643000000004</v>
      </c>
      <c r="J39" s="100">
        <v>93.235039</v>
      </c>
      <c r="K39" s="100">
        <v>116.24892</v>
      </c>
      <c r="L39" s="100">
        <v>122.82447000000001</v>
      </c>
      <c r="M39" s="100">
        <v>168.87019000000001</v>
      </c>
      <c r="N39" s="100">
        <v>177.32115999999999</v>
      </c>
      <c r="O39" s="100">
        <v>170.17544000000001</v>
      </c>
      <c r="P39" s="100">
        <v>158.29694000000001</v>
      </c>
      <c r="Q39" s="100">
        <v>165.10902999999999</v>
      </c>
      <c r="R39" s="100">
        <v>167.68293</v>
      </c>
      <c r="S39" s="100">
        <v>141.79104000000001</v>
      </c>
      <c r="T39" s="100">
        <v>157.89474000000001</v>
      </c>
      <c r="U39" s="100">
        <v>99.039812999999995</v>
      </c>
      <c r="V39" s="100">
        <v>108.60253</v>
      </c>
      <c r="W39" s="128"/>
      <c r="X39" s="118">
        <v>1932</v>
      </c>
      <c r="Y39" s="100">
        <v>215.7133</v>
      </c>
      <c r="Z39" s="100">
        <v>42.484712000000002</v>
      </c>
      <c r="AA39" s="100">
        <v>18.874172000000002</v>
      </c>
      <c r="AB39" s="100">
        <v>32.026144000000002</v>
      </c>
      <c r="AC39" s="100">
        <v>76.565295000000006</v>
      </c>
      <c r="AD39" s="100">
        <v>66.425121000000004</v>
      </c>
      <c r="AE39" s="100">
        <v>76.313595000000007</v>
      </c>
      <c r="AF39" s="100">
        <v>85.690164999999993</v>
      </c>
      <c r="AG39" s="100">
        <v>55.260831000000003</v>
      </c>
      <c r="AH39" s="100">
        <v>67.362924000000007</v>
      </c>
      <c r="AI39" s="100">
        <v>48.734177000000003</v>
      </c>
      <c r="AJ39" s="100">
        <v>57.542768000000002</v>
      </c>
      <c r="AK39" s="100">
        <v>69.369369000000006</v>
      </c>
      <c r="AL39" s="100">
        <v>74.712643999999997</v>
      </c>
      <c r="AM39" s="100">
        <v>84.278767999999999</v>
      </c>
      <c r="AN39" s="100">
        <v>83.333332999999996</v>
      </c>
      <c r="AO39" s="100">
        <v>193.33332999999999</v>
      </c>
      <c r="AP39" s="100">
        <v>236.84210999999999</v>
      </c>
      <c r="AQ39" s="100">
        <v>72.734020000000001</v>
      </c>
      <c r="AR39" s="100">
        <v>75.325688</v>
      </c>
      <c r="AS39" s="128"/>
      <c r="AT39" s="118">
        <v>1932</v>
      </c>
      <c r="AU39" s="100">
        <v>227.94613000000001</v>
      </c>
      <c r="AV39" s="100">
        <v>46.862589</v>
      </c>
      <c r="AW39" s="100">
        <v>18.18477</v>
      </c>
      <c r="AX39" s="100">
        <v>28.469750999999999</v>
      </c>
      <c r="AY39" s="100">
        <v>62.281925999999999</v>
      </c>
      <c r="AZ39" s="100">
        <v>66.910914000000005</v>
      </c>
      <c r="BA39" s="100">
        <v>75.866310999999996</v>
      </c>
      <c r="BB39" s="100">
        <v>89.411765000000003</v>
      </c>
      <c r="BC39" s="100">
        <v>86.101399000000001</v>
      </c>
      <c r="BD39" s="100">
        <v>95.771777999999998</v>
      </c>
      <c r="BE39" s="100">
        <v>110.35758</v>
      </c>
      <c r="BF39" s="100">
        <v>118.07692</v>
      </c>
      <c r="BG39" s="100">
        <v>120.44444</v>
      </c>
      <c r="BH39" s="100">
        <v>117.58119000000001</v>
      </c>
      <c r="BI39" s="100">
        <v>125.49643</v>
      </c>
      <c r="BJ39" s="100">
        <v>125</v>
      </c>
      <c r="BK39" s="100">
        <v>169.01408000000001</v>
      </c>
      <c r="BL39" s="100">
        <v>203.00752</v>
      </c>
      <c r="BM39" s="100">
        <v>86.105705</v>
      </c>
      <c r="BN39" s="100">
        <v>92.348910000000004</v>
      </c>
      <c r="BO39" s="128"/>
      <c r="BP39" s="118">
        <v>1932</v>
      </c>
    </row>
    <row r="40" spans="1:68">
      <c r="A40" s="128"/>
      <c r="B40" s="118">
        <v>1933</v>
      </c>
      <c r="C40" s="100">
        <v>193.66916000000001</v>
      </c>
      <c r="D40" s="100">
        <v>38.279026000000002</v>
      </c>
      <c r="E40" s="100">
        <v>16.911995000000001</v>
      </c>
      <c r="F40" s="100">
        <v>24.838709999999999</v>
      </c>
      <c r="G40" s="100">
        <v>43.697479000000001</v>
      </c>
      <c r="H40" s="100">
        <v>54.083485000000003</v>
      </c>
      <c r="I40" s="100">
        <v>71.54213</v>
      </c>
      <c r="J40" s="100">
        <v>93.872229000000004</v>
      </c>
      <c r="K40" s="100">
        <v>107.32759</v>
      </c>
      <c r="L40" s="100">
        <v>133.84689</v>
      </c>
      <c r="M40" s="100">
        <v>153.89116000000001</v>
      </c>
      <c r="N40" s="100">
        <v>189.45022</v>
      </c>
      <c r="O40" s="100">
        <v>176.31578999999999</v>
      </c>
      <c r="P40" s="100">
        <v>183.98267999999999</v>
      </c>
      <c r="Q40" s="100">
        <v>189.18919</v>
      </c>
      <c r="R40" s="100">
        <v>168.09117000000001</v>
      </c>
      <c r="S40" s="100">
        <v>187.05036000000001</v>
      </c>
      <c r="T40" s="100">
        <v>216.66667000000001</v>
      </c>
      <c r="U40" s="100">
        <v>93.225623999999996</v>
      </c>
      <c r="V40" s="100">
        <v>106.3336</v>
      </c>
      <c r="W40" s="128"/>
      <c r="X40" s="118">
        <v>1933</v>
      </c>
      <c r="Y40" s="100">
        <v>184.51105999999999</v>
      </c>
      <c r="Z40" s="100">
        <v>41.896720000000002</v>
      </c>
      <c r="AA40" s="100">
        <v>21.151969000000001</v>
      </c>
      <c r="AB40" s="100">
        <v>33.223683999999999</v>
      </c>
      <c r="AC40" s="100">
        <v>64.889511999999996</v>
      </c>
      <c r="AD40" s="100">
        <v>83.366102999999995</v>
      </c>
      <c r="AE40" s="100">
        <v>63.254266000000001</v>
      </c>
      <c r="AF40" s="100">
        <v>66.242037999999994</v>
      </c>
      <c r="AG40" s="100">
        <v>50.632911</v>
      </c>
      <c r="AH40" s="100">
        <v>51.784815999999999</v>
      </c>
      <c r="AI40" s="100">
        <v>49.321824999999997</v>
      </c>
      <c r="AJ40" s="100">
        <v>50.190114000000001</v>
      </c>
      <c r="AK40" s="100">
        <v>64.343164000000002</v>
      </c>
      <c r="AL40" s="100">
        <v>82.039911000000004</v>
      </c>
      <c r="AM40" s="100">
        <v>93.75</v>
      </c>
      <c r="AN40" s="100">
        <v>95.890411</v>
      </c>
      <c r="AO40" s="100">
        <v>141.02564000000001</v>
      </c>
      <c r="AP40" s="100">
        <v>207.31707</v>
      </c>
      <c r="AQ40" s="100">
        <v>66.264137000000005</v>
      </c>
      <c r="AR40" s="100">
        <v>69.042907999999997</v>
      </c>
      <c r="AS40" s="128"/>
      <c r="AT40" s="118">
        <v>1933</v>
      </c>
      <c r="AU40" s="100">
        <v>189.19861</v>
      </c>
      <c r="AV40" s="100">
        <v>40.064103000000003</v>
      </c>
      <c r="AW40" s="100">
        <v>18.991382000000002</v>
      </c>
      <c r="AX40" s="100">
        <v>28.990227999999998</v>
      </c>
      <c r="AY40" s="100">
        <v>54.067971</v>
      </c>
      <c r="AZ40" s="100">
        <v>68.138919999999999</v>
      </c>
      <c r="BA40" s="100">
        <v>67.493392999999998</v>
      </c>
      <c r="BB40" s="100">
        <v>79.896906999999999</v>
      </c>
      <c r="BC40" s="100">
        <v>79.158534000000003</v>
      </c>
      <c r="BD40" s="100">
        <v>93.703885999999997</v>
      </c>
      <c r="BE40" s="100">
        <v>102.97208000000001</v>
      </c>
      <c r="BF40" s="100">
        <v>120.63133999999999</v>
      </c>
      <c r="BG40" s="100">
        <v>120.84993</v>
      </c>
      <c r="BH40" s="100">
        <v>133.62540999999999</v>
      </c>
      <c r="BI40" s="100">
        <v>142.4196</v>
      </c>
      <c r="BJ40" s="100">
        <v>131.28492</v>
      </c>
      <c r="BK40" s="100">
        <v>162.71186</v>
      </c>
      <c r="BL40" s="100">
        <v>211.26760999999999</v>
      </c>
      <c r="BM40" s="100">
        <v>79.957162999999994</v>
      </c>
      <c r="BN40" s="100">
        <v>87.858288000000002</v>
      </c>
      <c r="BO40" s="128"/>
      <c r="BP40" s="118">
        <v>1933</v>
      </c>
    </row>
    <row r="41" spans="1:68">
      <c r="A41" s="128"/>
      <c r="B41" s="118">
        <v>1934</v>
      </c>
      <c r="C41" s="100">
        <v>264.36376000000001</v>
      </c>
      <c r="D41" s="100">
        <v>43.851286999999999</v>
      </c>
      <c r="E41" s="100">
        <v>14.237078</v>
      </c>
      <c r="F41" s="100">
        <v>25.204583</v>
      </c>
      <c r="G41" s="100">
        <v>45.229449000000002</v>
      </c>
      <c r="H41" s="100">
        <v>58.110517000000002</v>
      </c>
      <c r="I41" s="100">
        <v>65.021542999999994</v>
      </c>
      <c r="J41" s="100">
        <v>79.565217000000004</v>
      </c>
      <c r="K41" s="100">
        <v>103.8961</v>
      </c>
      <c r="L41" s="100">
        <v>126.76056</v>
      </c>
      <c r="M41" s="100">
        <v>151.84136000000001</v>
      </c>
      <c r="N41" s="100">
        <v>189.58032</v>
      </c>
      <c r="O41" s="100">
        <v>163.17626999999999</v>
      </c>
      <c r="P41" s="100">
        <v>167.20257000000001</v>
      </c>
      <c r="Q41" s="100">
        <v>161.05417</v>
      </c>
      <c r="R41" s="100">
        <v>129.03226000000001</v>
      </c>
      <c r="S41" s="100">
        <v>179.31034</v>
      </c>
      <c r="T41" s="100">
        <v>278.68851999999998</v>
      </c>
      <c r="U41" s="100">
        <v>95.738401999999994</v>
      </c>
      <c r="V41" s="100">
        <v>106.74412</v>
      </c>
      <c r="W41" s="128"/>
      <c r="X41" s="118">
        <v>1934</v>
      </c>
      <c r="Y41" s="100">
        <v>245.02579</v>
      </c>
      <c r="Z41" s="100">
        <v>43.222003999999998</v>
      </c>
      <c r="AA41" s="100">
        <v>18.257527</v>
      </c>
      <c r="AB41" s="100">
        <v>28.178464000000002</v>
      </c>
      <c r="AC41" s="100">
        <v>66.462168000000005</v>
      </c>
      <c r="AD41" s="100">
        <v>78.876491000000001</v>
      </c>
      <c r="AE41" s="100">
        <v>75.259874999999994</v>
      </c>
      <c r="AF41" s="100">
        <v>64.294899000000001</v>
      </c>
      <c r="AG41" s="100">
        <v>55.795847999999999</v>
      </c>
      <c r="AH41" s="100">
        <v>58.020477999999997</v>
      </c>
      <c r="AI41" s="100">
        <v>62.238180999999997</v>
      </c>
      <c r="AJ41" s="100">
        <v>58.561897999999999</v>
      </c>
      <c r="AK41" s="100">
        <v>75.637642999999997</v>
      </c>
      <c r="AL41" s="100">
        <v>77.753780000000006</v>
      </c>
      <c r="AM41" s="100">
        <v>87.218045000000004</v>
      </c>
      <c r="AN41" s="100">
        <v>107.41688000000001</v>
      </c>
      <c r="AO41" s="100">
        <v>117.28395</v>
      </c>
      <c r="AP41" s="100">
        <v>261.90476000000001</v>
      </c>
      <c r="AQ41" s="100">
        <v>73.031317000000001</v>
      </c>
      <c r="AR41" s="100">
        <v>76.010223999999994</v>
      </c>
      <c r="AS41" s="128"/>
      <c r="AT41" s="118">
        <v>1934</v>
      </c>
      <c r="AU41" s="100">
        <v>254.90903</v>
      </c>
      <c r="AV41" s="100">
        <v>43.541364000000002</v>
      </c>
      <c r="AW41" s="100">
        <v>16.212813000000001</v>
      </c>
      <c r="AX41" s="100">
        <v>26.673293999999999</v>
      </c>
      <c r="AY41" s="100">
        <v>55.676673000000001</v>
      </c>
      <c r="AZ41" s="100">
        <v>68.097705000000005</v>
      </c>
      <c r="BA41" s="100">
        <v>69.987898000000001</v>
      </c>
      <c r="BB41" s="100">
        <v>71.875675000000001</v>
      </c>
      <c r="BC41" s="100">
        <v>79.835569000000007</v>
      </c>
      <c r="BD41" s="100">
        <v>93.039942999999994</v>
      </c>
      <c r="BE41" s="100">
        <v>108.26542000000001</v>
      </c>
      <c r="BF41" s="100">
        <v>124.86269</v>
      </c>
      <c r="BG41" s="100">
        <v>119.5795</v>
      </c>
      <c r="BH41" s="100">
        <v>122.64658</v>
      </c>
      <c r="BI41" s="100">
        <v>124.62908</v>
      </c>
      <c r="BJ41" s="100">
        <v>117.95544</v>
      </c>
      <c r="BK41" s="100">
        <v>146.57980000000001</v>
      </c>
      <c r="BL41" s="100">
        <v>268.96552000000003</v>
      </c>
      <c r="BM41" s="100">
        <v>84.553867999999994</v>
      </c>
      <c r="BN41" s="100">
        <v>91.474985000000004</v>
      </c>
      <c r="BO41" s="128"/>
      <c r="BP41" s="118">
        <v>1934</v>
      </c>
    </row>
    <row r="42" spans="1:68">
      <c r="A42" s="128"/>
      <c r="B42" s="118">
        <v>1935</v>
      </c>
      <c r="C42" s="100">
        <v>201.23501999999999</v>
      </c>
      <c r="D42" s="100">
        <v>50.449871000000002</v>
      </c>
      <c r="E42" s="100">
        <v>18.786572</v>
      </c>
      <c r="F42" s="100">
        <v>20.441807000000001</v>
      </c>
      <c r="G42" s="100">
        <v>37.748128999999999</v>
      </c>
      <c r="H42" s="100">
        <v>49.595497999999999</v>
      </c>
      <c r="I42" s="100">
        <v>64.291246999999998</v>
      </c>
      <c r="J42" s="100">
        <v>84.008528999999996</v>
      </c>
      <c r="K42" s="100">
        <v>109.07504</v>
      </c>
      <c r="L42" s="100">
        <v>122.87161</v>
      </c>
      <c r="M42" s="100">
        <v>141.83223000000001</v>
      </c>
      <c r="N42" s="100">
        <v>174.09470999999999</v>
      </c>
      <c r="O42" s="100">
        <v>170.28671</v>
      </c>
      <c r="P42" s="100">
        <v>204.88323</v>
      </c>
      <c r="Q42" s="100">
        <v>167.62178</v>
      </c>
      <c r="R42" s="100">
        <v>204.54544999999999</v>
      </c>
      <c r="S42" s="100">
        <v>138.15789000000001</v>
      </c>
      <c r="T42" s="100">
        <v>190.47619</v>
      </c>
      <c r="U42" s="100">
        <v>90.842448000000005</v>
      </c>
      <c r="V42" s="100">
        <v>102.79027000000001</v>
      </c>
      <c r="W42" s="128"/>
      <c r="X42" s="118">
        <v>1935</v>
      </c>
      <c r="Y42" s="100">
        <v>192.88955999999999</v>
      </c>
      <c r="Z42" s="100">
        <v>37.666666999999997</v>
      </c>
      <c r="AA42" s="100">
        <v>12.006319</v>
      </c>
      <c r="AB42" s="100">
        <v>26.199387999999999</v>
      </c>
      <c r="AC42" s="100">
        <v>55.518616999999999</v>
      </c>
      <c r="AD42" s="100">
        <v>68.353474000000006</v>
      </c>
      <c r="AE42" s="100">
        <v>66.55574</v>
      </c>
      <c r="AF42" s="100">
        <v>66.496163999999993</v>
      </c>
      <c r="AG42" s="100">
        <v>47.803618</v>
      </c>
      <c r="AH42" s="100">
        <v>44.264636000000003</v>
      </c>
      <c r="AI42" s="100">
        <v>53.975624000000003</v>
      </c>
      <c r="AJ42" s="100">
        <v>67.905647000000002</v>
      </c>
      <c r="AK42" s="100">
        <v>56.423611000000001</v>
      </c>
      <c r="AL42" s="100">
        <v>68.710358999999997</v>
      </c>
      <c r="AM42" s="100">
        <v>80.409357</v>
      </c>
      <c r="AN42" s="100">
        <v>97.619048000000006</v>
      </c>
      <c r="AO42" s="100">
        <v>116.27907</v>
      </c>
      <c r="AP42" s="100">
        <v>232.55814000000001</v>
      </c>
      <c r="AQ42" s="100">
        <v>62.155071</v>
      </c>
      <c r="AR42" s="100">
        <v>65.945283000000003</v>
      </c>
      <c r="AS42" s="128"/>
      <c r="AT42" s="118">
        <v>1935</v>
      </c>
      <c r="AU42" s="100">
        <v>197.14655999999999</v>
      </c>
      <c r="AV42" s="100">
        <v>44.175393</v>
      </c>
      <c r="AW42" s="100">
        <v>15.4398</v>
      </c>
      <c r="AX42" s="100">
        <v>23.275285</v>
      </c>
      <c r="AY42" s="100">
        <v>46.538398000000001</v>
      </c>
      <c r="AZ42" s="100">
        <v>58.641413</v>
      </c>
      <c r="BA42" s="100">
        <v>65.383072999999996</v>
      </c>
      <c r="BB42" s="100">
        <v>75.250479999999996</v>
      </c>
      <c r="BC42" s="100">
        <v>78.240138999999999</v>
      </c>
      <c r="BD42" s="100">
        <v>84.230228999999994</v>
      </c>
      <c r="BE42" s="100">
        <v>99.009900999999999</v>
      </c>
      <c r="BF42" s="100">
        <v>121.69311999999999</v>
      </c>
      <c r="BG42" s="100">
        <v>113.33044</v>
      </c>
      <c r="BH42" s="100">
        <v>136.65253999999999</v>
      </c>
      <c r="BI42" s="100">
        <v>124.45731000000001</v>
      </c>
      <c r="BJ42" s="100">
        <v>149.50980000000001</v>
      </c>
      <c r="BK42" s="100">
        <v>126.54321</v>
      </c>
      <c r="BL42" s="100">
        <v>214.76509999999999</v>
      </c>
      <c r="BM42" s="100">
        <v>76.700068000000002</v>
      </c>
      <c r="BN42" s="100">
        <v>84.488159999999993</v>
      </c>
      <c r="BO42" s="128"/>
      <c r="BP42" s="118">
        <v>1935</v>
      </c>
    </row>
    <row r="43" spans="1:68">
      <c r="A43" s="128"/>
      <c r="B43" s="118">
        <v>1936</v>
      </c>
      <c r="C43" s="100">
        <v>221.31754000000001</v>
      </c>
      <c r="D43" s="100">
        <v>41.381557999999998</v>
      </c>
      <c r="E43" s="100">
        <v>16.18929</v>
      </c>
      <c r="F43" s="100">
        <v>15.867876000000001</v>
      </c>
      <c r="G43" s="100">
        <v>34.315311999999999</v>
      </c>
      <c r="H43" s="100">
        <v>44.599302999999999</v>
      </c>
      <c r="I43" s="100">
        <v>54.878048999999997</v>
      </c>
      <c r="J43" s="100">
        <v>79.983249999999998</v>
      </c>
      <c r="K43" s="100">
        <v>93.145870000000002</v>
      </c>
      <c r="L43" s="100">
        <v>130.55304000000001</v>
      </c>
      <c r="M43" s="100">
        <v>138.78429</v>
      </c>
      <c r="N43" s="100">
        <v>159.62441000000001</v>
      </c>
      <c r="O43" s="100">
        <v>184.48276000000001</v>
      </c>
      <c r="P43" s="100">
        <v>189.27445</v>
      </c>
      <c r="Q43" s="100">
        <v>133.14447999999999</v>
      </c>
      <c r="R43" s="100">
        <v>133.97129000000001</v>
      </c>
      <c r="S43" s="100">
        <v>225.60975999999999</v>
      </c>
      <c r="T43" s="100">
        <v>246.15385000000001</v>
      </c>
      <c r="U43" s="100">
        <v>87.046420999999995</v>
      </c>
      <c r="V43" s="100">
        <v>99.018394000000001</v>
      </c>
      <c r="W43" s="128"/>
      <c r="X43" s="118">
        <v>1936</v>
      </c>
      <c r="Y43" s="100">
        <v>218.49710999999999</v>
      </c>
      <c r="Z43" s="100">
        <v>40.595399</v>
      </c>
      <c r="AA43" s="100">
        <v>13.999364</v>
      </c>
      <c r="AB43" s="100">
        <v>32.517600000000002</v>
      </c>
      <c r="AC43" s="100">
        <v>56.305565000000001</v>
      </c>
      <c r="AD43" s="100">
        <v>81.300813000000005</v>
      </c>
      <c r="AE43" s="100">
        <v>71.192053000000001</v>
      </c>
      <c r="AF43" s="100">
        <v>65.615679999999998</v>
      </c>
      <c r="AG43" s="100">
        <v>55.388579</v>
      </c>
      <c r="AH43" s="100">
        <v>40.540540999999997</v>
      </c>
      <c r="AI43" s="100">
        <v>57.271196000000003</v>
      </c>
      <c r="AJ43" s="100">
        <v>54.482759000000001</v>
      </c>
      <c r="AK43" s="100">
        <v>83.760683999999998</v>
      </c>
      <c r="AL43" s="100">
        <v>81.61157</v>
      </c>
      <c r="AM43" s="100">
        <v>106.53409000000001</v>
      </c>
      <c r="AN43" s="100">
        <v>102.27273</v>
      </c>
      <c r="AO43" s="100">
        <v>143.61702</v>
      </c>
      <c r="AP43" s="100">
        <v>172.41379000000001</v>
      </c>
      <c r="AQ43" s="100">
        <v>68.199485999999993</v>
      </c>
      <c r="AR43" s="100">
        <v>71.772108000000003</v>
      </c>
      <c r="AS43" s="128"/>
      <c r="AT43" s="118">
        <v>1936</v>
      </c>
      <c r="AU43" s="100">
        <v>219.93581</v>
      </c>
      <c r="AV43" s="100">
        <v>40.995851000000002</v>
      </c>
      <c r="AW43" s="100">
        <v>15.106216</v>
      </c>
      <c r="AX43" s="100">
        <v>24.048756000000001</v>
      </c>
      <c r="AY43" s="100">
        <v>45.217106999999999</v>
      </c>
      <c r="AZ43" s="100">
        <v>62.410330000000002</v>
      </c>
      <c r="BA43" s="100">
        <v>62.698413000000002</v>
      </c>
      <c r="BB43" s="100">
        <v>72.861667999999995</v>
      </c>
      <c r="BC43" s="100">
        <v>74.049946000000006</v>
      </c>
      <c r="BD43" s="100">
        <v>86.167278999999994</v>
      </c>
      <c r="BE43" s="100">
        <v>98.901099000000002</v>
      </c>
      <c r="BF43" s="100">
        <v>107.78646999999999</v>
      </c>
      <c r="BG43" s="100">
        <v>133.90557999999999</v>
      </c>
      <c r="BH43" s="100">
        <v>134.96612999999999</v>
      </c>
      <c r="BI43" s="100">
        <v>119.85816</v>
      </c>
      <c r="BJ43" s="100">
        <v>117.71562</v>
      </c>
      <c r="BK43" s="100">
        <v>181.81818000000001</v>
      </c>
      <c r="BL43" s="100">
        <v>203.94737000000001</v>
      </c>
      <c r="BM43" s="100">
        <v>77.746960999999999</v>
      </c>
      <c r="BN43" s="100">
        <v>85.289278999999993</v>
      </c>
      <c r="BO43" s="128"/>
      <c r="BP43" s="118">
        <v>1936</v>
      </c>
    </row>
    <row r="44" spans="1:68">
      <c r="A44" s="128"/>
      <c r="B44" s="118">
        <v>1937</v>
      </c>
      <c r="C44" s="100">
        <v>183.08312000000001</v>
      </c>
      <c r="D44" s="100">
        <v>44.741235000000003</v>
      </c>
      <c r="E44" s="100">
        <v>13.897663</v>
      </c>
      <c r="F44" s="100">
        <v>21.711366999999999</v>
      </c>
      <c r="G44" s="100">
        <v>31.633312</v>
      </c>
      <c r="H44" s="100">
        <v>44.688896999999997</v>
      </c>
      <c r="I44" s="100">
        <v>65.266317000000001</v>
      </c>
      <c r="J44" s="100">
        <v>76.639343999999994</v>
      </c>
      <c r="K44" s="100">
        <v>81.069041999999996</v>
      </c>
      <c r="L44" s="100">
        <v>115.78006000000001</v>
      </c>
      <c r="M44" s="100">
        <v>136.05441999999999</v>
      </c>
      <c r="N44" s="100">
        <v>158.57605000000001</v>
      </c>
      <c r="O44" s="100">
        <v>181.97279</v>
      </c>
      <c r="P44" s="100">
        <v>186.07069000000001</v>
      </c>
      <c r="Q44" s="100">
        <v>143.45992000000001</v>
      </c>
      <c r="R44" s="100">
        <v>193.99538000000001</v>
      </c>
      <c r="S44" s="100">
        <v>157.30337</v>
      </c>
      <c r="T44" s="100">
        <v>218.75</v>
      </c>
      <c r="U44" s="100">
        <v>83.904159000000007</v>
      </c>
      <c r="V44" s="100">
        <v>95.327408000000005</v>
      </c>
      <c r="W44" s="128"/>
      <c r="X44" s="118">
        <v>1937</v>
      </c>
      <c r="Y44" s="100">
        <v>176.49296000000001</v>
      </c>
      <c r="Z44" s="100">
        <v>35.490605000000002</v>
      </c>
      <c r="AA44" s="100">
        <v>12.870013</v>
      </c>
      <c r="AB44" s="100">
        <v>26.821192</v>
      </c>
      <c r="AC44" s="100">
        <v>47.2286</v>
      </c>
      <c r="AD44" s="100">
        <v>67.196532000000005</v>
      </c>
      <c r="AE44" s="100">
        <v>64.977523000000005</v>
      </c>
      <c r="AF44" s="100">
        <v>64.146134000000004</v>
      </c>
      <c r="AG44" s="100">
        <v>48.938935000000001</v>
      </c>
      <c r="AH44" s="100">
        <v>51.410373</v>
      </c>
      <c r="AI44" s="100">
        <v>43.454644000000002</v>
      </c>
      <c r="AJ44" s="100">
        <v>59.293804000000002</v>
      </c>
      <c r="AK44" s="100">
        <v>54.530200999999998</v>
      </c>
      <c r="AL44" s="100">
        <v>74.823053999999999</v>
      </c>
      <c r="AM44" s="100">
        <v>93.793103000000002</v>
      </c>
      <c r="AN44" s="100">
        <v>126.91466</v>
      </c>
      <c r="AO44" s="100">
        <v>77.294685999999999</v>
      </c>
      <c r="AP44" s="100">
        <v>191.01123999999999</v>
      </c>
      <c r="AQ44" s="100">
        <v>59.869064000000002</v>
      </c>
      <c r="AR44" s="100">
        <v>63.436601000000003</v>
      </c>
      <c r="AS44" s="128"/>
      <c r="AT44" s="118">
        <v>1937</v>
      </c>
      <c r="AU44" s="100">
        <v>179.85075000000001</v>
      </c>
      <c r="AV44" s="100">
        <v>40.211280000000002</v>
      </c>
      <c r="AW44" s="100">
        <v>13.388588</v>
      </c>
      <c r="AX44" s="100">
        <v>24.219766</v>
      </c>
      <c r="AY44" s="100">
        <v>39.368797999999998</v>
      </c>
      <c r="AZ44" s="100">
        <v>55.663201999999998</v>
      </c>
      <c r="BA44" s="100">
        <v>65.128105000000005</v>
      </c>
      <c r="BB44" s="100">
        <v>70.504797999999994</v>
      </c>
      <c r="BC44" s="100">
        <v>64.778216999999998</v>
      </c>
      <c r="BD44" s="100">
        <v>83.878241000000003</v>
      </c>
      <c r="BE44" s="100">
        <v>90.618336999999997</v>
      </c>
      <c r="BF44" s="100">
        <v>109.652</v>
      </c>
      <c r="BG44" s="100">
        <v>117.82095</v>
      </c>
      <c r="BH44" s="100">
        <v>129.67708999999999</v>
      </c>
      <c r="BI44" s="100">
        <v>118.3844</v>
      </c>
      <c r="BJ44" s="100">
        <v>159.55055999999999</v>
      </c>
      <c r="BK44" s="100">
        <v>114.28570999999999</v>
      </c>
      <c r="BL44" s="100">
        <v>202.61438000000001</v>
      </c>
      <c r="BM44" s="100">
        <v>72.034642000000005</v>
      </c>
      <c r="BN44" s="100">
        <v>79.312627000000006</v>
      </c>
      <c r="BO44" s="128"/>
      <c r="BP44" s="118">
        <v>1937</v>
      </c>
    </row>
    <row r="45" spans="1:68">
      <c r="A45" s="128"/>
      <c r="B45" s="118">
        <v>1938</v>
      </c>
      <c r="C45" s="100">
        <v>191.14471</v>
      </c>
      <c r="D45" s="100">
        <v>35.160290000000003</v>
      </c>
      <c r="E45" s="100">
        <v>16.560510000000001</v>
      </c>
      <c r="F45" s="100">
        <v>16.933208</v>
      </c>
      <c r="G45" s="100">
        <v>29.545455</v>
      </c>
      <c r="H45" s="100">
        <v>42.258282999999999</v>
      </c>
      <c r="I45" s="100">
        <v>46.955246000000002</v>
      </c>
      <c r="J45" s="100">
        <v>67.016552000000004</v>
      </c>
      <c r="K45" s="100">
        <v>91.759465000000006</v>
      </c>
      <c r="L45" s="100">
        <v>111.85383</v>
      </c>
      <c r="M45" s="100">
        <v>130.12657999999999</v>
      </c>
      <c r="N45" s="100">
        <v>162.99558999999999</v>
      </c>
      <c r="O45" s="100">
        <v>165.70008000000001</v>
      </c>
      <c r="P45" s="100">
        <v>176.16579999999999</v>
      </c>
      <c r="Q45" s="100">
        <v>165.04854</v>
      </c>
      <c r="R45" s="100">
        <v>180</v>
      </c>
      <c r="S45" s="100">
        <v>140.625</v>
      </c>
      <c r="T45" s="100">
        <v>184.61537999999999</v>
      </c>
      <c r="U45" s="100">
        <v>81.170134000000004</v>
      </c>
      <c r="V45" s="100">
        <v>91.526850999999994</v>
      </c>
      <c r="W45" s="128"/>
      <c r="X45" s="118">
        <v>1938</v>
      </c>
      <c r="Y45" s="100">
        <v>155.19820000000001</v>
      </c>
      <c r="Z45" s="100">
        <v>35.637149000000001</v>
      </c>
      <c r="AA45" s="100">
        <v>16.536964999999999</v>
      </c>
      <c r="AB45" s="100">
        <v>27.633289999999999</v>
      </c>
      <c r="AC45" s="100">
        <v>53.777631</v>
      </c>
      <c r="AD45" s="100">
        <v>59.511158000000002</v>
      </c>
      <c r="AE45" s="100">
        <v>65.043895000000006</v>
      </c>
      <c r="AF45" s="100">
        <v>57.627119</v>
      </c>
      <c r="AG45" s="100">
        <v>47.867711</v>
      </c>
      <c r="AH45" s="100">
        <v>42.696629000000001</v>
      </c>
      <c r="AI45" s="100">
        <v>43.864229999999999</v>
      </c>
      <c r="AJ45" s="100">
        <v>47.803618</v>
      </c>
      <c r="AK45" s="100">
        <v>53.965657999999998</v>
      </c>
      <c r="AL45" s="100">
        <v>52.052052000000003</v>
      </c>
      <c r="AM45" s="100">
        <v>78.353254000000007</v>
      </c>
      <c r="AN45" s="100">
        <v>115.78946999999999</v>
      </c>
      <c r="AO45" s="100">
        <v>84.070796000000001</v>
      </c>
      <c r="AP45" s="100">
        <v>166.66667000000001</v>
      </c>
      <c r="AQ45" s="100">
        <v>56.008684000000002</v>
      </c>
      <c r="AR45" s="100">
        <v>58.630307999999999</v>
      </c>
      <c r="AS45" s="128"/>
      <c r="AT45" s="118">
        <v>1938</v>
      </c>
      <c r="AU45" s="100">
        <v>173.51430999999999</v>
      </c>
      <c r="AV45" s="100">
        <v>35.393554999999999</v>
      </c>
      <c r="AW45" s="100">
        <v>16.548843000000002</v>
      </c>
      <c r="AX45" s="100">
        <v>22.186751999999998</v>
      </c>
      <c r="AY45" s="100">
        <v>41.564391999999998</v>
      </c>
      <c r="AZ45" s="100">
        <v>50.683273</v>
      </c>
      <c r="BA45" s="100">
        <v>55.619266000000003</v>
      </c>
      <c r="BB45" s="100">
        <v>62.435394000000002</v>
      </c>
      <c r="BC45" s="100">
        <v>69.557561000000007</v>
      </c>
      <c r="BD45" s="100">
        <v>77.422241999999997</v>
      </c>
      <c r="BE45" s="100">
        <v>87.660668000000001</v>
      </c>
      <c r="BF45" s="100">
        <v>106.15237</v>
      </c>
      <c r="BG45" s="100">
        <v>109.46502</v>
      </c>
      <c r="BH45" s="100">
        <v>113.03462</v>
      </c>
      <c r="BI45" s="100">
        <v>120.75984</v>
      </c>
      <c r="BJ45" s="100">
        <v>147.02703</v>
      </c>
      <c r="BK45" s="100">
        <v>110.04785</v>
      </c>
      <c r="BL45" s="100">
        <v>174.19354999999999</v>
      </c>
      <c r="BM45" s="100">
        <v>68.738585</v>
      </c>
      <c r="BN45" s="100">
        <v>74.961117000000002</v>
      </c>
      <c r="BO45" s="128"/>
      <c r="BP45" s="118">
        <v>1938</v>
      </c>
    </row>
    <row r="46" spans="1:68">
      <c r="A46" s="128"/>
      <c r="B46" s="118">
        <v>1939</v>
      </c>
      <c r="C46" s="100">
        <v>205.20027999999999</v>
      </c>
      <c r="D46" s="100">
        <v>42.704625999999998</v>
      </c>
      <c r="E46" s="100">
        <v>8.9428298000000002</v>
      </c>
      <c r="F46" s="100">
        <v>19.783617</v>
      </c>
      <c r="G46" s="100">
        <v>26.012512000000001</v>
      </c>
      <c r="H46" s="100">
        <v>39.430086000000003</v>
      </c>
      <c r="I46" s="100">
        <v>48.815505999999999</v>
      </c>
      <c r="J46" s="100">
        <v>80.063417000000001</v>
      </c>
      <c r="K46" s="100">
        <v>91.433644000000001</v>
      </c>
      <c r="L46" s="100">
        <v>108.13226</v>
      </c>
      <c r="M46" s="100">
        <v>151.72414000000001</v>
      </c>
      <c r="N46" s="100">
        <v>152.06813</v>
      </c>
      <c r="O46" s="100">
        <v>174.85898</v>
      </c>
      <c r="P46" s="100">
        <v>203.49435</v>
      </c>
      <c r="Q46" s="100">
        <v>155.64738</v>
      </c>
      <c r="R46" s="100">
        <v>159.82721000000001</v>
      </c>
      <c r="S46" s="100">
        <v>133.66336999999999</v>
      </c>
      <c r="T46" s="100">
        <v>272.72726999999998</v>
      </c>
      <c r="U46" s="100">
        <v>84.748169000000004</v>
      </c>
      <c r="V46" s="100">
        <v>95.528893999999994</v>
      </c>
      <c r="W46" s="128"/>
      <c r="X46" s="118">
        <v>1939</v>
      </c>
      <c r="Y46" s="100">
        <v>188.41108</v>
      </c>
      <c r="Z46" s="100">
        <v>32.640949999999997</v>
      </c>
      <c r="AA46" s="100">
        <v>11.757021999999999</v>
      </c>
      <c r="AB46" s="100">
        <v>26.828489000000001</v>
      </c>
      <c r="AC46" s="100">
        <v>46.691299999999998</v>
      </c>
      <c r="AD46" s="100">
        <v>64.128944000000004</v>
      </c>
      <c r="AE46" s="100">
        <v>57.565150000000003</v>
      </c>
      <c r="AF46" s="100">
        <v>52.320675000000001</v>
      </c>
      <c r="AG46" s="100">
        <v>45.056868000000001</v>
      </c>
      <c r="AH46" s="100">
        <v>41.777777999999998</v>
      </c>
      <c r="AI46" s="100">
        <v>44.949494999999999</v>
      </c>
      <c r="AJ46" s="100">
        <v>51.907442000000003</v>
      </c>
      <c r="AK46" s="100">
        <v>57.188245000000002</v>
      </c>
      <c r="AL46" s="100">
        <v>70.019723999999997</v>
      </c>
      <c r="AM46" s="100">
        <v>81.395348999999996</v>
      </c>
      <c r="AN46" s="100">
        <v>119.4332</v>
      </c>
      <c r="AO46" s="100">
        <v>141.07884000000001</v>
      </c>
      <c r="AP46" s="100">
        <v>239.13042999999999</v>
      </c>
      <c r="AQ46" s="100">
        <v>58.422336000000001</v>
      </c>
      <c r="AR46" s="100">
        <v>62.045143000000003</v>
      </c>
      <c r="AS46" s="128"/>
      <c r="AT46" s="118">
        <v>1939</v>
      </c>
      <c r="AU46" s="100">
        <v>196.95885999999999</v>
      </c>
      <c r="AV46" s="100">
        <v>37.776971000000003</v>
      </c>
      <c r="AW46" s="100">
        <v>10.334248000000001</v>
      </c>
      <c r="AX46" s="100">
        <v>23.248508000000001</v>
      </c>
      <c r="AY46" s="100">
        <v>36.248753000000001</v>
      </c>
      <c r="AZ46" s="100">
        <v>51.567239999999998</v>
      </c>
      <c r="BA46" s="100">
        <v>53.014747</v>
      </c>
      <c r="BB46" s="100">
        <v>66.625792000000004</v>
      </c>
      <c r="BC46" s="100">
        <v>68.076668999999995</v>
      </c>
      <c r="BD46" s="100">
        <v>74.866309999999999</v>
      </c>
      <c r="BE46" s="100">
        <v>99.002493999999999</v>
      </c>
      <c r="BF46" s="100">
        <v>102.6827</v>
      </c>
      <c r="BG46" s="100">
        <v>115.6</v>
      </c>
      <c r="BH46" s="100">
        <v>135.37996999999999</v>
      </c>
      <c r="BI46" s="100">
        <v>117.33333</v>
      </c>
      <c r="BJ46" s="100">
        <v>138.97596999999999</v>
      </c>
      <c r="BK46" s="100">
        <v>137.69752</v>
      </c>
      <c r="BL46" s="100">
        <v>253.16455999999999</v>
      </c>
      <c r="BM46" s="100">
        <v>71.729957999999996</v>
      </c>
      <c r="BN46" s="100">
        <v>78.703579000000005</v>
      </c>
      <c r="BO46" s="128"/>
      <c r="BP46" s="118">
        <v>1939</v>
      </c>
    </row>
    <row r="47" spans="1:68">
      <c r="A47" s="128"/>
      <c r="B47" s="119">
        <v>1940</v>
      </c>
      <c r="C47" s="100">
        <v>196.71008</v>
      </c>
      <c r="D47" s="100">
        <v>28.905964000000001</v>
      </c>
      <c r="E47" s="100">
        <v>14.848288999999999</v>
      </c>
      <c r="F47" s="100">
        <v>17.862642000000001</v>
      </c>
      <c r="G47" s="100">
        <v>27.465254999999999</v>
      </c>
      <c r="H47" s="100">
        <v>34.235408999999997</v>
      </c>
      <c r="I47" s="100">
        <v>45.165843000000002</v>
      </c>
      <c r="J47" s="100">
        <v>59.718969999999999</v>
      </c>
      <c r="K47" s="100">
        <v>85.788561999999999</v>
      </c>
      <c r="L47" s="100">
        <v>113.30934999999999</v>
      </c>
      <c r="M47" s="100">
        <v>132.69230999999999</v>
      </c>
      <c r="N47" s="100">
        <v>167.45562000000001</v>
      </c>
      <c r="O47" s="100">
        <v>208.97833</v>
      </c>
      <c r="P47" s="100">
        <v>212.67894000000001</v>
      </c>
      <c r="Q47" s="100">
        <v>187.5</v>
      </c>
      <c r="R47" s="100">
        <v>180.46709000000001</v>
      </c>
      <c r="S47" s="100">
        <v>170.50691</v>
      </c>
      <c r="T47" s="100">
        <v>304.34782999999999</v>
      </c>
      <c r="U47" s="100">
        <v>84.285151999999997</v>
      </c>
      <c r="V47" s="100">
        <v>96.048737000000003</v>
      </c>
      <c r="W47" s="128"/>
      <c r="X47" s="119">
        <v>1940</v>
      </c>
      <c r="Y47" s="100">
        <v>161.08339000000001</v>
      </c>
      <c r="Z47" s="100">
        <v>32.307107999999999</v>
      </c>
      <c r="AA47" s="100">
        <v>15.609432</v>
      </c>
      <c r="AB47" s="100">
        <v>25.180987999999999</v>
      </c>
      <c r="AC47" s="100">
        <v>42.133876999999998</v>
      </c>
      <c r="AD47" s="100">
        <v>52.333333000000003</v>
      </c>
      <c r="AE47" s="100">
        <v>57.816659999999999</v>
      </c>
      <c r="AF47" s="100">
        <v>48.339638999999998</v>
      </c>
      <c r="AG47" s="100">
        <v>45.847751000000002</v>
      </c>
      <c r="AH47" s="100">
        <v>39.682540000000003</v>
      </c>
      <c r="AI47" s="100">
        <v>42.751843000000001</v>
      </c>
      <c r="AJ47" s="100">
        <v>43.504531999999998</v>
      </c>
      <c r="AK47" s="100">
        <v>69.961977000000005</v>
      </c>
      <c r="AL47" s="100">
        <v>84.548105000000007</v>
      </c>
      <c r="AM47" s="100">
        <v>85.427136000000004</v>
      </c>
      <c r="AN47" s="100">
        <v>98.425196999999997</v>
      </c>
      <c r="AO47" s="100">
        <v>142.85713999999999</v>
      </c>
      <c r="AP47" s="100">
        <v>114.58333</v>
      </c>
      <c r="AQ47" s="100">
        <v>54.865276000000001</v>
      </c>
      <c r="AR47" s="100">
        <v>57.203313999999999</v>
      </c>
      <c r="AS47" s="128"/>
      <c r="AT47" s="119">
        <v>1940</v>
      </c>
      <c r="AU47" s="100">
        <v>179.24528000000001</v>
      </c>
      <c r="AV47" s="100">
        <v>30.574197999999999</v>
      </c>
      <c r="AW47" s="100">
        <v>15.223440999999999</v>
      </c>
      <c r="AX47" s="100">
        <v>21.481943000000001</v>
      </c>
      <c r="AY47" s="100">
        <v>34.702430999999997</v>
      </c>
      <c r="AZ47" s="100">
        <v>43.184440000000002</v>
      </c>
      <c r="BA47" s="100">
        <v>51.253889999999998</v>
      </c>
      <c r="BB47" s="100">
        <v>54.240031999999999</v>
      </c>
      <c r="BC47" s="100">
        <v>65.800865999999999</v>
      </c>
      <c r="BD47" s="100">
        <v>76.135351999999997</v>
      </c>
      <c r="BE47" s="100">
        <v>88.213852000000003</v>
      </c>
      <c r="BF47" s="100">
        <v>106.12855</v>
      </c>
      <c r="BG47" s="100">
        <v>138.85692</v>
      </c>
      <c r="BH47" s="100">
        <v>146.98554999999999</v>
      </c>
      <c r="BI47" s="100">
        <v>134.46475000000001</v>
      </c>
      <c r="BJ47" s="100">
        <v>137.89581000000001</v>
      </c>
      <c r="BK47" s="100">
        <v>155.46217999999999</v>
      </c>
      <c r="BL47" s="100">
        <v>193.93939</v>
      </c>
      <c r="BM47" s="100">
        <v>69.720860999999999</v>
      </c>
      <c r="BN47" s="100">
        <v>76.244971000000007</v>
      </c>
      <c r="BO47" s="128"/>
      <c r="BP47" s="119">
        <v>1940</v>
      </c>
    </row>
    <row r="48" spans="1:68">
      <c r="A48" s="128"/>
      <c r="B48" s="119">
        <v>1941</v>
      </c>
      <c r="C48" s="100">
        <v>200.40012999999999</v>
      </c>
      <c r="D48" s="100">
        <v>41.604754999999997</v>
      </c>
      <c r="E48" s="100">
        <v>17.967984000000001</v>
      </c>
      <c r="F48" s="100">
        <v>19.962569999999999</v>
      </c>
      <c r="G48" s="100">
        <v>32.866905000000003</v>
      </c>
      <c r="H48" s="100">
        <v>27.967479999999998</v>
      </c>
      <c r="I48" s="100">
        <v>50.628492000000001</v>
      </c>
      <c r="J48" s="100">
        <v>65.284177999999997</v>
      </c>
      <c r="K48" s="100">
        <v>87.436333000000005</v>
      </c>
      <c r="L48" s="100">
        <v>111.81529999999999</v>
      </c>
      <c r="M48" s="100">
        <v>143.73522</v>
      </c>
      <c r="N48" s="100">
        <v>168.29971</v>
      </c>
      <c r="O48" s="100">
        <v>205.81655000000001</v>
      </c>
      <c r="P48" s="100">
        <v>217.47967</v>
      </c>
      <c r="Q48" s="100">
        <v>176.70683</v>
      </c>
      <c r="R48" s="100">
        <v>177.82427000000001</v>
      </c>
      <c r="S48" s="100">
        <v>177.48918</v>
      </c>
      <c r="T48" s="100">
        <v>226.66667000000001</v>
      </c>
      <c r="U48" s="100">
        <v>87.822569000000001</v>
      </c>
      <c r="V48" s="100">
        <v>97.760427000000007</v>
      </c>
      <c r="W48" s="128"/>
      <c r="X48" s="119">
        <v>1941</v>
      </c>
      <c r="Y48" s="100">
        <v>167.64807999999999</v>
      </c>
      <c r="Z48" s="100">
        <v>29.752704999999999</v>
      </c>
      <c r="AA48" s="100">
        <v>14.131898</v>
      </c>
      <c r="AB48" s="100">
        <v>23.432552000000001</v>
      </c>
      <c r="AC48" s="100">
        <v>38.448678999999998</v>
      </c>
      <c r="AD48" s="100">
        <v>52.683568999999999</v>
      </c>
      <c r="AE48" s="100">
        <v>53.783383000000001</v>
      </c>
      <c r="AF48" s="100">
        <v>54.651648000000002</v>
      </c>
      <c r="AG48" s="100">
        <v>46.942290999999997</v>
      </c>
      <c r="AH48" s="100">
        <v>45.574058000000001</v>
      </c>
      <c r="AI48" s="100">
        <v>43.707973000000003</v>
      </c>
      <c r="AJ48" s="100">
        <v>48.538012000000002</v>
      </c>
      <c r="AK48" s="100">
        <v>62.225476</v>
      </c>
      <c r="AL48" s="100">
        <v>63.992359</v>
      </c>
      <c r="AM48" s="100">
        <v>105.26316</v>
      </c>
      <c r="AN48" s="100">
        <v>108.98662</v>
      </c>
      <c r="AO48" s="100">
        <v>105.83942</v>
      </c>
      <c r="AP48" s="100">
        <v>238.09523999999999</v>
      </c>
      <c r="AQ48" s="100">
        <v>55.709989999999998</v>
      </c>
      <c r="AR48" s="100">
        <v>58.95693</v>
      </c>
      <c r="AS48" s="128"/>
      <c r="AT48" s="119">
        <v>1941</v>
      </c>
      <c r="AU48" s="100">
        <v>184.33571000000001</v>
      </c>
      <c r="AV48" s="100">
        <v>35.795454999999997</v>
      </c>
      <c r="AW48" s="100">
        <v>16.078236</v>
      </c>
      <c r="AX48" s="100">
        <v>21.684474999999999</v>
      </c>
      <c r="AY48" s="100">
        <v>35.620052999999999</v>
      </c>
      <c r="AZ48" s="100">
        <v>40.248691000000001</v>
      </c>
      <c r="BA48" s="100">
        <v>52.158273000000001</v>
      </c>
      <c r="BB48" s="100">
        <v>60.187961999999999</v>
      </c>
      <c r="BC48" s="100">
        <v>67.336468999999994</v>
      </c>
      <c r="BD48" s="100">
        <v>78.156312999999997</v>
      </c>
      <c r="BE48" s="100">
        <v>94.114844000000005</v>
      </c>
      <c r="BF48" s="100">
        <v>108.85341</v>
      </c>
      <c r="BG48" s="100">
        <v>133.35795999999999</v>
      </c>
      <c r="BH48" s="100">
        <v>138.35549</v>
      </c>
      <c r="BI48" s="100">
        <v>139.38619</v>
      </c>
      <c r="BJ48" s="100">
        <v>141.85813999999999</v>
      </c>
      <c r="BK48" s="100">
        <v>138.61385999999999</v>
      </c>
      <c r="BL48" s="100">
        <v>233.33332999999999</v>
      </c>
      <c r="BM48" s="100">
        <v>71.899744999999996</v>
      </c>
      <c r="BN48" s="100">
        <v>78.171542000000002</v>
      </c>
      <c r="BO48" s="128"/>
      <c r="BP48" s="119">
        <v>1941</v>
      </c>
    </row>
    <row r="49" spans="1:68">
      <c r="A49" s="128"/>
      <c r="B49" s="119">
        <v>1942</v>
      </c>
      <c r="C49" s="100">
        <v>212.79330999999999</v>
      </c>
      <c r="D49" s="100">
        <v>41.452677999999999</v>
      </c>
      <c r="E49" s="100">
        <v>25.384101999999999</v>
      </c>
      <c r="F49" s="100">
        <v>23.817084999999999</v>
      </c>
      <c r="G49" s="100">
        <v>25.516795999999999</v>
      </c>
      <c r="H49" s="100">
        <v>30.708919000000002</v>
      </c>
      <c r="I49" s="100">
        <v>45.187995999999998</v>
      </c>
      <c r="J49" s="100">
        <v>67.700453999999993</v>
      </c>
      <c r="K49" s="100">
        <v>82.953130999999999</v>
      </c>
      <c r="L49" s="100">
        <v>128.14644999999999</v>
      </c>
      <c r="M49" s="100">
        <v>140.5959</v>
      </c>
      <c r="N49" s="100">
        <v>161.99552</v>
      </c>
      <c r="O49" s="100">
        <v>223.50397000000001</v>
      </c>
      <c r="P49" s="100">
        <v>237.18593000000001</v>
      </c>
      <c r="Q49" s="100">
        <v>190.15957</v>
      </c>
      <c r="R49" s="100">
        <v>244.25887</v>
      </c>
      <c r="S49" s="100">
        <v>223.62869000000001</v>
      </c>
      <c r="T49" s="100">
        <v>367.08861000000002</v>
      </c>
      <c r="U49" s="100">
        <v>93.228547000000006</v>
      </c>
      <c r="V49" s="100">
        <v>105.46205</v>
      </c>
      <c r="W49" s="128"/>
      <c r="X49" s="119">
        <v>1942</v>
      </c>
      <c r="Y49" s="100">
        <v>189.23437000000001</v>
      </c>
      <c r="Z49" s="100">
        <v>33.866058000000002</v>
      </c>
      <c r="AA49" s="100">
        <v>16.955017000000002</v>
      </c>
      <c r="AB49" s="100">
        <v>26.888604000000001</v>
      </c>
      <c r="AC49" s="100">
        <v>48.498845000000003</v>
      </c>
      <c r="AD49" s="100">
        <v>57.245666</v>
      </c>
      <c r="AE49" s="100">
        <v>56.017347000000001</v>
      </c>
      <c r="AF49" s="100">
        <v>55.030800999999997</v>
      </c>
      <c r="AG49" s="100">
        <v>42.844901</v>
      </c>
      <c r="AH49" s="100">
        <v>46.296295999999998</v>
      </c>
      <c r="AI49" s="100">
        <v>42.622951</v>
      </c>
      <c r="AJ49" s="100">
        <v>42.468856000000002</v>
      </c>
      <c r="AK49" s="100">
        <v>69.257951000000006</v>
      </c>
      <c r="AL49" s="100">
        <v>109.65322999999999</v>
      </c>
      <c r="AM49" s="100">
        <v>96.501808999999994</v>
      </c>
      <c r="AN49" s="100">
        <v>130.59701000000001</v>
      </c>
      <c r="AO49" s="100">
        <v>151.40844999999999</v>
      </c>
      <c r="AP49" s="100">
        <v>256.63717000000003</v>
      </c>
      <c r="AQ49" s="100">
        <v>61.872722000000003</v>
      </c>
      <c r="AR49" s="100">
        <v>64.881084999999999</v>
      </c>
      <c r="AS49" s="128"/>
      <c r="AT49" s="119">
        <v>1942</v>
      </c>
      <c r="AU49" s="100">
        <v>201.24548999999999</v>
      </c>
      <c r="AV49" s="100">
        <v>37.728800999999997</v>
      </c>
      <c r="AW49" s="100">
        <v>21.244052</v>
      </c>
      <c r="AX49" s="100">
        <v>25.346723999999998</v>
      </c>
      <c r="AY49" s="100">
        <v>36.885914999999997</v>
      </c>
      <c r="AZ49" s="100">
        <v>43.968617000000002</v>
      </c>
      <c r="BA49" s="100">
        <v>50.476526999999997</v>
      </c>
      <c r="BB49" s="100">
        <v>61.626303999999998</v>
      </c>
      <c r="BC49" s="100">
        <v>63.224446999999998</v>
      </c>
      <c r="BD49" s="100">
        <v>86.458567000000002</v>
      </c>
      <c r="BE49" s="100">
        <v>91.758112999999994</v>
      </c>
      <c r="BF49" s="100">
        <v>102.53521000000001</v>
      </c>
      <c r="BG49" s="100">
        <v>145.61027999999999</v>
      </c>
      <c r="BH49" s="100">
        <v>171.19301999999999</v>
      </c>
      <c r="BI49" s="100">
        <v>141.04997</v>
      </c>
      <c r="BJ49" s="100">
        <v>184.23644999999999</v>
      </c>
      <c r="BK49" s="100">
        <v>184.26104000000001</v>
      </c>
      <c r="BL49" s="100">
        <v>302.08332999999999</v>
      </c>
      <c r="BM49" s="100">
        <v>77.652597</v>
      </c>
      <c r="BN49" s="100">
        <v>84.735001999999994</v>
      </c>
      <c r="BO49" s="128"/>
      <c r="BP49" s="119">
        <v>1942</v>
      </c>
    </row>
    <row r="50" spans="1:68">
      <c r="A50" s="128"/>
      <c r="B50" s="119">
        <v>1943</v>
      </c>
      <c r="C50" s="100">
        <v>201.00503</v>
      </c>
      <c r="D50" s="100">
        <v>36.114120999999997</v>
      </c>
      <c r="E50" s="100">
        <v>12.052341999999999</v>
      </c>
      <c r="F50" s="100">
        <v>16.340916</v>
      </c>
      <c r="G50" s="100">
        <v>22.08</v>
      </c>
      <c r="H50" s="100">
        <v>27.953410999999999</v>
      </c>
      <c r="I50" s="100">
        <v>36.935704999999999</v>
      </c>
      <c r="J50" s="100">
        <v>57.227795999999998</v>
      </c>
      <c r="K50" s="100">
        <v>76.986076999999995</v>
      </c>
      <c r="L50" s="100">
        <v>100.64044</v>
      </c>
      <c r="M50" s="100">
        <v>138.01114999999999</v>
      </c>
      <c r="N50" s="100">
        <v>147.26584</v>
      </c>
      <c r="O50" s="100">
        <v>215.74139</v>
      </c>
      <c r="P50" s="100">
        <v>238.93805</v>
      </c>
      <c r="Q50" s="100">
        <v>202.66667000000001</v>
      </c>
      <c r="R50" s="100">
        <v>202.08332999999999</v>
      </c>
      <c r="S50" s="100">
        <v>152.26337000000001</v>
      </c>
      <c r="T50" s="100">
        <v>333.33332999999999</v>
      </c>
      <c r="U50" s="100">
        <v>84.800792000000001</v>
      </c>
      <c r="V50" s="100">
        <v>95.025874000000002</v>
      </c>
      <c r="W50" s="128"/>
      <c r="X50" s="119">
        <v>1943</v>
      </c>
      <c r="Y50" s="100">
        <v>187.07149999999999</v>
      </c>
      <c r="Z50" s="100">
        <v>33.695245</v>
      </c>
      <c r="AA50" s="100">
        <v>12.535817</v>
      </c>
      <c r="AB50" s="100">
        <v>20.658488999999999</v>
      </c>
      <c r="AC50" s="100">
        <v>37.265067999999999</v>
      </c>
      <c r="AD50" s="100">
        <v>49.720118999999997</v>
      </c>
      <c r="AE50" s="100">
        <v>48.547130000000003</v>
      </c>
      <c r="AF50" s="100">
        <v>50.942639</v>
      </c>
      <c r="AG50" s="100">
        <v>45.337896000000001</v>
      </c>
      <c r="AH50" s="100">
        <v>45.172719000000001</v>
      </c>
      <c r="AI50" s="100">
        <v>43.538674999999998</v>
      </c>
      <c r="AJ50" s="100">
        <v>45.726728000000001</v>
      </c>
      <c r="AK50" s="100">
        <v>61.084420000000001</v>
      </c>
      <c r="AL50" s="100">
        <v>75.022873000000004</v>
      </c>
      <c r="AM50" s="100">
        <v>91.236495000000005</v>
      </c>
      <c r="AN50" s="100">
        <v>102.88809000000001</v>
      </c>
      <c r="AO50" s="100">
        <v>119.04761999999999</v>
      </c>
      <c r="AP50" s="100">
        <v>325</v>
      </c>
      <c r="AQ50" s="100">
        <v>57.103180000000002</v>
      </c>
      <c r="AR50" s="100">
        <v>60.054245000000002</v>
      </c>
      <c r="AS50" s="128"/>
      <c r="AT50" s="119">
        <v>1943</v>
      </c>
      <c r="AU50" s="100">
        <v>194.17320000000001</v>
      </c>
      <c r="AV50" s="100">
        <v>34.926470999999999</v>
      </c>
      <c r="AW50" s="100">
        <v>12.289326000000001</v>
      </c>
      <c r="AX50" s="100">
        <v>18.491719</v>
      </c>
      <c r="AY50" s="100">
        <v>29.624859000000001</v>
      </c>
      <c r="AZ50" s="100">
        <v>38.894405999999996</v>
      </c>
      <c r="BA50" s="100">
        <v>42.638356999999999</v>
      </c>
      <c r="BB50" s="100">
        <v>54.205247</v>
      </c>
      <c r="BC50" s="100">
        <v>61.506276</v>
      </c>
      <c r="BD50" s="100">
        <v>72.457245999999998</v>
      </c>
      <c r="BE50" s="100">
        <v>90.698213999999993</v>
      </c>
      <c r="BF50" s="100">
        <v>96.634092999999993</v>
      </c>
      <c r="BG50" s="100">
        <v>137.5</v>
      </c>
      <c r="BH50" s="100">
        <v>154.02843999999999</v>
      </c>
      <c r="BI50" s="100">
        <v>144.03031999999999</v>
      </c>
      <c r="BJ50" s="100">
        <v>148.93617</v>
      </c>
      <c r="BK50" s="100">
        <v>134.07821000000001</v>
      </c>
      <c r="BL50" s="100">
        <v>328.35820999999999</v>
      </c>
      <c r="BM50" s="100">
        <v>71.016876999999994</v>
      </c>
      <c r="BN50" s="100">
        <v>77.177509000000001</v>
      </c>
      <c r="BO50" s="128"/>
      <c r="BP50" s="119">
        <v>1943</v>
      </c>
    </row>
    <row r="51" spans="1:68">
      <c r="A51" s="128"/>
      <c r="B51" s="119">
        <v>1944</v>
      </c>
      <c r="C51" s="100">
        <v>126.83219</v>
      </c>
      <c r="D51" s="100">
        <v>25.405787</v>
      </c>
      <c r="E51" s="100">
        <v>11.739594</v>
      </c>
      <c r="F51" s="100">
        <v>10.305958</v>
      </c>
      <c r="G51" s="100">
        <v>21.587302000000001</v>
      </c>
      <c r="H51" s="100">
        <v>25.623505000000002</v>
      </c>
      <c r="I51" s="100">
        <v>35.099561000000001</v>
      </c>
      <c r="J51" s="100">
        <v>44.923302</v>
      </c>
      <c r="K51" s="100">
        <v>63.408723999999999</v>
      </c>
      <c r="L51" s="100">
        <v>96.627165000000005</v>
      </c>
      <c r="M51" s="100">
        <v>125.35080000000001</v>
      </c>
      <c r="N51" s="100">
        <v>143.83562000000001</v>
      </c>
      <c r="O51" s="100">
        <v>162.36412999999999</v>
      </c>
      <c r="P51" s="100">
        <v>209.21305000000001</v>
      </c>
      <c r="Q51" s="100">
        <v>189.65517</v>
      </c>
      <c r="R51" s="100">
        <v>149.37759</v>
      </c>
      <c r="S51" s="100">
        <v>191.23506</v>
      </c>
      <c r="T51" s="100">
        <v>152.94118</v>
      </c>
      <c r="U51" s="100">
        <v>70.207020999999997</v>
      </c>
      <c r="V51" s="100">
        <v>78.364846999999997</v>
      </c>
      <c r="W51" s="128"/>
      <c r="X51" s="119">
        <v>1944</v>
      </c>
      <c r="Y51" s="100">
        <v>93.283581999999996</v>
      </c>
      <c r="Z51" s="100">
        <v>20.080321000000001</v>
      </c>
      <c r="AA51" s="100">
        <v>8.1270778999999997</v>
      </c>
      <c r="AB51" s="100">
        <v>16.921575000000001</v>
      </c>
      <c r="AC51" s="100">
        <v>40.536226999999997</v>
      </c>
      <c r="AD51" s="100">
        <v>41.289023</v>
      </c>
      <c r="AE51" s="100">
        <v>40.220007000000003</v>
      </c>
      <c r="AF51" s="100">
        <v>40</v>
      </c>
      <c r="AG51" s="100">
        <v>41.060735999999999</v>
      </c>
      <c r="AH51" s="100">
        <v>37.912578000000003</v>
      </c>
      <c r="AI51" s="100">
        <v>28.007345999999998</v>
      </c>
      <c r="AJ51" s="100">
        <v>33.808768999999998</v>
      </c>
      <c r="AK51" s="100">
        <v>51.299134000000002</v>
      </c>
      <c r="AL51" s="100">
        <v>69.210292999999993</v>
      </c>
      <c r="AM51" s="100">
        <v>58.194774000000002</v>
      </c>
      <c r="AN51" s="100">
        <v>85.964911999999998</v>
      </c>
      <c r="AO51" s="100">
        <v>113.26861</v>
      </c>
      <c r="AP51" s="100">
        <v>257.8125</v>
      </c>
      <c r="AQ51" s="100">
        <v>41.856507999999998</v>
      </c>
      <c r="AR51" s="100">
        <v>44.813369999999999</v>
      </c>
      <c r="AS51" s="128"/>
      <c r="AT51" s="119">
        <v>1944</v>
      </c>
      <c r="AU51" s="100">
        <v>110.38267999999999</v>
      </c>
      <c r="AV51" s="100">
        <v>22.788443999999998</v>
      </c>
      <c r="AW51" s="100">
        <v>9.9673794999999998</v>
      </c>
      <c r="AX51" s="100">
        <v>13.596633000000001</v>
      </c>
      <c r="AY51" s="100">
        <v>31.036128999999999</v>
      </c>
      <c r="AZ51" s="100">
        <v>33.525229000000003</v>
      </c>
      <c r="BA51" s="100">
        <v>37.636240000000001</v>
      </c>
      <c r="BB51" s="100">
        <v>42.549168000000002</v>
      </c>
      <c r="BC51" s="100">
        <v>52.555047999999999</v>
      </c>
      <c r="BD51" s="100">
        <v>66.952208999999996</v>
      </c>
      <c r="BE51" s="100">
        <v>76.227988999999994</v>
      </c>
      <c r="BF51" s="100">
        <v>88.894750999999999</v>
      </c>
      <c r="BG51" s="100">
        <v>106.28994</v>
      </c>
      <c r="BH51" s="100">
        <v>136.46842000000001</v>
      </c>
      <c r="BI51" s="100">
        <v>120.30074999999999</v>
      </c>
      <c r="BJ51" s="100">
        <v>115.01900999999999</v>
      </c>
      <c r="BK51" s="100">
        <v>148.21429000000001</v>
      </c>
      <c r="BL51" s="100">
        <v>215.96243999999999</v>
      </c>
      <c r="BM51" s="100">
        <v>56.076172999999997</v>
      </c>
      <c r="BN51" s="100">
        <v>61.365321000000002</v>
      </c>
      <c r="BO51" s="128"/>
      <c r="BP51" s="119">
        <v>1944</v>
      </c>
    </row>
    <row r="52" spans="1:68">
      <c r="A52" s="128"/>
      <c r="B52" s="119">
        <v>1945</v>
      </c>
      <c r="C52" s="100">
        <v>101.39165</v>
      </c>
      <c r="D52" s="100">
        <v>26.215937</v>
      </c>
      <c r="E52" s="100">
        <v>10.245151999999999</v>
      </c>
      <c r="F52" s="100">
        <v>14.672318000000001</v>
      </c>
      <c r="G52" s="100">
        <v>15.857913</v>
      </c>
      <c r="H52" s="100">
        <v>25.285764</v>
      </c>
      <c r="I52" s="100">
        <v>33.467202</v>
      </c>
      <c r="J52" s="100">
        <v>48.701298999999999</v>
      </c>
      <c r="K52" s="100">
        <v>58.376649</v>
      </c>
      <c r="L52" s="100">
        <v>83.259127000000007</v>
      </c>
      <c r="M52" s="100">
        <v>113.31444999999999</v>
      </c>
      <c r="N52" s="100">
        <v>133.43637000000001</v>
      </c>
      <c r="O52" s="100">
        <v>157.96431000000001</v>
      </c>
      <c r="P52" s="100">
        <v>193.72694000000001</v>
      </c>
      <c r="Q52" s="100">
        <v>189.97361000000001</v>
      </c>
      <c r="R52" s="100">
        <v>157.57576</v>
      </c>
      <c r="S52" s="100">
        <v>142.85713999999999</v>
      </c>
      <c r="T52" s="100">
        <v>278.35052000000002</v>
      </c>
      <c r="U52" s="100">
        <v>65.699934999999996</v>
      </c>
      <c r="V52" s="100">
        <v>74.423186000000001</v>
      </c>
      <c r="W52" s="128"/>
      <c r="X52" s="119">
        <v>1945</v>
      </c>
      <c r="Y52" s="100">
        <v>88.521687999999997</v>
      </c>
      <c r="Z52" s="100">
        <v>17.51877</v>
      </c>
      <c r="AA52" s="100">
        <v>12.514220999999999</v>
      </c>
      <c r="AB52" s="100">
        <v>19.198941000000001</v>
      </c>
      <c r="AC52" s="100">
        <v>32.807571000000003</v>
      </c>
      <c r="AD52" s="100">
        <v>45.222712999999999</v>
      </c>
      <c r="AE52" s="100">
        <v>42.838019000000003</v>
      </c>
      <c r="AF52" s="100">
        <v>45.419553999999998</v>
      </c>
      <c r="AG52" s="100">
        <v>40.685225000000003</v>
      </c>
      <c r="AH52" s="100">
        <v>33.200530999999998</v>
      </c>
      <c r="AI52" s="100">
        <v>35.697941</v>
      </c>
      <c r="AJ52" s="100">
        <v>35.087719</v>
      </c>
      <c r="AK52" s="100">
        <v>47.218629</v>
      </c>
      <c r="AL52" s="100">
        <v>46.649703000000002</v>
      </c>
      <c r="AM52" s="100">
        <v>84.606345000000005</v>
      </c>
      <c r="AN52" s="100">
        <v>101.69492</v>
      </c>
      <c r="AO52" s="100">
        <v>134.79624000000001</v>
      </c>
      <c r="AP52" s="100">
        <v>169.01408000000001</v>
      </c>
      <c r="AQ52" s="100">
        <v>42.456282999999999</v>
      </c>
      <c r="AR52" s="100">
        <v>44.865482999999998</v>
      </c>
      <c r="AS52" s="128"/>
      <c r="AT52" s="119">
        <v>1945</v>
      </c>
      <c r="AU52" s="100">
        <v>95.079594999999998</v>
      </c>
      <c r="AV52" s="100">
        <v>21.945225000000001</v>
      </c>
      <c r="AW52" s="100">
        <v>11.359404</v>
      </c>
      <c r="AX52" s="100">
        <v>16.918527999999998</v>
      </c>
      <c r="AY52" s="100">
        <v>24.355526999999999</v>
      </c>
      <c r="AZ52" s="100">
        <v>35.346603000000002</v>
      </c>
      <c r="BA52" s="100">
        <v>38.152610000000003</v>
      </c>
      <c r="BB52" s="100">
        <v>47.113593999999999</v>
      </c>
      <c r="BC52" s="100">
        <v>49.834574000000003</v>
      </c>
      <c r="BD52" s="100">
        <v>58.157603000000002</v>
      </c>
      <c r="BE52" s="100">
        <v>73.901928999999996</v>
      </c>
      <c r="BF52" s="100">
        <v>84.300077000000002</v>
      </c>
      <c r="BG52" s="100">
        <v>101.99412</v>
      </c>
      <c r="BH52" s="100">
        <v>117.10119</v>
      </c>
      <c r="BI52" s="100">
        <v>134.24486999999999</v>
      </c>
      <c r="BJ52" s="100">
        <v>127.18894</v>
      </c>
      <c r="BK52" s="100">
        <v>138.4083</v>
      </c>
      <c r="BL52" s="100">
        <v>213.38911999999999</v>
      </c>
      <c r="BM52" s="100">
        <v>54.101222</v>
      </c>
      <c r="BN52" s="100">
        <v>59.199995000000001</v>
      </c>
      <c r="BO52" s="128"/>
      <c r="BP52" s="119">
        <v>1945</v>
      </c>
    </row>
    <row r="53" spans="1:68">
      <c r="A53" s="128"/>
      <c r="B53" s="119">
        <v>1946</v>
      </c>
      <c r="C53" s="100">
        <v>96.827133000000003</v>
      </c>
      <c r="D53" s="100">
        <v>14.824797999999999</v>
      </c>
      <c r="E53" s="100">
        <v>10.804769</v>
      </c>
      <c r="F53" s="100">
        <v>20.482326</v>
      </c>
      <c r="G53" s="100">
        <v>20.166453000000001</v>
      </c>
      <c r="H53" s="100">
        <v>19.761499000000001</v>
      </c>
      <c r="I53" s="100">
        <v>37.185929999999999</v>
      </c>
      <c r="J53" s="100">
        <v>45.730618</v>
      </c>
      <c r="K53" s="100">
        <v>65.799841999999998</v>
      </c>
      <c r="L53" s="100">
        <v>83.406114000000002</v>
      </c>
      <c r="M53" s="100">
        <v>113.17166</v>
      </c>
      <c r="N53" s="100">
        <v>133.80638999999999</v>
      </c>
      <c r="O53" s="100">
        <v>172.45817</v>
      </c>
      <c r="P53" s="100">
        <v>202.48668000000001</v>
      </c>
      <c r="Q53" s="100">
        <v>172.14192</v>
      </c>
      <c r="R53" s="100">
        <v>190.47619</v>
      </c>
      <c r="S53" s="100">
        <v>167.93893</v>
      </c>
      <c r="T53" s="100">
        <v>188.67925</v>
      </c>
      <c r="U53" s="100">
        <v>66.746891000000005</v>
      </c>
      <c r="V53" s="100">
        <v>74.716015999999996</v>
      </c>
      <c r="W53" s="128"/>
      <c r="X53" s="119">
        <v>1946</v>
      </c>
      <c r="Y53" s="100">
        <v>83.904110000000003</v>
      </c>
      <c r="Z53" s="100">
        <v>17.433751999999998</v>
      </c>
      <c r="AA53" s="100">
        <v>10.831721</v>
      </c>
      <c r="AB53" s="100">
        <v>18.855219000000002</v>
      </c>
      <c r="AC53" s="100">
        <v>30.012771000000001</v>
      </c>
      <c r="AD53" s="100">
        <v>40.644945</v>
      </c>
      <c r="AE53" s="100">
        <v>38.754553999999999</v>
      </c>
      <c r="AF53" s="100">
        <v>39.562924000000002</v>
      </c>
      <c r="AG53" s="100">
        <v>35.454934000000002</v>
      </c>
      <c r="AH53" s="100">
        <v>37.168142000000003</v>
      </c>
      <c r="AI53" s="100">
        <v>35.127737000000003</v>
      </c>
      <c r="AJ53" s="100">
        <v>32.861476000000003</v>
      </c>
      <c r="AK53" s="100">
        <v>43.942247000000002</v>
      </c>
      <c r="AL53" s="100">
        <v>54.471544999999999</v>
      </c>
      <c r="AM53" s="100">
        <v>57.803468000000002</v>
      </c>
      <c r="AN53" s="100">
        <v>85.808581000000004</v>
      </c>
      <c r="AO53" s="100">
        <v>107.03364000000001</v>
      </c>
      <c r="AP53" s="100">
        <v>161.29032000000001</v>
      </c>
      <c r="AQ53" s="100">
        <v>39.537255999999999</v>
      </c>
      <c r="AR53" s="100">
        <v>41.112940000000002</v>
      </c>
      <c r="AS53" s="128"/>
      <c r="AT53" s="119">
        <v>1946</v>
      </c>
      <c r="AU53" s="100">
        <v>90.502792999999997</v>
      </c>
      <c r="AV53" s="100">
        <v>16.106922999999998</v>
      </c>
      <c r="AW53" s="100">
        <v>10.817992</v>
      </c>
      <c r="AX53" s="100">
        <v>19.676504999999999</v>
      </c>
      <c r="AY53" s="100">
        <v>25.095908000000001</v>
      </c>
      <c r="AZ53" s="100">
        <v>30.277401999999999</v>
      </c>
      <c r="BA53" s="100">
        <v>37.974684000000003</v>
      </c>
      <c r="BB53" s="100">
        <v>42.728772999999997</v>
      </c>
      <c r="BC53" s="100">
        <v>51.240008000000003</v>
      </c>
      <c r="BD53" s="100">
        <v>60.43956</v>
      </c>
      <c r="BE53" s="100">
        <v>73.341093999999998</v>
      </c>
      <c r="BF53" s="100">
        <v>83.270058000000006</v>
      </c>
      <c r="BG53" s="100">
        <v>107.40388</v>
      </c>
      <c r="BH53" s="100">
        <v>125.21222</v>
      </c>
      <c r="BI53" s="100">
        <v>111.31610999999999</v>
      </c>
      <c r="BJ53" s="100">
        <v>133.33332999999999</v>
      </c>
      <c r="BK53" s="100">
        <v>134.12564</v>
      </c>
      <c r="BL53" s="100">
        <v>172.41379000000001</v>
      </c>
      <c r="BM53" s="100">
        <v>53.167406</v>
      </c>
      <c r="BN53" s="100">
        <v>57.445058000000003</v>
      </c>
      <c r="BO53" s="128"/>
      <c r="BP53" s="119">
        <v>1946</v>
      </c>
    </row>
    <row r="54" spans="1:68">
      <c r="A54" s="128"/>
      <c r="B54" s="119">
        <v>1947</v>
      </c>
      <c r="C54" s="100">
        <v>86.369427000000002</v>
      </c>
      <c r="D54" s="100">
        <v>15.319426</v>
      </c>
      <c r="E54" s="100">
        <v>6.2661261000000001</v>
      </c>
      <c r="F54" s="100">
        <v>8.7660148000000007</v>
      </c>
      <c r="G54" s="100">
        <v>14.299643</v>
      </c>
      <c r="H54" s="100">
        <v>21.433356</v>
      </c>
      <c r="I54" s="100">
        <v>33.277310999999997</v>
      </c>
      <c r="J54" s="100">
        <v>40.140844999999999</v>
      </c>
      <c r="K54" s="100">
        <v>56.523421999999997</v>
      </c>
      <c r="L54" s="100">
        <v>80.307561000000007</v>
      </c>
      <c r="M54" s="100">
        <v>110.57692</v>
      </c>
      <c r="N54" s="100">
        <v>128.43577999999999</v>
      </c>
      <c r="O54" s="100">
        <v>162.80526</v>
      </c>
      <c r="P54" s="100">
        <v>186.26608999999999</v>
      </c>
      <c r="Q54" s="100">
        <v>193.75812999999999</v>
      </c>
      <c r="R54" s="100">
        <v>194.49902</v>
      </c>
      <c r="S54" s="100">
        <v>171.75573</v>
      </c>
      <c r="T54" s="100">
        <v>196.5812</v>
      </c>
      <c r="U54" s="100">
        <v>62.305788</v>
      </c>
      <c r="V54" s="100">
        <v>70.565180999999995</v>
      </c>
      <c r="W54" s="128"/>
      <c r="X54" s="119">
        <v>1947</v>
      </c>
      <c r="Y54" s="100">
        <v>71.618742999999995</v>
      </c>
      <c r="Z54" s="100">
        <v>8.7837838000000001</v>
      </c>
      <c r="AA54" s="100">
        <v>4.1984732999999999</v>
      </c>
      <c r="AB54" s="100">
        <v>14.920194</v>
      </c>
      <c r="AC54" s="100">
        <v>24.311183</v>
      </c>
      <c r="AD54" s="100">
        <v>31.613976999999998</v>
      </c>
      <c r="AE54" s="100">
        <v>35.961728999999998</v>
      </c>
      <c r="AF54" s="100">
        <v>38.588754000000002</v>
      </c>
      <c r="AG54" s="100">
        <v>33.333333000000003</v>
      </c>
      <c r="AH54" s="100">
        <v>32.272325000000002</v>
      </c>
      <c r="AI54" s="100">
        <v>34.007353000000002</v>
      </c>
      <c r="AJ54" s="100">
        <v>36.982249000000003</v>
      </c>
      <c r="AK54" s="100">
        <v>35.236938000000002</v>
      </c>
      <c r="AL54" s="100">
        <v>43.852780000000003</v>
      </c>
      <c r="AM54" s="100">
        <v>63.276836000000003</v>
      </c>
      <c r="AN54" s="100">
        <v>83.061888999999994</v>
      </c>
      <c r="AO54" s="100">
        <v>110.44776</v>
      </c>
      <c r="AP54" s="100">
        <v>161.67665</v>
      </c>
      <c r="AQ54" s="100">
        <v>34.875726999999998</v>
      </c>
      <c r="AR54" s="100">
        <v>36.702311000000002</v>
      </c>
      <c r="AS54" s="128"/>
      <c r="AT54" s="119">
        <v>1947</v>
      </c>
      <c r="AU54" s="100">
        <v>79.156360000000006</v>
      </c>
      <c r="AV54" s="100">
        <v>12.110153</v>
      </c>
      <c r="AW54" s="100">
        <v>5.2503280999999999</v>
      </c>
      <c r="AX54" s="100">
        <v>11.798906000000001</v>
      </c>
      <c r="AY54" s="100">
        <v>19.311912</v>
      </c>
      <c r="AZ54" s="100">
        <v>26.539809999999999</v>
      </c>
      <c r="BA54" s="100">
        <v>34.632035000000002</v>
      </c>
      <c r="BB54" s="100">
        <v>39.381405999999998</v>
      </c>
      <c r="BC54" s="100">
        <v>45.427014</v>
      </c>
      <c r="BD54" s="100">
        <v>56.702151000000001</v>
      </c>
      <c r="BE54" s="100">
        <v>71.428571000000005</v>
      </c>
      <c r="BF54" s="100">
        <v>82.402580999999998</v>
      </c>
      <c r="BG54" s="100">
        <v>98.057354000000004</v>
      </c>
      <c r="BH54" s="100">
        <v>111.79361</v>
      </c>
      <c r="BI54" s="100">
        <v>123.94195999999999</v>
      </c>
      <c r="BJ54" s="100">
        <v>133.57078999999999</v>
      </c>
      <c r="BK54" s="100">
        <v>137.35343</v>
      </c>
      <c r="BL54" s="100">
        <v>176.05634000000001</v>
      </c>
      <c r="BM54" s="100">
        <v>48.618623999999997</v>
      </c>
      <c r="BN54" s="100">
        <v>53.092438999999999</v>
      </c>
      <c r="BO54" s="128"/>
      <c r="BP54" s="119">
        <v>1947</v>
      </c>
    </row>
    <row r="55" spans="1:68">
      <c r="A55" s="128"/>
      <c r="B55" s="119">
        <v>1948</v>
      </c>
      <c r="C55" s="100">
        <v>87.512054000000006</v>
      </c>
      <c r="D55" s="100">
        <v>14.58928</v>
      </c>
      <c r="E55" s="100">
        <v>6.5052402999999996</v>
      </c>
      <c r="F55" s="100">
        <v>7.9584774999999999</v>
      </c>
      <c r="G55" s="100">
        <v>17.285530999999999</v>
      </c>
      <c r="H55" s="100">
        <v>20.819779</v>
      </c>
      <c r="I55" s="100">
        <v>26.039905000000001</v>
      </c>
      <c r="J55" s="100">
        <v>32.803866999999997</v>
      </c>
      <c r="K55" s="100">
        <v>56.290140000000001</v>
      </c>
      <c r="L55" s="100">
        <v>74.915824999999998</v>
      </c>
      <c r="M55" s="100">
        <v>88.559118999999995</v>
      </c>
      <c r="N55" s="100">
        <v>132.23553000000001</v>
      </c>
      <c r="O55" s="100">
        <v>173.72881000000001</v>
      </c>
      <c r="P55" s="100">
        <v>183.2636</v>
      </c>
      <c r="Q55" s="100">
        <v>224.90469999999999</v>
      </c>
      <c r="R55" s="100">
        <v>198.81890000000001</v>
      </c>
      <c r="S55" s="100">
        <v>166.66667000000001</v>
      </c>
      <c r="T55" s="100">
        <v>190.08264</v>
      </c>
      <c r="U55" s="100">
        <v>61.290489000000001</v>
      </c>
      <c r="V55" s="100">
        <v>69.243852000000004</v>
      </c>
      <c r="W55" s="128"/>
      <c r="X55" s="119">
        <v>1948</v>
      </c>
      <c r="Y55" s="100">
        <v>72.887767999999994</v>
      </c>
      <c r="Z55" s="100">
        <v>19.072673000000002</v>
      </c>
      <c r="AA55" s="100">
        <v>6.7365269000000003</v>
      </c>
      <c r="AB55" s="100">
        <v>8.5929108000000003</v>
      </c>
      <c r="AC55" s="100">
        <v>23.786249999999999</v>
      </c>
      <c r="AD55" s="100">
        <v>29.699739000000001</v>
      </c>
      <c r="AE55" s="100">
        <v>37.098376999999999</v>
      </c>
      <c r="AF55" s="100">
        <v>30.107527000000001</v>
      </c>
      <c r="AG55" s="100">
        <v>27.04918</v>
      </c>
      <c r="AH55" s="100">
        <v>34.755828999999999</v>
      </c>
      <c r="AI55" s="100">
        <v>35.895076000000003</v>
      </c>
      <c r="AJ55" s="100">
        <v>31.676413</v>
      </c>
      <c r="AK55" s="100">
        <v>39.696438999999998</v>
      </c>
      <c r="AL55" s="100">
        <v>42.617959999999997</v>
      </c>
      <c r="AM55" s="100">
        <v>74.235808000000006</v>
      </c>
      <c r="AN55" s="100">
        <v>71.197411000000002</v>
      </c>
      <c r="AO55" s="100">
        <v>95.100864999999999</v>
      </c>
      <c r="AP55" s="100">
        <v>170.45455000000001</v>
      </c>
      <c r="AQ55" s="100">
        <v>34.786002000000003</v>
      </c>
      <c r="AR55" s="100">
        <v>36.091650999999999</v>
      </c>
      <c r="AS55" s="128"/>
      <c r="AT55" s="119">
        <v>1948</v>
      </c>
      <c r="AU55" s="100">
        <v>80.364846999999997</v>
      </c>
      <c r="AV55" s="100">
        <v>16.790441999999999</v>
      </c>
      <c r="AW55" s="100">
        <v>6.6188637999999997</v>
      </c>
      <c r="AX55" s="100">
        <v>8.2702798000000008</v>
      </c>
      <c r="AY55" s="100">
        <v>20.507024000000001</v>
      </c>
      <c r="AZ55" s="100">
        <v>25.252524999999999</v>
      </c>
      <c r="BA55" s="100">
        <v>31.626505999999999</v>
      </c>
      <c r="BB55" s="100">
        <v>31.480830000000001</v>
      </c>
      <c r="BC55" s="100">
        <v>42.264595999999997</v>
      </c>
      <c r="BD55" s="100">
        <v>55.280706000000002</v>
      </c>
      <c r="BE55" s="100">
        <v>61.708117999999999</v>
      </c>
      <c r="BF55" s="100">
        <v>81.360946999999996</v>
      </c>
      <c r="BG55" s="100">
        <v>105.49777</v>
      </c>
      <c r="BH55" s="100">
        <v>109.60542</v>
      </c>
      <c r="BI55" s="100">
        <v>143.86376999999999</v>
      </c>
      <c r="BJ55" s="100">
        <v>128.77441999999999</v>
      </c>
      <c r="BK55" s="100">
        <v>126.02291</v>
      </c>
      <c r="BL55" s="100">
        <v>178.45117999999999</v>
      </c>
      <c r="BM55" s="100">
        <v>48.075550999999997</v>
      </c>
      <c r="BN55" s="100">
        <v>52.059289999999997</v>
      </c>
      <c r="BO55" s="128"/>
      <c r="BP55" s="119">
        <v>1948</v>
      </c>
    </row>
    <row r="56" spans="1:68">
      <c r="A56" s="128"/>
      <c r="B56" s="119">
        <v>1949</v>
      </c>
      <c r="C56" s="100">
        <v>71.295866000000004</v>
      </c>
      <c r="D56" s="100">
        <v>12.548551</v>
      </c>
      <c r="E56" s="100">
        <v>9.0972708000000004</v>
      </c>
      <c r="F56" s="100">
        <v>9.8661028999999996</v>
      </c>
      <c r="G56" s="100">
        <v>10.299625000000001</v>
      </c>
      <c r="H56" s="100">
        <v>20.666255</v>
      </c>
      <c r="I56" s="100">
        <v>21.169354999999999</v>
      </c>
      <c r="J56" s="100">
        <v>29.168047999999999</v>
      </c>
      <c r="K56" s="100">
        <v>49.526584</v>
      </c>
      <c r="L56" s="100">
        <v>65.600656000000001</v>
      </c>
      <c r="M56" s="100">
        <v>90.004737000000006</v>
      </c>
      <c r="N56" s="100">
        <v>134.90470999999999</v>
      </c>
      <c r="O56" s="100">
        <v>150</v>
      </c>
      <c r="P56" s="100">
        <v>199.35432</v>
      </c>
      <c r="Q56" s="100">
        <v>205.70012</v>
      </c>
      <c r="R56" s="100">
        <v>207.03125</v>
      </c>
      <c r="S56" s="100">
        <v>162.26415</v>
      </c>
      <c r="T56" s="100">
        <v>120</v>
      </c>
      <c r="U56" s="100">
        <v>56.486936</v>
      </c>
      <c r="V56" s="100">
        <v>64.402023999999997</v>
      </c>
      <c r="W56" s="128"/>
      <c r="X56" s="119">
        <v>1949</v>
      </c>
      <c r="Y56" s="100">
        <v>64.979314000000002</v>
      </c>
      <c r="Z56" s="100">
        <v>11.7866</v>
      </c>
      <c r="AA56" s="100">
        <v>6.5052402999999996</v>
      </c>
      <c r="AB56" s="100">
        <v>9.8828697000000005</v>
      </c>
      <c r="AC56" s="100">
        <v>18.093699999999998</v>
      </c>
      <c r="AD56" s="100">
        <v>20.202020000000001</v>
      </c>
      <c r="AE56" s="100">
        <v>23.643024</v>
      </c>
      <c r="AF56" s="100">
        <v>27.359781000000002</v>
      </c>
      <c r="AG56" s="100">
        <v>28.424793000000001</v>
      </c>
      <c r="AH56" s="100">
        <v>28.310105</v>
      </c>
      <c r="AI56" s="100">
        <v>26.678933000000001</v>
      </c>
      <c r="AJ56" s="100">
        <v>25.493024999999999</v>
      </c>
      <c r="AK56" s="100">
        <v>29.909707000000001</v>
      </c>
      <c r="AL56" s="100">
        <v>50.147492999999997</v>
      </c>
      <c r="AM56" s="100">
        <v>53.515214999999998</v>
      </c>
      <c r="AN56" s="100">
        <v>79.617834000000002</v>
      </c>
      <c r="AO56" s="100">
        <v>67.039106000000004</v>
      </c>
      <c r="AP56" s="100">
        <v>103.26087</v>
      </c>
      <c r="AQ56" s="100">
        <v>28.840046000000001</v>
      </c>
      <c r="AR56" s="100">
        <v>29.551665</v>
      </c>
      <c r="AS56" s="128"/>
      <c r="AT56" s="119">
        <v>1949</v>
      </c>
      <c r="AU56" s="100">
        <v>68.211527000000004</v>
      </c>
      <c r="AV56" s="100">
        <v>12.174707</v>
      </c>
      <c r="AW56" s="100">
        <v>7.8222221999999997</v>
      </c>
      <c r="AX56" s="100">
        <v>9.8743268000000004</v>
      </c>
      <c r="AY56" s="100">
        <v>14.129227</v>
      </c>
      <c r="AZ56" s="100">
        <v>20.436817000000001</v>
      </c>
      <c r="BA56" s="100">
        <v>22.411774999999999</v>
      </c>
      <c r="BB56" s="100">
        <v>28.278068000000001</v>
      </c>
      <c r="BC56" s="100">
        <v>39.401401999999997</v>
      </c>
      <c r="BD56" s="100">
        <v>47.518478999999999</v>
      </c>
      <c r="BE56" s="100">
        <v>57.876313000000003</v>
      </c>
      <c r="BF56" s="100">
        <v>79.057205999999994</v>
      </c>
      <c r="BG56" s="100">
        <v>88.709676999999999</v>
      </c>
      <c r="BH56" s="100">
        <v>121.38728</v>
      </c>
      <c r="BI56" s="100">
        <v>123.29545</v>
      </c>
      <c r="BJ56" s="100">
        <v>136.84210999999999</v>
      </c>
      <c r="BK56" s="100">
        <v>107.54414</v>
      </c>
      <c r="BL56" s="100">
        <v>110.03236</v>
      </c>
      <c r="BM56" s="100">
        <v>42.728341999999998</v>
      </c>
      <c r="BN56" s="100">
        <v>46.267541000000001</v>
      </c>
      <c r="BO56" s="128"/>
      <c r="BP56" s="119">
        <v>1949</v>
      </c>
    </row>
    <row r="57" spans="1:68">
      <c r="A57" s="128"/>
      <c r="B57" s="120">
        <v>1950</v>
      </c>
      <c r="C57" s="100">
        <v>70.109889999999993</v>
      </c>
      <c r="D57" s="100">
        <v>17.015342</v>
      </c>
      <c r="E57" s="100">
        <v>7.4173971999999999</v>
      </c>
      <c r="F57" s="100">
        <v>12.424564999999999</v>
      </c>
      <c r="G57" s="100">
        <v>9.7294009999999993</v>
      </c>
      <c r="H57" s="100">
        <v>12.998267</v>
      </c>
      <c r="I57" s="100">
        <v>18.837285000000001</v>
      </c>
      <c r="J57" s="100">
        <v>25.867508000000001</v>
      </c>
      <c r="K57" s="100">
        <v>36.623648000000003</v>
      </c>
      <c r="L57" s="100">
        <v>54.226475000000001</v>
      </c>
      <c r="M57" s="100">
        <v>79.394217999999995</v>
      </c>
      <c r="N57" s="100">
        <v>103.58767</v>
      </c>
      <c r="O57" s="100">
        <v>120.77848</v>
      </c>
      <c r="P57" s="100">
        <v>160.37736000000001</v>
      </c>
      <c r="Q57" s="100">
        <v>185.27315999999999</v>
      </c>
      <c r="R57" s="100">
        <v>179.33723000000001</v>
      </c>
      <c r="S57" s="100">
        <v>116.36364</v>
      </c>
      <c r="T57" s="100">
        <v>147.28682000000001</v>
      </c>
      <c r="U57" s="100">
        <v>48.218487000000003</v>
      </c>
      <c r="V57" s="100">
        <v>55.126629000000001</v>
      </c>
      <c r="W57" s="128"/>
      <c r="X57" s="120">
        <v>1950</v>
      </c>
      <c r="Y57" s="100">
        <v>53.674269000000002</v>
      </c>
      <c r="Z57" s="100">
        <v>12.456547</v>
      </c>
      <c r="AA57" s="100">
        <v>6.6317627000000003</v>
      </c>
      <c r="AB57" s="100">
        <v>12.222222</v>
      </c>
      <c r="AC57" s="100">
        <v>15.379686</v>
      </c>
      <c r="AD57" s="100">
        <v>19.323671000000001</v>
      </c>
      <c r="AE57" s="100">
        <v>20.482326</v>
      </c>
      <c r="AF57" s="100">
        <v>21.881122999999999</v>
      </c>
      <c r="AG57" s="100">
        <v>22.086824</v>
      </c>
      <c r="AH57" s="100">
        <v>21.542439000000002</v>
      </c>
      <c r="AI57" s="100">
        <v>19.448212999999999</v>
      </c>
      <c r="AJ57" s="100">
        <v>25.763359000000001</v>
      </c>
      <c r="AK57" s="100">
        <v>31.868131999999999</v>
      </c>
      <c r="AL57" s="100">
        <v>35.790981000000002</v>
      </c>
      <c r="AM57" s="100">
        <v>49.751244</v>
      </c>
      <c r="AN57" s="100">
        <v>62.695925000000003</v>
      </c>
      <c r="AO57" s="100">
        <v>77.747989000000004</v>
      </c>
      <c r="AP57" s="100">
        <v>94.240837999999997</v>
      </c>
      <c r="AQ57" s="100">
        <v>25.124513</v>
      </c>
      <c r="AR57" s="100">
        <v>25.751266000000001</v>
      </c>
      <c r="AS57" s="128"/>
      <c r="AT57" s="120">
        <v>1950</v>
      </c>
      <c r="AU57" s="100">
        <v>62.085254999999997</v>
      </c>
      <c r="AV57" s="100">
        <v>14.779025000000001</v>
      </c>
      <c r="AW57" s="100">
        <v>7.0313840000000001</v>
      </c>
      <c r="AX57" s="100">
        <v>12.325538999999999</v>
      </c>
      <c r="AY57" s="100">
        <v>12.480499</v>
      </c>
      <c r="AZ57" s="100">
        <v>16.090935999999999</v>
      </c>
      <c r="BA57" s="100">
        <v>19.652801</v>
      </c>
      <c r="BB57" s="100">
        <v>23.908857999999999</v>
      </c>
      <c r="BC57" s="100">
        <v>29.674130999999999</v>
      </c>
      <c r="BD57" s="100">
        <v>38.517291</v>
      </c>
      <c r="BE57" s="100">
        <v>49.202733000000002</v>
      </c>
      <c r="BF57" s="100">
        <v>63.558281999999998</v>
      </c>
      <c r="BG57" s="100">
        <v>75.413512999999995</v>
      </c>
      <c r="BH57" s="100">
        <v>95.166729000000004</v>
      </c>
      <c r="BI57" s="100">
        <v>111.53221000000001</v>
      </c>
      <c r="BJ57" s="100">
        <v>114.68288</v>
      </c>
      <c r="BK57" s="100">
        <v>94.135801999999998</v>
      </c>
      <c r="BL57" s="100">
        <v>115.625</v>
      </c>
      <c r="BM57" s="100">
        <v>36.766233999999997</v>
      </c>
      <c r="BN57" s="100">
        <v>39.816271</v>
      </c>
      <c r="BO57" s="128"/>
      <c r="BP57" s="120">
        <v>1950</v>
      </c>
    </row>
    <row r="58" spans="1:68">
      <c r="A58" s="128"/>
      <c r="B58" s="120">
        <v>1951</v>
      </c>
      <c r="C58" s="100">
        <v>67.768248999999997</v>
      </c>
      <c r="D58" s="100">
        <v>16.806723000000002</v>
      </c>
      <c r="E58" s="100">
        <v>12.987012999999999</v>
      </c>
      <c r="F58" s="100">
        <v>19.614836</v>
      </c>
      <c r="G58" s="100">
        <v>19.661221999999999</v>
      </c>
      <c r="H58" s="100">
        <v>16.192070999999999</v>
      </c>
      <c r="I58" s="100">
        <v>18.815546000000001</v>
      </c>
      <c r="J58" s="100">
        <v>20.839718000000001</v>
      </c>
      <c r="K58" s="100">
        <v>23.873570999999998</v>
      </c>
      <c r="L58" s="100">
        <v>45.963692999999999</v>
      </c>
      <c r="M58" s="100">
        <v>85.676036999999994</v>
      </c>
      <c r="N58" s="100">
        <v>101.77215</v>
      </c>
      <c r="O58" s="100">
        <v>135.16544999999999</v>
      </c>
      <c r="P58" s="100">
        <v>133.23124000000001</v>
      </c>
      <c r="Q58" s="100">
        <v>166.66667000000001</v>
      </c>
      <c r="R58" s="100">
        <v>171.53996000000001</v>
      </c>
      <c r="S58" s="100">
        <v>144.87633</v>
      </c>
      <c r="T58" s="100">
        <v>221.37405000000001</v>
      </c>
      <c r="U58" s="100">
        <v>47.887720999999999</v>
      </c>
      <c r="V58" s="100">
        <v>55.464499000000004</v>
      </c>
      <c r="W58" s="128"/>
      <c r="X58" s="120">
        <v>1951</v>
      </c>
      <c r="Y58" s="100">
        <v>65.731814</v>
      </c>
      <c r="Z58" s="100">
        <v>11.777595</v>
      </c>
      <c r="AA58" s="100">
        <v>11.420894000000001</v>
      </c>
      <c r="AB58" s="100">
        <v>12.313433</v>
      </c>
      <c r="AC58" s="100">
        <v>17.656500999999999</v>
      </c>
      <c r="AD58" s="100">
        <v>18.095521000000002</v>
      </c>
      <c r="AE58" s="100">
        <v>21.960535</v>
      </c>
      <c r="AF58" s="100">
        <v>19.38354</v>
      </c>
      <c r="AG58" s="100">
        <v>23.443223</v>
      </c>
      <c r="AH58" s="100">
        <v>19.957536999999999</v>
      </c>
      <c r="AI58" s="100">
        <v>25.927582000000001</v>
      </c>
      <c r="AJ58" s="100">
        <v>23.629490000000001</v>
      </c>
      <c r="AK58" s="100">
        <v>31.065881000000001</v>
      </c>
      <c r="AL58" s="100">
        <v>29.840388999999998</v>
      </c>
      <c r="AM58" s="100">
        <v>50.428164000000002</v>
      </c>
      <c r="AN58" s="100">
        <v>71.755724999999998</v>
      </c>
      <c r="AO58" s="100">
        <v>109.09090999999999</v>
      </c>
      <c r="AP58" s="100">
        <v>137.7551</v>
      </c>
      <c r="AQ58" s="100">
        <v>27.495201999999999</v>
      </c>
      <c r="AR58" s="100">
        <v>28.288616999999999</v>
      </c>
      <c r="AS58" s="128"/>
      <c r="AT58" s="120">
        <v>1951</v>
      </c>
      <c r="AU58" s="100">
        <v>66.773675999999995</v>
      </c>
      <c r="AV58" s="100">
        <v>14.345086</v>
      </c>
      <c r="AW58" s="100">
        <v>12.217269</v>
      </c>
      <c r="AX58" s="100">
        <v>16.046681</v>
      </c>
      <c r="AY58" s="100">
        <v>18.688677999999999</v>
      </c>
      <c r="AZ58" s="100">
        <v>17.114913999999999</v>
      </c>
      <c r="BA58" s="100">
        <v>20.363409000000001</v>
      </c>
      <c r="BB58" s="100">
        <v>20.124804999999999</v>
      </c>
      <c r="BC58" s="100">
        <v>23.667601999999999</v>
      </c>
      <c r="BD58" s="100">
        <v>33.576051999999997</v>
      </c>
      <c r="BE58" s="100">
        <v>55.828494999999997</v>
      </c>
      <c r="BF58" s="100">
        <v>61.354191999999998</v>
      </c>
      <c r="BG58" s="100">
        <v>81.917807999999994</v>
      </c>
      <c r="BH58" s="100">
        <v>78.995267999999996</v>
      </c>
      <c r="BI58" s="100">
        <v>103.26933</v>
      </c>
      <c r="BJ58" s="100">
        <v>115.58219</v>
      </c>
      <c r="BK58" s="100">
        <v>124.25149999999999</v>
      </c>
      <c r="BL58" s="100">
        <v>171.25381999999999</v>
      </c>
      <c r="BM58" s="100">
        <v>37.795219000000003</v>
      </c>
      <c r="BN58" s="100">
        <v>41.227255</v>
      </c>
      <c r="BO58" s="128"/>
      <c r="BP58" s="120">
        <v>1951</v>
      </c>
    </row>
    <row r="59" spans="1:68">
      <c r="A59" s="128"/>
      <c r="B59" s="120">
        <v>1952</v>
      </c>
      <c r="C59" s="100">
        <v>57.005637999999998</v>
      </c>
      <c r="D59" s="100">
        <v>11.292648</v>
      </c>
      <c r="E59" s="100">
        <v>5.2713178000000003</v>
      </c>
      <c r="F59" s="100">
        <v>8.3682008000000003</v>
      </c>
      <c r="G59" s="100">
        <v>10.905786000000001</v>
      </c>
      <c r="H59" s="100">
        <v>11.205247</v>
      </c>
      <c r="I59" s="100">
        <v>15.285126</v>
      </c>
      <c r="J59" s="100">
        <v>19.945602999999998</v>
      </c>
      <c r="K59" s="100">
        <v>23.678235000000001</v>
      </c>
      <c r="L59" s="100">
        <v>39.626168</v>
      </c>
      <c r="M59" s="100">
        <v>52.562989000000002</v>
      </c>
      <c r="N59" s="100">
        <v>83.120857000000001</v>
      </c>
      <c r="O59" s="100">
        <v>102.76242999999999</v>
      </c>
      <c r="P59" s="100">
        <v>126.77106999999999</v>
      </c>
      <c r="Q59" s="100">
        <v>150.27624</v>
      </c>
      <c r="R59" s="100">
        <v>159.92293000000001</v>
      </c>
      <c r="S59" s="100">
        <v>186.61972</v>
      </c>
      <c r="T59" s="100">
        <v>152.67176000000001</v>
      </c>
      <c r="U59" s="100">
        <v>38.123770999999998</v>
      </c>
      <c r="V59" s="100">
        <v>45.439630999999999</v>
      </c>
      <c r="W59" s="128"/>
      <c r="X59" s="120">
        <v>1952</v>
      </c>
      <c r="Y59" s="100">
        <v>47.660691</v>
      </c>
      <c r="Z59" s="100">
        <v>10.291164999999999</v>
      </c>
      <c r="AA59" s="100">
        <v>4.8324742000000001</v>
      </c>
      <c r="AB59" s="100">
        <v>5.1150894999999998</v>
      </c>
      <c r="AC59" s="100">
        <v>10.533246</v>
      </c>
      <c r="AD59" s="100">
        <v>12.433393000000001</v>
      </c>
      <c r="AE59" s="100">
        <v>13.888889000000001</v>
      </c>
      <c r="AF59" s="100">
        <v>12.198937000000001</v>
      </c>
      <c r="AG59" s="100">
        <v>14.451886</v>
      </c>
      <c r="AH59" s="100">
        <v>12.023217000000001</v>
      </c>
      <c r="AI59" s="100">
        <v>18.617021000000001</v>
      </c>
      <c r="AJ59" s="100">
        <v>27.935606</v>
      </c>
      <c r="AK59" s="100">
        <v>21.829522000000001</v>
      </c>
      <c r="AL59" s="100">
        <v>35.475234</v>
      </c>
      <c r="AM59" s="100">
        <v>42.240588000000002</v>
      </c>
      <c r="AN59" s="100">
        <v>69.940476000000004</v>
      </c>
      <c r="AO59" s="100">
        <v>89.514066</v>
      </c>
      <c r="AP59" s="100">
        <v>165</v>
      </c>
      <c r="AQ59" s="100">
        <v>20.474214</v>
      </c>
      <c r="AR59" s="100">
        <v>22.002410000000001</v>
      </c>
      <c r="AS59" s="128"/>
      <c r="AT59" s="120">
        <v>1952</v>
      </c>
      <c r="AU59" s="100">
        <v>52.440457000000002</v>
      </c>
      <c r="AV59" s="100">
        <v>10.802847999999999</v>
      </c>
      <c r="AW59" s="100">
        <v>5.0560910000000003</v>
      </c>
      <c r="AX59" s="100">
        <v>6.7796609999999999</v>
      </c>
      <c r="AY59" s="100">
        <v>10.727244000000001</v>
      </c>
      <c r="AZ59" s="100">
        <v>11.794798999999999</v>
      </c>
      <c r="BA59" s="100">
        <v>14.604035</v>
      </c>
      <c r="BB59" s="100">
        <v>16.138949</v>
      </c>
      <c r="BC59" s="100">
        <v>19.256757</v>
      </c>
      <c r="BD59" s="100">
        <v>26.538235</v>
      </c>
      <c r="BE59" s="100">
        <v>35.761299000000001</v>
      </c>
      <c r="BF59" s="100">
        <v>54.505279000000002</v>
      </c>
      <c r="BG59" s="100">
        <v>61.060524999999998</v>
      </c>
      <c r="BH59" s="100">
        <v>78.659611999999996</v>
      </c>
      <c r="BI59" s="100">
        <v>91.273820999999998</v>
      </c>
      <c r="BJ59" s="100">
        <v>109.15197000000001</v>
      </c>
      <c r="BK59" s="100">
        <v>130.37037000000001</v>
      </c>
      <c r="BL59" s="100">
        <v>160.12084999999999</v>
      </c>
      <c r="BM59" s="100">
        <v>29.410062</v>
      </c>
      <c r="BN59" s="100">
        <v>33.189073</v>
      </c>
      <c r="BO59" s="128"/>
      <c r="BP59" s="120">
        <v>1952</v>
      </c>
    </row>
    <row r="60" spans="1:68">
      <c r="A60" s="128"/>
      <c r="B60" s="120">
        <v>1953</v>
      </c>
      <c r="C60" s="100">
        <v>53.655540000000002</v>
      </c>
      <c r="D60" s="100">
        <v>12.379023</v>
      </c>
      <c r="E60" s="100">
        <v>7.7890952999999996</v>
      </c>
      <c r="F60" s="100">
        <v>5.8000682000000001</v>
      </c>
      <c r="G60" s="100">
        <v>7.1807679999999996</v>
      </c>
      <c r="H60" s="100">
        <v>9.2542188000000003</v>
      </c>
      <c r="I60" s="100">
        <v>9.3246680000000008</v>
      </c>
      <c r="J60" s="100">
        <v>16.443362</v>
      </c>
      <c r="K60" s="100">
        <v>19.905213</v>
      </c>
      <c r="L60" s="100">
        <v>28.260870000000001</v>
      </c>
      <c r="M60" s="100">
        <v>44.349679999999999</v>
      </c>
      <c r="N60" s="100">
        <v>64.173824999999994</v>
      </c>
      <c r="O60" s="100">
        <v>89.856669999999994</v>
      </c>
      <c r="P60" s="100">
        <v>102.08483</v>
      </c>
      <c r="Q60" s="100">
        <v>143.62851000000001</v>
      </c>
      <c r="R60" s="100">
        <v>153.55805000000001</v>
      </c>
      <c r="S60" s="100">
        <v>145.39007000000001</v>
      </c>
      <c r="T60" s="100">
        <v>155.55556000000001</v>
      </c>
      <c r="U60" s="100">
        <v>32.693944999999999</v>
      </c>
      <c r="V60" s="100">
        <v>39.097126000000003</v>
      </c>
      <c r="W60" s="128"/>
      <c r="X60" s="120">
        <v>1953</v>
      </c>
      <c r="Y60" s="100">
        <v>47.914439000000002</v>
      </c>
      <c r="Z60" s="100">
        <v>11.304757</v>
      </c>
      <c r="AA60" s="100">
        <v>3.7429819000000002</v>
      </c>
      <c r="AB60" s="100">
        <v>5.7081698000000003</v>
      </c>
      <c r="AC60" s="100">
        <v>4.0719376</v>
      </c>
      <c r="AD60" s="100">
        <v>8.9100088999999993</v>
      </c>
      <c r="AE60" s="100">
        <v>7.7681506000000002</v>
      </c>
      <c r="AF60" s="100">
        <v>10.318949</v>
      </c>
      <c r="AG60" s="100">
        <v>12.658227999999999</v>
      </c>
      <c r="AH60" s="100">
        <v>18.065034000000001</v>
      </c>
      <c r="AI60" s="100">
        <v>16.769638</v>
      </c>
      <c r="AJ60" s="100">
        <v>18.396225999999999</v>
      </c>
      <c r="AK60" s="100">
        <v>17.418033000000001</v>
      </c>
      <c r="AL60" s="100">
        <v>30.14753</v>
      </c>
      <c r="AM60" s="100">
        <v>26.809650999999999</v>
      </c>
      <c r="AN60" s="100">
        <v>67.047076000000004</v>
      </c>
      <c r="AO60" s="100">
        <v>73.604061000000002</v>
      </c>
      <c r="AP60" s="100">
        <v>131.4554</v>
      </c>
      <c r="AQ60" s="100">
        <v>17.805040999999999</v>
      </c>
      <c r="AR60" s="100">
        <v>18.738284</v>
      </c>
      <c r="AS60" s="128"/>
      <c r="AT60" s="120">
        <v>1953</v>
      </c>
      <c r="AU60" s="100">
        <v>50.847458000000003</v>
      </c>
      <c r="AV60" s="100">
        <v>11.854068</v>
      </c>
      <c r="AW60" s="100">
        <v>5.8068460000000002</v>
      </c>
      <c r="AX60" s="100">
        <v>5.7551448000000001</v>
      </c>
      <c r="AY60" s="100">
        <v>5.6910569000000004</v>
      </c>
      <c r="AZ60" s="100">
        <v>9.0896179999999998</v>
      </c>
      <c r="BA60" s="100">
        <v>8.5681092000000003</v>
      </c>
      <c r="BB60" s="100">
        <v>13.421783</v>
      </c>
      <c r="BC60" s="100">
        <v>16.425756</v>
      </c>
      <c r="BD60" s="100">
        <v>23.424109999999999</v>
      </c>
      <c r="BE60" s="100">
        <v>30.795922999999998</v>
      </c>
      <c r="BF60" s="100">
        <v>40.497681999999998</v>
      </c>
      <c r="BG60" s="100">
        <v>52.310142999999997</v>
      </c>
      <c r="BH60" s="100">
        <v>64.067796999999999</v>
      </c>
      <c r="BI60" s="100">
        <v>79.706601000000006</v>
      </c>
      <c r="BJ60" s="100">
        <v>104.45344</v>
      </c>
      <c r="BK60" s="100">
        <v>103.55029999999999</v>
      </c>
      <c r="BL60" s="100">
        <v>140.80459999999999</v>
      </c>
      <c r="BM60" s="100">
        <v>25.342303000000001</v>
      </c>
      <c r="BN60" s="100">
        <v>28.335443000000001</v>
      </c>
      <c r="BO60" s="128"/>
      <c r="BP60" s="120">
        <v>1953</v>
      </c>
    </row>
    <row r="61" spans="1:68">
      <c r="A61" s="128"/>
      <c r="B61" s="120">
        <v>1954</v>
      </c>
      <c r="C61" s="100">
        <v>53.815261</v>
      </c>
      <c r="D61" s="100">
        <v>7.3736717000000001</v>
      </c>
      <c r="E61" s="100">
        <v>5.6545094999999996</v>
      </c>
      <c r="F61" s="100">
        <v>4.9701788999999996</v>
      </c>
      <c r="G61" s="100">
        <v>5.7784912000000004</v>
      </c>
      <c r="H61" s="100">
        <v>7.6419214000000002</v>
      </c>
      <c r="I61" s="100">
        <v>7.1096526999999998</v>
      </c>
      <c r="J61" s="100">
        <v>11.750154999999999</v>
      </c>
      <c r="K61" s="100">
        <v>14.787431</v>
      </c>
      <c r="L61" s="100">
        <v>28.491031</v>
      </c>
      <c r="M61" s="100">
        <v>41.25</v>
      </c>
      <c r="N61" s="100">
        <v>55.027513999999996</v>
      </c>
      <c r="O61" s="100">
        <v>86.811351999999999</v>
      </c>
      <c r="P61" s="100">
        <v>114.20613</v>
      </c>
      <c r="Q61" s="100">
        <v>122.51309000000001</v>
      </c>
      <c r="R61" s="100">
        <v>153.84614999999999</v>
      </c>
      <c r="S61" s="100">
        <v>120.14134</v>
      </c>
      <c r="T61" s="100">
        <v>135.71429000000001</v>
      </c>
      <c r="U61" s="100">
        <v>29.893754999999999</v>
      </c>
      <c r="V61" s="100">
        <v>35.666912000000004</v>
      </c>
      <c r="W61" s="128"/>
      <c r="X61" s="120">
        <v>1954</v>
      </c>
      <c r="Y61" s="100">
        <v>44.816754000000003</v>
      </c>
      <c r="Z61" s="100">
        <v>7.0486585000000002</v>
      </c>
      <c r="AA61" s="100">
        <v>2.0636792000000002</v>
      </c>
      <c r="AB61" s="100">
        <v>6.2090376000000003</v>
      </c>
      <c r="AC61" s="100">
        <v>5.9130434999999997</v>
      </c>
      <c r="AD61" s="100">
        <v>9.8419325999999998</v>
      </c>
      <c r="AE61" s="100">
        <v>11.024079</v>
      </c>
      <c r="AF61" s="100">
        <v>9.4876660000000008</v>
      </c>
      <c r="AG61" s="100">
        <v>10.848126000000001</v>
      </c>
      <c r="AH61" s="100">
        <v>9.3348890999999998</v>
      </c>
      <c r="AI61" s="100">
        <v>16.249451000000001</v>
      </c>
      <c r="AJ61" s="100">
        <v>11.792453</v>
      </c>
      <c r="AK61" s="100">
        <v>16.210740000000001</v>
      </c>
      <c r="AL61" s="100">
        <v>22.304832999999999</v>
      </c>
      <c r="AM61" s="100">
        <v>33.972124999999998</v>
      </c>
      <c r="AN61" s="100">
        <v>36.834924999999998</v>
      </c>
      <c r="AO61" s="100">
        <v>70</v>
      </c>
      <c r="AP61" s="100">
        <v>58.035713999999999</v>
      </c>
      <c r="AQ61" s="100">
        <v>15.358976999999999</v>
      </c>
      <c r="AR61" s="100">
        <v>15.437466000000001</v>
      </c>
      <c r="AS61" s="128"/>
      <c r="AT61" s="120">
        <v>1954</v>
      </c>
      <c r="AU61" s="100">
        <v>49.410558999999999</v>
      </c>
      <c r="AV61" s="100">
        <v>7.2150071999999996</v>
      </c>
      <c r="AW61" s="100">
        <v>3.8966661999999999</v>
      </c>
      <c r="AX61" s="100">
        <v>5.5771506000000004</v>
      </c>
      <c r="AY61" s="100">
        <v>5.8430717999999997</v>
      </c>
      <c r="AZ61" s="100">
        <v>8.6931736999999991</v>
      </c>
      <c r="BA61" s="100">
        <v>9.0090090000000007</v>
      </c>
      <c r="BB61" s="100">
        <v>10.631645000000001</v>
      </c>
      <c r="BC61" s="100">
        <v>12.881679</v>
      </c>
      <c r="BD61" s="100">
        <v>19.394162999999999</v>
      </c>
      <c r="BE61" s="100">
        <v>29.078468999999998</v>
      </c>
      <c r="BF61" s="100">
        <v>32.774945000000002</v>
      </c>
      <c r="BG61" s="100">
        <v>49.854149999999997</v>
      </c>
      <c r="BH61" s="100">
        <v>65.573769999999996</v>
      </c>
      <c r="BI61" s="100">
        <v>74.179743000000002</v>
      </c>
      <c r="BJ61" s="100">
        <v>86.786552</v>
      </c>
      <c r="BK61" s="100">
        <v>90.775987999999998</v>
      </c>
      <c r="BL61" s="100">
        <v>87.912087999999997</v>
      </c>
      <c r="BM61" s="100">
        <v>22.711846000000001</v>
      </c>
      <c r="BN61" s="100">
        <v>24.858564000000001</v>
      </c>
      <c r="BO61" s="128"/>
      <c r="BP61" s="120">
        <v>1954</v>
      </c>
    </row>
    <row r="62" spans="1:68">
      <c r="A62" s="128"/>
      <c r="B62" s="120">
        <v>1955</v>
      </c>
      <c r="C62" s="100">
        <v>41.831097</v>
      </c>
      <c r="D62" s="100">
        <v>6.6500415999999998</v>
      </c>
      <c r="E62" s="100">
        <v>3.4464475000000001</v>
      </c>
      <c r="F62" s="100">
        <v>3.1857278999999998</v>
      </c>
      <c r="G62" s="100">
        <v>4.857513</v>
      </c>
      <c r="H62" s="100">
        <v>5.9831383999999996</v>
      </c>
      <c r="I62" s="100">
        <v>5.5791710999999999</v>
      </c>
      <c r="J62" s="100">
        <v>7.9754601000000003</v>
      </c>
      <c r="K62" s="100">
        <v>12.936221</v>
      </c>
      <c r="L62" s="100">
        <v>24.298425999999999</v>
      </c>
      <c r="M62" s="100">
        <v>30.562346999999999</v>
      </c>
      <c r="N62" s="100">
        <v>47.224927000000001</v>
      </c>
      <c r="O62" s="100">
        <v>66.366703999999999</v>
      </c>
      <c r="P62" s="100">
        <v>96.140826000000004</v>
      </c>
      <c r="Q62" s="100">
        <v>98.979591999999997</v>
      </c>
      <c r="R62" s="100">
        <v>148.14814999999999</v>
      </c>
      <c r="S62" s="100">
        <v>140.84506999999999</v>
      </c>
      <c r="T62" s="100">
        <v>160.83915999999999</v>
      </c>
      <c r="U62" s="100">
        <v>24.504435000000001</v>
      </c>
      <c r="V62" s="100">
        <v>30.670952</v>
      </c>
      <c r="W62" s="128"/>
      <c r="X62" s="120">
        <v>1955</v>
      </c>
      <c r="Y62" s="100">
        <v>37.646574999999999</v>
      </c>
      <c r="Z62" s="100">
        <v>5.6681926999999996</v>
      </c>
      <c r="AA62" s="100">
        <v>2.4896265999999998</v>
      </c>
      <c r="AB62" s="100">
        <v>4.6744573999999997</v>
      </c>
      <c r="AC62" s="100">
        <v>2.4639212000000001</v>
      </c>
      <c r="AD62" s="100">
        <v>3.9085988999999999</v>
      </c>
      <c r="AE62" s="100">
        <v>6.7777463999999998</v>
      </c>
      <c r="AF62" s="100">
        <v>6.9488313000000002</v>
      </c>
      <c r="AG62" s="100">
        <v>9.1888465999999998</v>
      </c>
      <c r="AH62" s="100">
        <v>7.5386354999999998</v>
      </c>
      <c r="AI62" s="100">
        <v>11.348756</v>
      </c>
      <c r="AJ62" s="100">
        <v>13.017201</v>
      </c>
      <c r="AK62" s="100">
        <v>21.105528</v>
      </c>
      <c r="AL62" s="100">
        <v>22.891566000000001</v>
      </c>
      <c r="AM62" s="100">
        <v>30.30303</v>
      </c>
      <c r="AN62" s="100">
        <v>54.474708</v>
      </c>
      <c r="AO62" s="100">
        <v>53.789731000000003</v>
      </c>
      <c r="AP62" s="100">
        <v>85.836910000000003</v>
      </c>
      <c r="AQ62" s="100">
        <v>13.227978999999999</v>
      </c>
      <c r="AR62" s="100">
        <v>13.779603</v>
      </c>
      <c r="AS62" s="128"/>
      <c r="AT62" s="120">
        <v>1955</v>
      </c>
      <c r="AU62" s="100">
        <v>39.782454999999999</v>
      </c>
      <c r="AV62" s="100">
        <v>6.1708692000000003</v>
      </c>
      <c r="AW62" s="100">
        <v>2.978205</v>
      </c>
      <c r="AX62" s="100">
        <v>3.9126181999999998</v>
      </c>
      <c r="AY62" s="100">
        <v>3.7105750999999998</v>
      </c>
      <c r="AZ62" s="100">
        <v>4.9978581000000002</v>
      </c>
      <c r="BA62" s="100">
        <v>6.1601642999999999</v>
      </c>
      <c r="BB62" s="100">
        <v>7.4696544999999999</v>
      </c>
      <c r="BC62" s="100">
        <v>11.111110999999999</v>
      </c>
      <c r="BD62" s="100">
        <v>16.322870000000002</v>
      </c>
      <c r="BE62" s="100">
        <v>21.285564000000001</v>
      </c>
      <c r="BF62" s="100">
        <v>29.726516</v>
      </c>
      <c r="BG62" s="100">
        <v>42.462845000000002</v>
      </c>
      <c r="BH62" s="100">
        <v>57.379662000000003</v>
      </c>
      <c r="BI62" s="100">
        <v>61.346862999999999</v>
      </c>
      <c r="BJ62" s="100">
        <v>94.170404000000005</v>
      </c>
      <c r="BK62" s="100">
        <v>89.466088999999997</v>
      </c>
      <c r="BL62" s="100">
        <v>114.3617</v>
      </c>
      <c r="BM62" s="100">
        <v>18.935400000000001</v>
      </c>
      <c r="BN62" s="100">
        <v>21.583857999999999</v>
      </c>
      <c r="BO62" s="128"/>
      <c r="BP62" s="120">
        <v>1955</v>
      </c>
    </row>
    <row r="63" spans="1:68">
      <c r="A63" s="128"/>
      <c r="B63" s="120">
        <v>1956</v>
      </c>
      <c r="C63" s="100">
        <v>31.346748999999999</v>
      </c>
      <c r="D63" s="100">
        <v>3.7946873999999999</v>
      </c>
      <c r="E63" s="100">
        <v>3.0067651999999998</v>
      </c>
      <c r="F63" s="100">
        <v>2.4547406999999999</v>
      </c>
      <c r="G63" s="100">
        <v>6.0936497999999997</v>
      </c>
      <c r="H63" s="100">
        <v>5.6879739999999996</v>
      </c>
      <c r="I63" s="100">
        <v>8.6094442999999998</v>
      </c>
      <c r="J63" s="100">
        <v>9.1472411000000005</v>
      </c>
      <c r="K63" s="100">
        <v>11.890606</v>
      </c>
      <c r="L63" s="100">
        <v>16.333333</v>
      </c>
      <c r="M63" s="100">
        <v>32.130107000000002</v>
      </c>
      <c r="N63" s="100">
        <v>49.786628999999998</v>
      </c>
      <c r="O63" s="100">
        <v>64.898420000000002</v>
      </c>
      <c r="P63" s="100">
        <v>98.404255000000006</v>
      </c>
      <c r="Q63" s="100">
        <v>120.79208</v>
      </c>
      <c r="R63" s="100">
        <v>122.0339</v>
      </c>
      <c r="S63" s="100">
        <v>125.87412999999999</v>
      </c>
      <c r="T63" s="100">
        <v>122.44898000000001</v>
      </c>
      <c r="U63" s="100">
        <v>22.843384</v>
      </c>
      <c r="V63" s="100">
        <v>28.936634999999999</v>
      </c>
      <c r="W63" s="128"/>
      <c r="X63" s="120">
        <v>1956</v>
      </c>
      <c r="Y63" s="100">
        <v>34.203603000000001</v>
      </c>
      <c r="Z63" s="100">
        <v>4.3933054</v>
      </c>
      <c r="AA63" s="100">
        <v>3.1479537999999998</v>
      </c>
      <c r="AB63" s="100">
        <v>1.6097874999999999</v>
      </c>
      <c r="AC63" s="100">
        <v>2.4673951000000001</v>
      </c>
      <c r="AD63" s="100">
        <v>5.4413543000000004</v>
      </c>
      <c r="AE63" s="100">
        <v>6.4552344000000002</v>
      </c>
      <c r="AF63" s="100">
        <v>7.6499388000000001</v>
      </c>
      <c r="AG63" s="100">
        <v>8.0645161000000005</v>
      </c>
      <c r="AH63" s="100">
        <v>9.0942161000000006</v>
      </c>
      <c r="AI63" s="100">
        <v>10.340370999999999</v>
      </c>
      <c r="AJ63" s="100">
        <v>17.914560999999999</v>
      </c>
      <c r="AK63" s="100">
        <v>15.944195000000001</v>
      </c>
      <c r="AL63" s="100">
        <v>25.249559999999999</v>
      </c>
      <c r="AM63" s="100">
        <v>38.242474000000001</v>
      </c>
      <c r="AN63" s="100">
        <v>43.316831999999998</v>
      </c>
      <c r="AO63" s="100">
        <v>63.981043</v>
      </c>
      <c r="AP63" s="100">
        <v>125</v>
      </c>
      <c r="AQ63" s="100">
        <v>13.076675</v>
      </c>
      <c r="AR63" s="100">
        <v>14.181975</v>
      </c>
      <c r="AS63" s="128"/>
      <c r="AT63" s="120">
        <v>1956</v>
      </c>
      <c r="AU63" s="100">
        <v>32.743099999999998</v>
      </c>
      <c r="AV63" s="100">
        <v>4.0870543000000001</v>
      </c>
      <c r="AW63" s="100">
        <v>3.0757401</v>
      </c>
      <c r="AX63" s="100">
        <v>2.0424194999999998</v>
      </c>
      <c r="AY63" s="100">
        <v>4.3660788999999998</v>
      </c>
      <c r="AZ63" s="100">
        <v>5.5714286</v>
      </c>
      <c r="BA63" s="100">
        <v>7.5716603999999998</v>
      </c>
      <c r="BB63" s="100">
        <v>8.4121977000000001</v>
      </c>
      <c r="BC63" s="100">
        <v>10.018215</v>
      </c>
      <c r="BD63" s="100">
        <v>12.871803999999999</v>
      </c>
      <c r="BE63" s="100">
        <v>21.685254</v>
      </c>
      <c r="BF63" s="100">
        <v>33.597760000000001</v>
      </c>
      <c r="BG63" s="100">
        <v>38.899180000000001</v>
      </c>
      <c r="BH63" s="100">
        <v>59.557219000000003</v>
      </c>
      <c r="BI63" s="100">
        <v>75.480125000000001</v>
      </c>
      <c r="BJ63" s="100">
        <v>76.537910999999994</v>
      </c>
      <c r="BK63" s="100">
        <v>88.983051000000003</v>
      </c>
      <c r="BL63" s="100">
        <v>124.03100999999999</v>
      </c>
      <c r="BM63" s="100">
        <v>18.025569000000001</v>
      </c>
      <c r="BN63" s="100">
        <v>21.060642000000001</v>
      </c>
      <c r="BO63" s="128"/>
      <c r="BP63" s="120">
        <v>1956</v>
      </c>
    </row>
    <row r="64" spans="1:68">
      <c r="A64" s="128"/>
      <c r="B64" s="120">
        <v>1957</v>
      </c>
      <c r="C64" s="100">
        <v>26.991066</v>
      </c>
      <c r="D64" s="100">
        <v>4.3973616</v>
      </c>
      <c r="E64" s="100">
        <v>1.3789933000000001</v>
      </c>
      <c r="F64" s="100">
        <v>2.9385835999999999</v>
      </c>
      <c r="G64" s="100">
        <v>3.1446540999999999</v>
      </c>
      <c r="H64" s="100">
        <v>3.8514442999999998</v>
      </c>
      <c r="I64" s="100">
        <v>5.9523809999999999</v>
      </c>
      <c r="J64" s="100">
        <v>5.9625212999999997</v>
      </c>
      <c r="K64" s="100">
        <v>12.462908000000001</v>
      </c>
      <c r="L64" s="100">
        <v>17.805115000000001</v>
      </c>
      <c r="M64" s="100">
        <v>25.394382</v>
      </c>
      <c r="N64" s="100">
        <v>41.127541999999998</v>
      </c>
      <c r="O64" s="100">
        <v>57.256236000000001</v>
      </c>
      <c r="P64" s="100">
        <v>75.767471999999998</v>
      </c>
      <c r="Q64" s="100">
        <v>84.452974999999995</v>
      </c>
      <c r="R64" s="100">
        <v>141.21511000000001</v>
      </c>
      <c r="S64" s="100">
        <v>151.20275000000001</v>
      </c>
      <c r="T64" s="100">
        <v>103.44828</v>
      </c>
      <c r="U64" s="100">
        <v>19.458041999999999</v>
      </c>
      <c r="V64" s="100">
        <v>25.449728</v>
      </c>
      <c r="W64" s="128"/>
      <c r="X64" s="120">
        <v>1957</v>
      </c>
      <c r="Y64" s="100">
        <v>25.681863</v>
      </c>
      <c r="Z64" s="100">
        <v>4.3933054</v>
      </c>
      <c r="AA64" s="100">
        <v>2.1655438</v>
      </c>
      <c r="AB64" s="100">
        <v>1.8529956999999999</v>
      </c>
      <c r="AC64" s="100">
        <v>3.0748205999999998</v>
      </c>
      <c r="AD64" s="100">
        <v>2.7607362000000002</v>
      </c>
      <c r="AE64" s="100">
        <v>4.4805377000000002</v>
      </c>
      <c r="AF64" s="100">
        <v>5.9294396999999996</v>
      </c>
      <c r="AG64" s="100">
        <v>4.9049662999999999</v>
      </c>
      <c r="AH64" s="100">
        <v>5.2576235999999996</v>
      </c>
      <c r="AI64" s="100">
        <v>8.4104288999999994</v>
      </c>
      <c r="AJ64" s="100">
        <v>7.2826582000000002</v>
      </c>
      <c r="AK64" s="100">
        <v>14.917951</v>
      </c>
      <c r="AL64" s="100">
        <v>16.496017999999999</v>
      </c>
      <c r="AM64" s="100">
        <v>39.906103000000002</v>
      </c>
      <c r="AN64" s="100">
        <v>29.868577999999999</v>
      </c>
      <c r="AO64" s="100">
        <v>57.736721000000003</v>
      </c>
      <c r="AP64" s="100">
        <v>98.360656000000006</v>
      </c>
      <c r="AQ64" s="100">
        <v>9.8783077000000006</v>
      </c>
      <c r="AR64" s="100">
        <v>10.815122000000001</v>
      </c>
      <c r="AS64" s="128"/>
      <c r="AT64" s="120">
        <v>1957</v>
      </c>
      <c r="AU64" s="100">
        <v>26.351614000000001</v>
      </c>
      <c r="AV64" s="100">
        <v>4.3953797000000003</v>
      </c>
      <c r="AW64" s="100">
        <v>1.7632538</v>
      </c>
      <c r="AX64" s="100">
        <v>2.4092756999999998</v>
      </c>
      <c r="AY64" s="100">
        <v>3.1111838999999999</v>
      </c>
      <c r="AZ64" s="100">
        <v>3.3357505000000001</v>
      </c>
      <c r="BA64" s="100">
        <v>5.2454606999999998</v>
      </c>
      <c r="BB64" s="100">
        <v>5.9463378999999996</v>
      </c>
      <c r="BC64" s="100">
        <v>8.7454765000000005</v>
      </c>
      <c r="BD64" s="100">
        <v>11.780545</v>
      </c>
      <c r="BE64" s="100">
        <v>17.279485999999999</v>
      </c>
      <c r="BF64" s="100">
        <v>24.077047</v>
      </c>
      <c r="BG64" s="100">
        <v>34.701987000000003</v>
      </c>
      <c r="BH64" s="100">
        <v>44.086348000000001</v>
      </c>
      <c r="BI64" s="100">
        <v>59.913792999999998</v>
      </c>
      <c r="BJ64" s="100">
        <v>76.763485000000003</v>
      </c>
      <c r="BK64" s="100">
        <v>95.303866999999997</v>
      </c>
      <c r="BL64" s="100">
        <v>100.25707</v>
      </c>
      <c r="BM64" s="100">
        <v>14.729984999999999</v>
      </c>
      <c r="BN64" s="100">
        <v>17.574356999999999</v>
      </c>
      <c r="BO64" s="128"/>
      <c r="BP64" s="120">
        <v>1957</v>
      </c>
    </row>
    <row r="65" spans="1:68">
      <c r="A65" s="128"/>
      <c r="B65" s="121">
        <v>1958</v>
      </c>
      <c r="C65" s="100">
        <v>34.933681999999997</v>
      </c>
      <c r="D65" s="100">
        <v>4.9058085</v>
      </c>
      <c r="E65" s="100">
        <v>3.0126963999999998</v>
      </c>
      <c r="F65" s="100">
        <v>3.1383738000000001</v>
      </c>
      <c r="G65" s="100">
        <v>1.8598884</v>
      </c>
      <c r="H65" s="100">
        <v>4.8199603</v>
      </c>
      <c r="I65" s="100">
        <v>4.1205254</v>
      </c>
      <c r="J65" s="100">
        <v>4.6346783</v>
      </c>
      <c r="K65" s="100">
        <v>6.2930776000000002</v>
      </c>
      <c r="L65" s="100">
        <v>15.462291</v>
      </c>
      <c r="M65" s="100">
        <v>28.337062</v>
      </c>
      <c r="N65" s="100">
        <v>31.292517</v>
      </c>
      <c r="O65" s="100">
        <v>51.59843</v>
      </c>
      <c r="P65" s="100">
        <v>71.056062999999995</v>
      </c>
      <c r="Q65" s="100">
        <v>75.715604999999996</v>
      </c>
      <c r="R65" s="100">
        <v>98.070740000000001</v>
      </c>
      <c r="S65" s="100">
        <v>69.306931000000006</v>
      </c>
      <c r="T65" s="100">
        <v>216.78322</v>
      </c>
      <c r="U65" s="100">
        <v>18.165012000000001</v>
      </c>
      <c r="V65" s="100">
        <v>23.242502000000002</v>
      </c>
      <c r="W65" s="128"/>
      <c r="X65" s="121">
        <v>1958</v>
      </c>
      <c r="Y65" s="100">
        <v>26.857479000000001</v>
      </c>
      <c r="Z65" s="100">
        <v>2.0491803000000002</v>
      </c>
      <c r="AA65" s="100">
        <v>2.0283975999999999</v>
      </c>
      <c r="AB65" s="100">
        <v>2.0933014000000001</v>
      </c>
      <c r="AC65" s="100">
        <v>2.9761905</v>
      </c>
      <c r="AD65" s="100">
        <v>2.8116213999999999</v>
      </c>
      <c r="AE65" s="100">
        <v>4.1969782000000002</v>
      </c>
      <c r="AF65" s="100">
        <v>5.4285714</v>
      </c>
      <c r="AG65" s="100">
        <v>8.2796687999999996</v>
      </c>
      <c r="AH65" s="100">
        <v>8.1521738999999993</v>
      </c>
      <c r="AI65" s="100">
        <v>8.9394554999999993</v>
      </c>
      <c r="AJ65" s="100">
        <v>12.217195</v>
      </c>
      <c r="AK65" s="100">
        <v>9.8716682999999996</v>
      </c>
      <c r="AL65" s="100">
        <v>18.477043999999999</v>
      </c>
      <c r="AM65" s="100">
        <v>26.845638000000001</v>
      </c>
      <c r="AN65" s="100">
        <v>42.973286999999999</v>
      </c>
      <c r="AO65" s="100">
        <v>39.473683999999999</v>
      </c>
      <c r="AP65" s="100">
        <v>75.697210999999996</v>
      </c>
      <c r="AQ65" s="100">
        <v>9.8236671999999992</v>
      </c>
      <c r="AR65" s="100">
        <v>10.582426999999999</v>
      </c>
      <c r="AS65" s="128"/>
      <c r="AT65" s="121">
        <v>1958</v>
      </c>
      <c r="AU65" s="100">
        <v>30.992920999999999</v>
      </c>
      <c r="AV65" s="100">
        <v>3.5084202000000002</v>
      </c>
      <c r="AW65" s="100">
        <v>2.5319243</v>
      </c>
      <c r="AX65" s="100">
        <v>2.6281208999999999</v>
      </c>
      <c r="AY65" s="100">
        <v>2.4</v>
      </c>
      <c r="AZ65" s="100">
        <v>3.8644471</v>
      </c>
      <c r="BA65" s="100">
        <v>4.1571677999999999</v>
      </c>
      <c r="BB65" s="100">
        <v>5.0223214</v>
      </c>
      <c r="BC65" s="100">
        <v>7.2749318000000001</v>
      </c>
      <c r="BD65" s="100">
        <v>11.941763</v>
      </c>
      <c r="BE65" s="100">
        <v>19.055026000000002</v>
      </c>
      <c r="BF65" s="100">
        <v>21.744053999999998</v>
      </c>
      <c r="BG65" s="100">
        <v>29.404043000000001</v>
      </c>
      <c r="BH65" s="100">
        <v>42.771084000000002</v>
      </c>
      <c r="BI65" s="100">
        <v>48.679867999999999</v>
      </c>
      <c r="BJ65" s="100">
        <v>66.082266000000004</v>
      </c>
      <c r="BK65" s="100">
        <v>51.383398999999997</v>
      </c>
      <c r="BL65" s="100">
        <v>126.90355</v>
      </c>
      <c r="BM65" s="100">
        <v>14.041290999999999</v>
      </c>
      <c r="BN65" s="100">
        <v>16.313963000000001</v>
      </c>
      <c r="BO65" s="128"/>
      <c r="BP65" s="121">
        <v>1958</v>
      </c>
    </row>
    <row r="66" spans="1:68">
      <c r="A66" s="128"/>
      <c r="B66" s="121">
        <v>1959</v>
      </c>
      <c r="C66" s="100">
        <v>29.777128000000001</v>
      </c>
      <c r="D66" s="100">
        <v>3.8513383000000001</v>
      </c>
      <c r="E66" s="100">
        <v>1.6563147</v>
      </c>
      <c r="F66" s="100">
        <v>3.2406157000000002</v>
      </c>
      <c r="G66" s="100">
        <v>1.2055454999999999</v>
      </c>
      <c r="H66" s="100">
        <v>1.4471780000000001</v>
      </c>
      <c r="I66" s="100">
        <v>4.8717949000000003</v>
      </c>
      <c r="J66" s="100">
        <v>6.5720293999999999</v>
      </c>
      <c r="K66" s="100">
        <v>6.9739236</v>
      </c>
      <c r="L66" s="100">
        <v>12.899262999999999</v>
      </c>
      <c r="M66" s="100">
        <v>25.641026</v>
      </c>
      <c r="N66" s="100">
        <v>42.901370999999997</v>
      </c>
      <c r="O66" s="100">
        <v>51.495016999999997</v>
      </c>
      <c r="P66" s="100">
        <v>73.218997000000002</v>
      </c>
      <c r="Q66" s="100">
        <v>89.937667000000005</v>
      </c>
      <c r="R66" s="100">
        <v>101.08865</v>
      </c>
      <c r="S66" s="100">
        <v>88.235293999999996</v>
      </c>
      <c r="T66" s="100">
        <v>129.2517</v>
      </c>
      <c r="U66" s="100">
        <v>17.814259</v>
      </c>
      <c r="V66" s="100">
        <v>22.699441</v>
      </c>
      <c r="W66" s="128"/>
      <c r="X66" s="121">
        <v>1959</v>
      </c>
      <c r="Y66" s="100">
        <v>26.830203000000001</v>
      </c>
      <c r="Z66" s="100">
        <v>3.2154341</v>
      </c>
      <c r="AA66" s="100">
        <v>1.5214084000000001</v>
      </c>
      <c r="AB66" s="100">
        <v>1.9790783000000001</v>
      </c>
      <c r="AC66" s="100">
        <v>0.952986</v>
      </c>
      <c r="AD66" s="100">
        <v>2.2179975000000001</v>
      </c>
      <c r="AE66" s="100">
        <v>3.6373810999999998</v>
      </c>
      <c r="AF66" s="100">
        <v>3.5961272000000002</v>
      </c>
      <c r="AG66" s="100">
        <v>6.5035615</v>
      </c>
      <c r="AH66" s="100">
        <v>7.8226858000000004</v>
      </c>
      <c r="AI66" s="100">
        <v>9.4117647000000009</v>
      </c>
      <c r="AJ66" s="100">
        <v>13.022003</v>
      </c>
      <c r="AK66" s="100">
        <v>10.329561999999999</v>
      </c>
      <c r="AL66" s="100">
        <v>17.621144999999999</v>
      </c>
      <c r="AM66" s="100">
        <v>21.536252999999999</v>
      </c>
      <c r="AN66" s="100">
        <v>32.731377000000002</v>
      </c>
      <c r="AO66" s="100">
        <v>50.209204999999997</v>
      </c>
      <c r="AP66" s="100">
        <v>101.16732</v>
      </c>
      <c r="AQ66" s="100">
        <v>9.3645753999999997</v>
      </c>
      <c r="AR66" s="100">
        <v>10.242926000000001</v>
      </c>
      <c r="AS66" s="128"/>
      <c r="AT66" s="121">
        <v>1959</v>
      </c>
      <c r="AU66" s="100">
        <v>28.338944999999999</v>
      </c>
      <c r="AV66" s="100">
        <v>3.5401710999999998</v>
      </c>
      <c r="AW66" s="100">
        <v>1.5904993999999999</v>
      </c>
      <c r="AX66" s="100">
        <v>2.6243094</v>
      </c>
      <c r="AY66" s="100">
        <v>1.0825857999999999</v>
      </c>
      <c r="AZ66" s="100">
        <v>1.8151565999999999</v>
      </c>
      <c r="BA66" s="100">
        <v>4.2815092000000003</v>
      </c>
      <c r="BB66" s="100">
        <v>5.1219840999999997</v>
      </c>
      <c r="BC66" s="100">
        <v>6.7412286999999997</v>
      </c>
      <c r="BD66" s="100">
        <v>10.436432999999999</v>
      </c>
      <c r="BE66" s="100">
        <v>17.860499999999998</v>
      </c>
      <c r="BF66" s="100">
        <v>28.074866</v>
      </c>
      <c r="BG66" s="100">
        <v>29.695233000000002</v>
      </c>
      <c r="BH66" s="100">
        <v>42.917166999999999</v>
      </c>
      <c r="BI66" s="100">
        <v>52.066772999999998</v>
      </c>
      <c r="BJ66" s="100">
        <v>61.478090000000002</v>
      </c>
      <c r="BK66" s="100">
        <v>65.051019999999994</v>
      </c>
      <c r="BL66" s="100">
        <v>111.38614</v>
      </c>
      <c r="BM66" s="100">
        <v>13.633108999999999</v>
      </c>
      <c r="BN66" s="100">
        <v>15.984063000000001</v>
      </c>
      <c r="BO66" s="128"/>
      <c r="BP66" s="121">
        <v>1959</v>
      </c>
    </row>
    <row r="67" spans="1:68">
      <c r="A67" s="128"/>
      <c r="B67" s="121">
        <v>1960</v>
      </c>
      <c r="C67" s="100">
        <v>28.392856999999999</v>
      </c>
      <c r="D67" s="100">
        <v>2.0900626999999998</v>
      </c>
      <c r="E67" s="100">
        <v>1.9904459000000001</v>
      </c>
      <c r="F67" s="100">
        <v>2.5406504000000001</v>
      </c>
      <c r="G67" s="100">
        <v>0.86855819999999995</v>
      </c>
      <c r="H67" s="100">
        <v>2.9282577000000001</v>
      </c>
      <c r="I67" s="100">
        <v>3.5980468000000001</v>
      </c>
      <c r="J67" s="100">
        <v>5.9034908000000001</v>
      </c>
      <c r="K67" s="100">
        <v>8.1276340000000005</v>
      </c>
      <c r="L67" s="100">
        <v>6.9172931999999996</v>
      </c>
      <c r="M67" s="100">
        <v>18.967334000000001</v>
      </c>
      <c r="N67" s="100">
        <v>26.805015000000001</v>
      </c>
      <c r="O67" s="100">
        <v>50.701186999999997</v>
      </c>
      <c r="P67" s="100">
        <v>54.849497999999997</v>
      </c>
      <c r="Q67" s="100">
        <v>85.9375</v>
      </c>
      <c r="R67" s="100">
        <v>82.831325000000007</v>
      </c>
      <c r="S67" s="100">
        <v>115.98746</v>
      </c>
      <c r="T67" s="100">
        <v>169.93464</v>
      </c>
      <c r="U67" s="100">
        <v>15.388171</v>
      </c>
      <c r="V67" s="100">
        <v>20.510933999999999</v>
      </c>
      <c r="W67" s="128"/>
      <c r="X67" s="121">
        <v>1960</v>
      </c>
      <c r="Y67" s="100">
        <v>24.591702999999999</v>
      </c>
      <c r="Z67" s="100">
        <v>2.7766758999999999</v>
      </c>
      <c r="AA67" s="100">
        <v>1.2552300999999999</v>
      </c>
      <c r="AB67" s="100">
        <v>2.6638253000000001</v>
      </c>
      <c r="AC67" s="100">
        <v>2.4660912000000001</v>
      </c>
      <c r="AD67" s="100">
        <v>3.8363171</v>
      </c>
      <c r="AE67" s="100">
        <v>3.3869601999999999</v>
      </c>
      <c r="AF67" s="100">
        <v>5.1323609000000001</v>
      </c>
      <c r="AG67" s="100">
        <v>5.2550232000000001</v>
      </c>
      <c r="AH67" s="100">
        <v>6.9291339000000001</v>
      </c>
      <c r="AI67" s="100">
        <v>8.3682008000000003</v>
      </c>
      <c r="AJ67" s="100">
        <v>6.2527914000000004</v>
      </c>
      <c r="AK67" s="100">
        <v>11.148812</v>
      </c>
      <c r="AL67" s="100">
        <v>12.53406</v>
      </c>
      <c r="AM67" s="100">
        <v>21.602786999999999</v>
      </c>
      <c r="AN67" s="100">
        <v>47.826087000000001</v>
      </c>
      <c r="AO67" s="100">
        <v>56.974460000000001</v>
      </c>
      <c r="AP67" s="100">
        <v>97.378276999999997</v>
      </c>
      <c r="AQ67" s="100">
        <v>9.1093317000000003</v>
      </c>
      <c r="AR67" s="100">
        <v>10.157398000000001</v>
      </c>
      <c r="AS67" s="128"/>
      <c r="AT67" s="121">
        <v>1960</v>
      </c>
      <c r="AU67" s="100">
        <v>26.539764000000002</v>
      </c>
      <c r="AV67" s="100">
        <v>2.4260068000000001</v>
      </c>
      <c r="AW67" s="100">
        <v>1.6319869</v>
      </c>
      <c r="AX67" s="100">
        <v>2.6007802</v>
      </c>
      <c r="AY67" s="100">
        <v>1.6422813000000001</v>
      </c>
      <c r="AZ67" s="100">
        <v>3.3623720000000001</v>
      </c>
      <c r="BA67" s="100">
        <v>3.4974441999999999</v>
      </c>
      <c r="BB67" s="100">
        <v>5.5277704999999999</v>
      </c>
      <c r="BC67" s="100">
        <v>6.7103858000000001</v>
      </c>
      <c r="BD67" s="100">
        <v>6.9230768999999999</v>
      </c>
      <c r="BE67" s="100">
        <v>13.878743999999999</v>
      </c>
      <c r="BF67" s="100">
        <v>16.695958000000001</v>
      </c>
      <c r="BG67" s="100">
        <v>29.869797999999999</v>
      </c>
      <c r="BH67" s="100">
        <v>31.531531999999999</v>
      </c>
      <c r="BI67" s="100">
        <v>50.251255999999998</v>
      </c>
      <c r="BJ67" s="100">
        <v>62.5</v>
      </c>
      <c r="BK67" s="100">
        <v>79.710144999999997</v>
      </c>
      <c r="BL67" s="100">
        <v>123.80952000000001</v>
      </c>
      <c r="BM67" s="100">
        <v>12.282238</v>
      </c>
      <c r="BN67" s="100">
        <v>14.797927</v>
      </c>
      <c r="BO67" s="128"/>
      <c r="BP67" s="121">
        <v>1960</v>
      </c>
    </row>
    <row r="68" spans="1:68">
      <c r="A68" s="128"/>
      <c r="B68" s="121">
        <v>1961</v>
      </c>
      <c r="C68" s="100">
        <v>30.852361999999999</v>
      </c>
      <c r="D68" s="100">
        <v>3.3607170000000002</v>
      </c>
      <c r="E68" s="100">
        <v>1.1516314999999999</v>
      </c>
      <c r="F68" s="100">
        <v>1.6826923</v>
      </c>
      <c r="G68" s="100">
        <v>3.3324077000000001</v>
      </c>
      <c r="H68" s="100">
        <v>2.0521840999999998</v>
      </c>
      <c r="I68" s="100">
        <v>3.8769708000000001</v>
      </c>
      <c r="J68" s="100">
        <v>5.0748540999999996</v>
      </c>
      <c r="K68" s="100">
        <v>5.8173357000000001</v>
      </c>
      <c r="L68" s="100">
        <v>14.600714999999999</v>
      </c>
      <c r="M68" s="100">
        <v>14.715947999999999</v>
      </c>
      <c r="N68" s="100">
        <v>18.923465</v>
      </c>
      <c r="O68" s="100">
        <v>27.894736999999999</v>
      </c>
      <c r="P68" s="100">
        <v>60.281312999999997</v>
      </c>
      <c r="Q68" s="100">
        <v>68.376068000000004</v>
      </c>
      <c r="R68" s="100">
        <v>97.101449000000002</v>
      </c>
      <c r="S68" s="100">
        <v>99.099098999999995</v>
      </c>
      <c r="T68" s="100">
        <v>132.91139000000001</v>
      </c>
      <c r="U68" s="100">
        <v>14.362894000000001</v>
      </c>
      <c r="V68" s="100">
        <v>18.606621000000001</v>
      </c>
      <c r="W68" s="128"/>
      <c r="X68" s="121">
        <v>1961</v>
      </c>
      <c r="Y68" s="100">
        <v>22.144949</v>
      </c>
      <c r="Z68" s="100">
        <v>3.1274432999999999</v>
      </c>
      <c r="AA68" s="100">
        <v>0.60398629999999998</v>
      </c>
      <c r="AB68" s="100">
        <v>1.775298</v>
      </c>
      <c r="AC68" s="100">
        <v>1.7910448000000001</v>
      </c>
      <c r="AD68" s="100">
        <v>3.2041012000000002</v>
      </c>
      <c r="AE68" s="100">
        <v>2.5546408999999999</v>
      </c>
      <c r="AF68" s="100">
        <v>4.8426150000000003</v>
      </c>
      <c r="AG68" s="100">
        <v>5.3827750999999999</v>
      </c>
      <c r="AH68" s="100">
        <v>7.7255871000000003</v>
      </c>
      <c r="AI68" s="100">
        <v>8.0852628000000006</v>
      </c>
      <c r="AJ68" s="100">
        <v>8.8105726999999998</v>
      </c>
      <c r="AK68" s="100">
        <v>12.470024</v>
      </c>
      <c r="AL68" s="100">
        <v>17.241378999999998</v>
      </c>
      <c r="AM68" s="100">
        <v>28.474575999999999</v>
      </c>
      <c r="AN68" s="100">
        <v>30.30303</v>
      </c>
      <c r="AO68" s="100">
        <v>54.205607000000001</v>
      </c>
      <c r="AP68" s="100">
        <v>89.605734999999996</v>
      </c>
      <c r="AQ68" s="100">
        <v>8.8146422999999992</v>
      </c>
      <c r="AR68" s="100">
        <v>9.7414109</v>
      </c>
      <c r="AS68" s="128"/>
      <c r="AT68" s="121">
        <v>1961</v>
      </c>
      <c r="AU68" s="100">
        <v>26.604766999999999</v>
      </c>
      <c r="AV68" s="100">
        <v>3.2467532000000001</v>
      </c>
      <c r="AW68" s="100">
        <v>0.88434710000000005</v>
      </c>
      <c r="AX68" s="100">
        <v>1.7277552</v>
      </c>
      <c r="AY68" s="100">
        <v>2.5895554999999999</v>
      </c>
      <c r="AZ68" s="100">
        <v>2.6025719999999999</v>
      </c>
      <c r="BA68" s="100">
        <v>3.2467532000000001</v>
      </c>
      <c r="BB68" s="100">
        <v>4.9621310999999997</v>
      </c>
      <c r="BC68" s="100">
        <v>5.6030669</v>
      </c>
      <c r="BD68" s="100">
        <v>11.225728</v>
      </c>
      <c r="BE68" s="100">
        <v>11.518696</v>
      </c>
      <c r="BF68" s="100">
        <v>13.984508999999999</v>
      </c>
      <c r="BG68" s="100">
        <v>19.824341</v>
      </c>
      <c r="BH68" s="100">
        <v>36.428784999999998</v>
      </c>
      <c r="BI68" s="100">
        <v>46.124763999999999</v>
      </c>
      <c r="BJ68" s="100">
        <v>58.287796</v>
      </c>
      <c r="BK68" s="100">
        <v>71.428571000000005</v>
      </c>
      <c r="BL68" s="100">
        <v>105.26316</v>
      </c>
      <c r="BM68" s="100">
        <v>11.619497000000001</v>
      </c>
      <c r="BN68" s="100">
        <v>13.714428</v>
      </c>
      <c r="BO68" s="128"/>
      <c r="BP68" s="121">
        <v>1961</v>
      </c>
    </row>
    <row r="69" spans="1:68">
      <c r="A69" s="128"/>
      <c r="B69" s="121">
        <v>1962</v>
      </c>
      <c r="C69" s="100">
        <v>25.865022</v>
      </c>
      <c r="D69" s="100">
        <v>3.3124769999999999</v>
      </c>
      <c r="E69" s="100">
        <v>0.77190270000000005</v>
      </c>
      <c r="F69" s="100">
        <v>1.3321491999999999</v>
      </c>
      <c r="G69" s="100">
        <v>1.0845986999999999</v>
      </c>
      <c r="H69" s="100">
        <v>2.0408162999999999</v>
      </c>
      <c r="I69" s="100">
        <v>5.0264550000000003</v>
      </c>
      <c r="J69" s="100">
        <v>5.0813008000000002</v>
      </c>
      <c r="K69" s="100">
        <v>6.7453626</v>
      </c>
      <c r="L69" s="100">
        <v>11.652226000000001</v>
      </c>
      <c r="M69" s="100">
        <v>15</v>
      </c>
      <c r="N69" s="100">
        <v>30.612245000000001</v>
      </c>
      <c r="O69" s="100">
        <v>41.088855000000002</v>
      </c>
      <c r="P69" s="100">
        <v>55.742108999999999</v>
      </c>
      <c r="Q69" s="100">
        <v>78.085642000000007</v>
      </c>
      <c r="R69" s="100">
        <v>129.21348</v>
      </c>
      <c r="S69" s="100">
        <v>113.70262</v>
      </c>
      <c r="T69" s="100">
        <v>134.96933000000001</v>
      </c>
      <c r="U69" s="100">
        <v>15.224478</v>
      </c>
      <c r="V69" s="100">
        <v>20.503302999999999</v>
      </c>
      <c r="W69" s="128"/>
      <c r="X69" s="121">
        <v>1962</v>
      </c>
      <c r="Y69" s="100">
        <v>21.723519</v>
      </c>
      <c r="Z69" s="100">
        <v>2.1223230000000002</v>
      </c>
      <c r="AA69" s="100">
        <v>1.2128563000000001</v>
      </c>
      <c r="AB69" s="100">
        <v>0.93283579999999999</v>
      </c>
      <c r="AC69" s="100">
        <v>1.4392631</v>
      </c>
      <c r="AD69" s="100">
        <v>2.5031289000000001</v>
      </c>
      <c r="AE69" s="100">
        <v>1.7361111</v>
      </c>
      <c r="AF69" s="100">
        <v>2.9689608999999999</v>
      </c>
      <c r="AG69" s="100">
        <v>2.6132404</v>
      </c>
      <c r="AH69" s="100">
        <v>6.4338234999999999</v>
      </c>
      <c r="AI69" s="100">
        <v>4.2553191000000004</v>
      </c>
      <c r="AJ69" s="100">
        <v>6.0215053999999997</v>
      </c>
      <c r="AK69" s="100">
        <v>11.887779</v>
      </c>
      <c r="AL69" s="100">
        <v>16.684607</v>
      </c>
      <c r="AM69" s="100">
        <v>20.261437999999998</v>
      </c>
      <c r="AN69" s="100">
        <v>41.082163999999999</v>
      </c>
      <c r="AO69" s="100">
        <v>57.553956999999997</v>
      </c>
      <c r="AP69" s="100">
        <v>91.216216000000003</v>
      </c>
      <c r="AQ69" s="100">
        <v>7.8471317999999997</v>
      </c>
      <c r="AR69" s="100">
        <v>8.6970641999999998</v>
      </c>
      <c r="AS69" s="128"/>
      <c r="AT69" s="121">
        <v>1962</v>
      </c>
      <c r="AU69" s="100">
        <v>23.842917</v>
      </c>
      <c r="AV69" s="100">
        <v>2.7314683999999998</v>
      </c>
      <c r="AW69" s="100">
        <v>0.98726429999999998</v>
      </c>
      <c r="AX69" s="100">
        <v>1.1373975999999999</v>
      </c>
      <c r="AY69" s="100">
        <v>1.2566322000000001</v>
      </c>
      <c r="AZ69" s="100">
        <v>2.2638091999999999</v>
      </c>
      <c r="BA69" s="100">
        <v>3.4549474999999998</v>
      </c>
      <c r="BB69" s="100">
        <v>4.0570605999999998</v>
      </c>
      <c r="BC69" s="100">
        <v>4.7129392000000001</v>
      </c>
      <c r="BD69" s="100">
        <v>9.0757828000000007</v>
      </c>
      <c r="BE69" s="100">
        <v>9.7938144000000005</v>
      </c>
      <c r="BF69" s="100">
        <v>18.638743000000002</v>
      </c>
      <c r="BG69" s="100">
        <v>25.925926</v>
      </c>
      <c r="BH69" s="100">
        <v>34.060352999999999</v>
      </c>
      <c r="BI69" s="100">
        <v>45.571480999999999</v>
      </c>
      <c r="BJ69" s="100">
        <v>77.777777999999998</v>
      </c>
      <c r="BK69" s="100">
        <v>78.976641000000001</v>
      </c>
      <c r="BL69" s="100">
        <v>106.75381</v>
      </c>
      <c r="BM69" s="100">
        <v>11.569553000000001</v>
      </c>
      <c r="BN69" s="100">
        <v>14.029331000000001</v>
      </c>
      <c r="BO69" s="128"/>
      <c r="BP69" s="121">
        <v>1962</v>
      </c>
    </row>
    <row r="70" spans="1:68">
      <c r="A70" s="128"/>
      <c r="B70" s="121">
        <v>1963</v>
      </c>
      <c r="C70" s="100">
        <v>22.319918999999999</v>
      </c>
      <c r="D70" s="100">
        <v>2.3537932000000001</v>
      </c>
      <c r="E70" s="100">
        <v>1.7103763000000001</v>
      </c>
      <c r="F70" s="100">
        <v>2.0811655</v>
      </c>
      <c r="G70" s="100">
        <v>0.5292405</v>
      </c>
      <c r="H70" s="100">
        <v>3.7174721000000002</v>
      </c>
      <c r="I70" s="100">
        <v>1.6242555000000001</v>
      </c>
      <c r="J70" s="100">
        <v>3.7859666999999999</v>
      </c>
      <c r="K70" s="100">
        <v>5.6680162000000003</v>
      </c>
      <c r="L70" s="100">
        <v>15.724221</v>
      </c>
      <c r="M70" s="100">
        <v>14.304290999999999</v>
      </c>
      <c r="N70" s="100">
        <v>20.520916</v>
      </c>
      <c r="O70" s="100">
        <v>30.241935000000002</v>
      </c>
      <c r="P70" s="100">
        <v>52.875082999999997</v>
      </c>
      <c r="Q70" s="100">
        <v>55.415616999999997</v>
      </c>
      <c r="R70" s="100">
        <v>88.075880999999995</v>
      </c>
      <c r="S70" s="100">
        <v>123.91931</v>
      </c>
      <c r="T70" s="100">
        <v>130.95238000000001</v>
      </c>
      <c r="U70" s="100">
        <v>12.818415</v>
      </c>
      <c r="V70" s="100">
        <v>17.392239</v>
      </c>
      <c r="W70" s="128"/>
      <c r="X70" s="121">
        <v>1963</v>
      </c>
      <c r="Y70" s="100">
        <v>21.476748000000001</v>
      </c>
      <c r="Z70" s="100">
        <v>1.5203344999999999</v>
      </c>
      <c r="AA70" s="100">
        <v>0.79443889999999995</v>
      </c>
      <c r="AB70" s="100">
        <v>1.9689346000000001</v>
      </c>
      <c r="AC70" s="100">
        <v>1.1191941999999999</v>
      </c>
      <c r="AD70" s="100">
        <v>1.8298262000000001</v>
      </c>
      <c r="AE70" s="100">
        <v>1.7709562999999999</v>
      </c>
      <c r="AF70" s="100">
        <v>2.9745808999999999</v>
      </c>
      <c r="AG70" s="100">
        <v>3.3641716000000002</v>
      </c>
      <c r="AH70" s="100">
        <v>5.8317985999999999</v>
      </c>
      <c r="AI70" s="100">
        <v>6.1898211999999999</v>
      </c>
      <c r="AJ70" s="100">
        <v>7.8936434999999996</v>
      </c>
      <c r="AK70" s="100">
        <v>9.4517957999999993</v>
      </c>
      <c r="AL70" s="100">
        <v>12.772751</v>
      </c>
      <c r="AM70" s="100">
        <v>19.910083</v>
      </c>
      <c r="AN70" s="100">
        <v>30.389364</v>
      </c>
      <c r="AO70" s="100">
        <v>47.202796999999997</v>
      </c>
      <c r="AP70" s="100">
        <v>73.717949000000004</v>
      </c>
      <c r="AQ70" s="100">
        <v>7.2868503999999996</v>
      </c>
      <c r="AR70" s="100">
        <v>7.9033180999999999</v>
      </c>
      <c r="AS70" s="128"/>
      <c r="AT70" s="121">
        <v>1963</v>
      </c>
      <c r="AU70" s="100">
        <v>21.908556000000001</v>
      </c>
      <c r="AV70" s="100">
        <v>1.9471487999999999</v>
      </c>
      <c r="AW70" s="100">
        <v>1.2625036000000001</v>
      </c>
      <c r="AX70" s="100">
        <v>2.0264505000000002</v>
      </c>
      <c r="AY70" s="100">
        <v>0.81599350000000004</v>
      </c>
      <c r="AZ70" s="100">
        <v>2.8040142000000001</v>
      </c>
      <c r="BA70" s="100">
        <v>1.6944366</v>
      </c>
      <c r="BB70" s="100">
        <v>3.3942559000000001</v>
      </c>
      <c r="BC70" s="100">
        <v>4.5379538000000004</v>
      </c>
      <c r="BD70" s="100">
        <v>10.814928</v>
      </c>
      <c r="BE70" s="100">
        <v>10.360963</v>
      </c>
      <c r="BF70" s="100">
        <v>14.369560999999999</v>
      </c>
      <c r="BG70" s="100">
        <v>19.512194999999998</v>
      </c>
      <c r="BH70" s="100">
        <v>30.660377</v>
      </c>
      <c r="BI70" s="100">
        <v>35.298399000000003</v>
      </c>
      <c r="BJ70" s="100">
        <v>54.159686999999998</v>
      </c>
      <c r="BK70" s="100">
        <v>76.169749999999993</v>
      </c>
      <c r="BL70" s="100">
        <v>93.75</v>
      </c>
      <c r="BM70" s="100">
        <v>10.07619</v>
      </c>
      <c r="BN70" s="100">
        <v>12.092095</v>
      </c>
      <c r="BO70" s="128"/>
      <c r="BP70" s="121">
        <v>1963</v>
      </c>
    </row>
    <row r="71" spans="1:68">
      <c r="A71" s="128"/>
      <c r="B71" s="121">
        <v>1964</v>
      </c>
      <c r="C71" s="100">
        <v>20.449211999999999</v>
      </c>
      <c r="D71" s="100">
        <v>1.7695983</v>
      </c>
      <c r="E71" s="100">
        <v>1.3062138000000001</v>
      </c>
      <c r="F71" s="100">
        <v>1.0014019999999999</v>
      </c>
      <c r="G71" s="100">
        <v>1.5094339999999999</v>
      </c>
      <c r="H71" s="100">
        <v>0.55601889999999998</v>
      </c>
      <c r="I71" s="100">
        <v>1.9310345</v>
      </c>
      <c r="J71" s="100">
        <v>3.2638715</v>
      </c>
      <c r="K71" s="100">
        <v>4.6899426999999996</v>
      </c>
      <c r="L71" s="100">
        <v>9.1883613999999998</v>
      </c>
      <c r="M71" s="100">
        <v>10.779961999999999</v>
      </c>
      <c r="N71" s="100">
        <v>22.570772999999999</v>
      </c>
      <c r="O71" s="100">
        <v>29.484029</v>
      </c>
      <c r="P71" s="100">
        <v>51.600261000000003</v>
      </c>
      <c r="Q71" s="100">
        <v>69.053708</v>
      </c>
      <c r="R71" s="100">
        <v>82.568807000000007</v>
      </c>
      <c r="S71" s="100">
        <v>127.77778000000001</v>
      </c>
      <c r="T71" s="100">
        <v>205.88235</v>
      </c>
      <c r="U71" s="100">
        <v>12.095910999999999</v>
      </c>
      <c r="V71" s="100">
        <v>17.596257999999999</v>
      </c>
      <c r="W71" s="128"/>
      <c r="X71" s="121">
        <v>1964</v>
      </c>
      <c r="Y71" s="100">
        <v>18.338916999999999</v>
      </c>
      <c r="Z71" s="100">
        <v>1.1142061000000001</v>
      </c>
      <c r="AA71" s="100">
        <v>0.38986349999999997</v>
      </c>
      <c r="AB71" s="100">
        <v>1.2655558</v>
      </c>
      <c r="AC71" s="100">
        <v>0.79723619999999995</v>
      </c>
      <c r="AD71" s="100">
        <v>1.4701557999999999</v>
      </c>
      <c r="AE71" s="100">
        <v>2.3944926999999998</v>
      </c>
      <c r="AF71" s="100">
        <v>3.2485111</v>
      </c>
      <c r="AG71" s="100">
        <v>3.8053819</v>
      </c>
      <c r="AH71" s="100">
        <v>5.2696838000000001</v>
      </c>
      <c r="AI71" s="100">
        <v>9.9173553999999999</v>
      </c>
      <c r="AJ71" s="100">
        <v>6.4153969999999996</v>
      </c>
      <c r="AK71" s="100">
        <v>11.737088999999999</v>
      </c>
      <c r="AL71" s="100">
        <v>11.664899</v>
      </c>
      <c r="AM71" s="100">
        <v>22.741630000000001</v>
      </c>
      <c r="AN71" s="100">
        <v>32.816772999999998</v>
      </c>
      <c r="AO71" s="100">
        <v>45.996592999999997</v>
      </c>
      <c r="AP71" s="100">
        <v>72.507553000000001</v>
      </c>
      <c r="AQ71" s="100">
        <v>7.1242114000000001</v>
      </c>
      <c r="AR71" s="100">
        <v>7.9571019999999999</v>
      </c>
      <c r="AS71" s="128"/>
      <c r="AT71" s="121">
        <v>1964</v>
      </c>
      <c r="AU71" s="100">
        <v>19.420812999999999</v>
      </c>
      <c r="AV71" s="100">
        <v>1.4498006999999999</v>
      </c>
      <c r="AW71" s="100">
        <v>0.85804179999999997</v>
      </c>
      <c r="AX71" s="100">
        <v>1.1300596000000001</v>
      </c>
      <c r="AY71" s="100">
        <v>1.1630912</v>
      </c>
      <c r="AZ71" s="100">
        <v>1.0002857999999999</v>
      </c>
      <c r="BA71" s="100">
        <v>2.1533161000000001</v>
      </c>
      <c r="BB71" s="100">
        <v>3.2564804000000001</v>
      </c>
      <c r="BC71" s="100">
        <v>4.2570173999999996</v>
      </c>
      <c r="BD71" s="100">
        <v>7.2407949</v>
      </c>
      <c r="BE71" s="100">
        <v>10.357663000000001</v>
      </c>
      <c r="BF71" s="100">
        <v>14.68285</v>
      </c>
      <c r="BG71" s="100">
        <v>20.408162999999998</v>
      </c>
      <c r="BH71" s="100">
        <v>29.558091999999998</v>
      </c>
      <c r="BI71" s="100">
        <v>42.452829999999999</v>
      </c>
      <c r="BJ71" s="100">
        <v>53.225805999999999</v>
      </c>
      <c r="BK71" s="100">
        <v>77.085532999999998</v>
      </c>
      <c r="BL71" s="100">
        <v>117.76447</v>
      </c>
      <c r="BM71" s="100">
        <v>9.6299094000000007</v>
      </c>
      <c r="BN71" s="100">
        <v>12.016769</v>
      </c>
      <c r="BO71" s="128"/>
      <c r="BP71" s="121">
        <v>1964</v>
      </c>
    </row>
    <row r="72" spans="1:68">
      <c r="A72" s="128"/>
      <c r="B72" s="121">
        <v>1965</v>
      </c>
      <c r="C72" s="100">
        <v>26.805160000000001</v>
      </c>
      <c r="D72" s="100">
        <v>2.2413793000000002</v>
      </c>
      <c r="E72" s="100">
        <v>1.4713997000000001</v>
      </c>
      <c r="F72" s="100">
        <v>0.19234470000000001</v>
      </c>
      <c r="G72" s="100">
        <v>0.95238100000000003</v>
      </c>
      <c r="H72" s="100">
        <v>0.80753699999999995</v>
      </c>
      <c r="I72" s="100">
        <v>0.27979850000000001</v>
      </c>
      <c r="J72" s="100">
        <v>2.7624309</v>
      </c>
      <c r="K72" s="100">
        <v>3.8158229000000001</v>
      </c>
      <c r="L72" s="100">
        <v>7.5987841999999999</v>
      </c>
      <c r="M72" s="100">
        <v>11.508554</v>
      </c>
      <c r="N72" s="100">
        <v>13.764881000000001</v>
      </c>
      <c r="O72" s="100">
        <v>21.052631999999999</v>
      </c>
      <c r="P72" s="100">
        <v>26.031745999999998</v>
      </c>
      <c r="Q72" s="100">
        <v>55.459271999999999</v>
      </c>
      <c r="R72" s="100">
        <v>90.792839000000001</v>
      </c>
      <c r="S72" s="100">
        <v>94.594594999999998</v>
      </c>
      <c r="T72" s="100">
        <v>103.44828</v>
      </c>
      <c r="U72" s="100">
        <v>10.289614</v>
      </c>
      <c r="V72" s="100">
        <v>13.788414</v>
      </c>
      <c r="W72" s="128"/>
      <c r="X72" s="121">
        <v>1965</v>
      </c>
      <c r="Y72" s="100">
        <v>21.329103</v>
      </c>
      <c r="Z72" s="100">
        <v>1.6319129999999999</v>
      </c>
      <c r="AA72" s="100">
        <v>1.1525163</v>
      </c>
      <c r="AB72" s="100">
        <v>0.81119450000000004</v>
      </c>
      <c r="AC72" s="100">
        <v>1.2569129999999999</v>
      </c>
      <c r="AD72" s="100">
        <v>1.1422045000000001</v>
      </c>
      <c r="AE72" s="100">
        <v>3.0102348000000001</v>
      </c>
      <c r="AF72" s="100">
        <v>2.7233114999999999</v>
      </c>
      <c r="AG72" s="100">
        <v>2.3904382000000002</v>
      </c>
      <c r="AH72" s="100">
        <v>3.7082818</v>
      </c>
      <c r="AI72" s="100">
        <v>4.7908017000000003</v>
      </c>
      <c r="AJ72" s="100">
        <v>7.3872473000000003</v>
      </c>
      <c r="AK72" s="100">
        <v>13.934046</v>
      </c>
      <c r="AL72" s="100">
        <v>11.997913</v>
      </c>
      <c r="AM72" s="100">
        <v>13.75</v>
      </c>
      <c r="AN72" s="100">
        <v>23.008849999999999</v>
      </c>
      <c r="AO72" s="100">
        <v>26.186578999999998</v>
      </c>
      <c r="AP72" s="100">
        <v>62.857143000000001</v>
      </c>
      <c r="AQ72" s="100">
        <v>6.4517275999999999</v>
      </c>
      <c r="AR72" s="100">
        <v>6.7933171000000003</v>
      </c>
      <c r="AS72" s="128"/>
      <c r="AT72" s="121">
        <v>1965</v>
      </c>
      <c r="AU72" s="100">
        <v>24.136745999999999</v>
      </c>
      <c r="AV72" s="100">
        <v>1.9443216999999999</v>
      </c>
      <c r="AW72" s="100">
        <v>1.3154186000000001</v>
      </c>
      <c r="AX72" s="100">
        <v>0.49358340000000001</v>
      </c>
      <c r="AY72" s="100">
        <v>1.1005136</v>
      </c>
      <c r="AZ72" s="100">
        <v>0.96993209999999996</v>
      </c>
      <c r="BA72" s="100">
        <v>1.5951276000000001</v>
      </c>
      <c r="BB72" s="100">
        <v>2.7436634</v>
      </c>
      <c r="BC72" s="100">
        <v>3.1185030999999999</v>
      </c>
      <c r="BD72" s="100">
        <v>5.6696292000000001</v>
      </c>
      <c r="BE72" s="100">
        <v>8.1941380000000006</v>
      </c>
      <c r="BF72" s="100">
        <v>10.646388</v>
      </c>
      <c r="BG72" s="100">
        <v>17.44049</v>
      </c>
      <c r="BH72" s="100">
        <v>18.327605999999999</v>
      </c>
      <c r="BI72" s="100">
        <v>31.227305999999999</v>
      </c>
      <c r="BJ72" s="100">
        <v>50.732218000000003</v>
      </c>
      <c r="BK72" s="100">
        <v>51.987768000000003</v>
      </c>
      <c r="BL72" s="100">
        <v>76.335877999999994</v>
      </c>
      <c r="BM72" s="100">
        <v>8.3855778999999995</v>
      </c>
      <c r="BN72" s="100">
        <v>9.7617776999999997</v>
      </c>
      <c r="BO72" s="128"/>
      <c r="BP72" s="121">
        <v>1965</v>
      </c>
    </row>
    <row r="73" spans="1:68">
      <c r="A73" s="128"/>
      <c r="B73" s="121">
        <v>1966</v>
      </c>
      <c r="C73" s="100">
        <v>26.561095000000002</v>
      </c>
      <c r="D73" s="100">
        <v>1.3355235999999999</v>
      </c>
      <c r="E73" s="100">
        <v>1.6142426000000001</v>
      </c>
      <c r="F73" s="100">
        <v>1.1093607999999999</v>
      </c>
      <c r="G73" s="100">
        <v>0.68100870000000002</v>
      </c>
      <c r="H73" s="100">
        <v>1.300522</v>
      </c>
      <c r="I73" s="100">
        <v>1.9606908999999999</v>
      </c>
      <c r="J73" s="100">
        <v>2.7684934999999999</v>
      </c>
      <c r="K73" s="100">
        <v>3.5182774999999999</v>
      </c>
      <c r="L73" s="100">
        <v>5.8416163000000001</v>
      </c>
      <c r="M73" s="100">
        <v>7.6956464000000002</v>
      </c>
      <c r="N73" s="100">
        <v>17.362179000000001</v>
      </c>
      <c r="O73" s="100">
        <v>30.597484999999999</v>
      </c>
      <c r="P73" s="100">
        <v>38.956462000000002</v>
      </c>
      <c r="Q73" s="100">
        <v>54.648600999999999</v>
      </c>
      <c r="R73" s="100">
        <v>66.823849999999993</v>
      </c>
      <c r="S73" s="100">
        <v>88.415030999999999</v>
      </c>
      <c r="T73" s="100">
        <v>89.330579</v>
      </c>
      <c r="U73" s="100">
        <v>10.425247000000001</v>
      </c>
      <c r="V73" s="100">
        <v>13.606581</v>
      </c>
      <c r="W73" s="128"/>
      <c r="X73" s="121">
        <v>1966</v>
      </c>
      <c r="Y73" s="100">
        <v>17.686655999999999</v>
      </c>
      <c r="Z73" s="100">
        <v>2.1025592999999998</v>
      </c>
      <c r="AA73" s="100">
        <v>0.75163809999999998</v>
      </c>
      <c r="AB73" s="100">
        <v>0.77732239999999997</v>
      </c>
      <c r="AC73" s="100">
        <v>0.71661300000000006</v>
      </c>
      <c r="AD73" s="100">
        <v>1.3800032</v>
      </c>
      <c r="AE73" s="100">
        <v>1.8008014000000001</v>
      </c>
      <c r="AF73" s="100">
        <v>2.7214439000000001</v>
      </c>
      <c r="AG73" s="100">
        <v>2.1135839999999999</v>
      </c>
      <c r="AH73" s="100">
        <v>4.1718691000000003</v>
      </c>
      <c r="AI73" s="100">
        <v>4.0679154000000004</v>
      </c>
      <c r="AJ73" s="100">
        <v>7.1105656000000002</v>
      </c>
      <c r="AK73" s="100">
        <v>5.9366965</v>
      </c>
      <c r="AL73" s="100">
        <v>12.359794000000001</v>
      </c>
      <c r="AM73" s="100">
        <v>13.570865</v>
      </c>
      <c r="AN73" s="100">
        <v>26.586165000000001</v>
      </c>
      <c r="AO73" s="100">
        <v>48.625163000000001</v>
      </c>
      <c r="AP73" s="100">
        <v>89.331637000000001</v>
      </c>
      <c r="AQ73" s="100">
        <v>6.1133293000000002</v>
      </c>
      <c r="AR73" s="100">
        <v>6.9002803000000004</v>
      </c>
      <c r="AS73" s="128"/>
      <c r="AT73" s="121">
        <v>1966</v>
      </c>
      <c r="AU73" s="100">
        <v>22.236529000000001</v>
      </c>
      <c r="AV73" s="100">
        <v>1.7097685</v>
      </c>
      <c r="AW73" s="100">
        <v>1.1929801</v>
      </c>
      <c r="AX73" s="100">
        <v>0.94747300000000001</v>
      </c>
      <c r="AY73" s="100">
        <v>0.69835729999999996</v>
      </c>
      <c r="AZ73" s="100">
        <v>1.3390842999999999</v>
      </c>
      <c r="BA73" s="100">
        <v>1.8835066</v>
      </c>
      <c r="BB73" s="100">
        <v>2.7458876999999999</v>
      </c>
      <c r="BC73" s="100">
        <v>2.8334959999999998</v>
      </c>
      <c r="BD73" s="100">
        <v>5.0151043</v>
      </c>
      <c r="BE73" s="100">
        <v>5.8966564000000004</v>
      </c>
      <c r="BF73" s="100">
        <v>12.32363</v>
      </c>
      <c r="BG73" s="100">
        <v>18.174247000000001</v>
      </c>
      <c r="BH73" s="100">
        <v>24.445274999999999</v>
      </c>
      <c r="BI73" s="100">
        <v>30.642334999999999</v>
      </c>
      <c r="BJ73" s="100">
        <v>42.875737000000001</v>
      </c>
      <c r="BK73" s="100">
        <v>63.595804999999999</v>
      </c>
      <c r="BL73" s="100">
        <v>89.331290999999993</v>
      </c>
      <c r="BM73" s="100">
        <v>8.2848413000000001</v>
      </c>
      <c r="BN73" s="100">
        <v>9.9220793999999994</v>
      </c>
      <c r="BO73" s="128"/>
      <c r="BP73" s="121">
        <v>1966</v>
      </c>
    </row>
    <row r="74" spans="1:68">
      <c r="A74" s="128"/>
      <c r="B74" s="121">
        <v>1967</v>
      </c>
      <c r="C74" s="100">
        <v>27.466007000000001</v>
      </c>
      <c r="D74" s="100">
        <v>1.6318005</v>
      </c>
      <c r="E74" s="100">
        <v>0.88183889999999998</v>
      </c>
      <c r="F74" s="100">
        <v>1.4909406999999999</v>
      </c>
      <c r="G74" s="100">
        <v>1.0504202</v>
      </c>
      <c r="H74" s="100">
        <v>1.2531893999999999</v>
      </c>
      <c r="I74" s="100">
        <v>0.82374809999999998</v>
      </c>
      <c r="J74" s="100">
        <v>2.0370488</v>
      </c>
      <c r="K74" s="100">
        <v>4.2548718000000001</v>
      </c>
      <c r="L74" s="100">
        <v>4.2239956999999997</v>
      </c>
      <c r="M74" s="100">
        <v>8.0160073999999994</v>
      </c>
      <c r="N74" s="100">
        <v>14.872258</v>
      </c>
      <c r="O74" s="100">
        <v>20.724360999999998</v>
      </c>
      <c r="P74" s="100">
        <v>32.644967999999999</v>
      </c>
      <c r="Q74" s="100">
        <v>59.222616000000002</v>
      </c>
      <c r="R74" s="100">
        <v>65.149028000000001</v>
      </c>
      <c r="S74" s="100">
        <v>60.811838000000002</v>
      </c>
      <c r="T74" s="100">
        <v>109.16435</v>
      </c>
      <c r="U74" s="100">
        <v>9.5970566000000002</v>
      </c>
      <c r="V74" s="100">
        <v>12.644098</v>
      </c>
      <c r="W74" s="128"/>
      <c r="X74" s="121">
        <v>1967</v>
      </c>
      <c r="Y74" s="100">
        <v>27.698008999999999</v>
      </c>
      <c r="Z74" s="100">
        <v>1.0261813</v>
      </c>
      <c r="AA74" s="100">
        <v>0.36947469999999999</v>
      </c>
      <c r="AB74" s="100">
        <v>0.78025330000000004</v>
      </c>
      <c r="AC74" s="100">
        <v>0.6610492</v>
      </c>
      <c r="AD74" s="100">
        <v>0.80218840000000002</v>
      </c>
      <c r="AE74" s="100">
        <v>1.1681798999999999</v>
      </c>
      <c r="AF74" s="100">
        <v>1.9286403000000001</v>
      </c>
      <c r="AG74" s="100">
        <v>2.9052568999999999</v>
      </c>
      <c r="AH74" s="100">
        <v>3.7600943999999998</v>
      </c>
      <c r="AI74" s="100">
        <v>4.3580309000000002</v>
      </c>
      <c r="AJ74" s="100">
        <v>7.9604293999999998</v>
      </c>
      <c r="AK74" s="100">
        <v>8.0144260000000003</v>
      </c>
      <c r="AL74" s="100">
        <v>15.336247</v>
      </c>
      <c r="AM74" s="100">
        <v>25.349326000000001</v>
      </c>
      <c r="AN74" s="100">
        <v>25.848196000000002</v>
      </c>
      <c r="AO74" s="100">
        <v>33.081214000000003</v>
      </c>
      <c r="AP74" s="100">
        <v>55.300995</v>
      </c>
      <c r="AQ74" s="100">
        <v>6.9456804999999999</v>
      </c>
      <c r="AR74" s="100">
        <v>7.2319648000000001</v>
      </c>
      <c r="AS74" s="128"/>
      <c r="AT74" s="121">
        <v>1967</v>
      </c>
      <c r="AU74" s="100">
        <v>27.578959000000001</v>
      </c>
      <c r="AV74" s="100">
        <v>1.3361035000000001</v>
      </c>
      <c r="AW74" s="100">
        <v>0.63159449999999995</v>
      </c>
      <c r="AX74" s="100">
        <v>1.1436980000000001</v>
      </c>
      <c r="AY74" s="100">
        <v>0.86037790000000003</v>
      </c>
      <c r="AZ74" s="100">
        <v>1.0349837</v>
      </c>
      <c r="BA74" s="100">
        <v>0.99065669999999995</v>
      </c>
      <c r="BB74" s="100">
        <v>1.9849802999999999</v>
      </c>
      <c r="BC74" s="100">
        <v>3.598204</v>
      </c>
      <c r="BD74" s="100">
        <v>3.9951487000000001</v>
      </c>
      <c r="BE74" s="100">
        <v>6.1958156999999998</v>
      </c>
      <c r="BF74" s="100">
        <v>11.453688</v>
      </c>
      <c r="BG74" s="100">
        <v>14.331909</v>
      </c>
      <c r="BH74" s="100">
        <v>23.2667</v>
      </c>
      <c r="BI74" s="100">
        <v>39.412643000000003</v>
      </c>
      <c r="BJ74" s="100">
        <v>41.552356000000003</v>
      </c>
      <c r="BK74" s="100">
        <v>43.408920999999999</v>
      </c>
      <c r="BL74" s="100">
        <v>72.830624</v>
      </c>
      <c r="BM74" s="100">
        <v>8.2803079999999998</v>
      </c>
      <c r="BN74" s="100">
        <v>9.5283400999999994</v>
      </c>
      <c r="BO74" s="128"/>
      <c r="BP74" s="121">
        <v>1967</v>
      </c>
    </row>
    <row r="75" spans="1:68">
      <c r="A75" s="128"/>
      <c r="B75" s="122">
        <v>1968</v>
      </c>
      <c r="C75" s="100">
        <v>27.586724</v>
      </c>
      <c r="D75" s="100">
        <v>1.7683096</v>
      </c>
      <c r="E75" s="100">
        <v>0.69333699999999998</v>
      </c>
      <c r="F75" s="100">
        <v>1.2866346</v>
      </c>
      <c r="G75" s="100">
        <v>0.78793199999999997</v>
      </c>
      <c r="H75" s="100">
        <v>0.72802460000000002</v>
      </c>
      <c r="I75" s="100">
        <v>1.6087171</v>
      </c>
      <c r="J75" s="100">
        <v>2.8509004999999998</v>
      </c>
      <c r="K75" s="100">
        <v>3.2180289000000002</v>
      </c>
      <c r="L75" s="100">
        <v>6.4890470000000002</v>
      </c>
      <c r="M75" s="100">
        <v>9.0576597999999997</v>
      </c>
      <c r="N75" s="100">
        <v>10.055199999999999</v>
      </c>
      <c r="O75" s="100">
        <v>14.441318000000001</v>
      </c>
      <c r="P75" s="100">
        <v>29.014685</v>
      </c>
      <c r="Q75" s="100">
        <v>49.237254</v>
      </c>
      <c r="R75" s="100">
        <v>63.030242000000001</v>
      </c>
      <c r="S75" s="100">
        <v>75.620823000000001</v>
      </c>
      <c r="T75" s="100">
        <v>129.5197</v>
      </c>
      <c r="U75" s="100">
        <v>9.0514434999999995</v>
      </c>
      <c r="V75" s="100">
        <v>12.350538</v>
      </c>
      <c r="W75" s="128"/>
      <c r="X75" s="122">
        <v>1968</v>
      </c>
      <c r="Y75" s="100">
        <v>25.291796999999999</v>
      </c>
      <c r="Z75" s="100">
        <v>3.2067239999999999</v>
      </c>
      <c r="AA75" s="100">
        <v>0.72701099999999996</v>
      </c>
      <c r="AB75" s="100">
        <v>0.95787089999999997</v>
      </c>
      <c r="AC75" s="100">
        <v>0.82615609999999995</v>
      </c>
      <c r="AD75" s="100">
        <v>1.558308</v>
      </c>
      <c r="AE75" s="100">
        <v>1.9908817999999999</v>
      </c>
      <c r="AF75" s="100">
        <v>3.3518336</v>
      </c>
      <c r="AG75" s="100">
        <v>3.6922459999999999</v>
      </c>
      <c r="AH75" s="100">
        <v>1.1159593000000001</v>
      </c>
      <c r="AI75" s="100">
        <v>4.6944537000000004</v>
      </c>
      <c r="AJ75" s="100">
        <v>5.6295409999999997</v>
      </c>
      <c r="AK75" s="100">
        <v>8.6010036999999997</v>
      </c>
      <c r="AL75" s="100">
        <v>11.154716000000001</v>
      </c>
      <c r="AM75" s="100">
        <v>19.701036999999999</v>
      </c>
      <c r="AN75" s="100">
        <v>33.821685000000002</v>
      </c>
      <c r="AO75" s="100">
        <v>32.598219999999998</v>
      </c>
      <c r="AP75" s="100">
        <v>94.680007000000003</v>
      </c>
      <c r="AQ75" s="100">
        <v>7.0741275000000003</v>
      </c>
      <c r="AR75" s="100">
        <v>7.7111204000000004</v>
      </c>
      <c r="AS75" s="128"/>
      <c r="AT75" s="122">
        <v>1968</v>
      </c>
      <c r="AU75" s="100">
        <v>26.469076999999999</v>
      </c>
      <c r="AV75" s="100">
        <v>2.4700139999999999</v>
      </c>
      <c r="AW75" s="100">
        <v>0.70977480000000004</v>
      </c>
      <c r="AX75" s="100">
        <v>1.1256550000000001</v>
      </c>
      <c r="AY75" s="100">
        <v>0.80659150000000002</v>
      </c>
      <c r="AZ75" s="100">
        <v>1.1290830000000001</v>
      </c>
      <c r="BA75" s="100">
        <v>1.7941651000000001</v>
      </c>
      <c r="BB75" s="100">
        <v>3.0919962999999999</v>
      </c>
      <c r="BC75" s="100">
        <v>3.4476285999999998</v>
      </c>
      <c r="BD75" s="100">
        <v>3.8446223000000002</v>
      </c>
      <c r="BE75" s="100">
        <v>6.8782563999999997</v>
      </c>
      <c r="BF75" s="100">
        <v>7.8585735999999997</v>
      </c>
      <c r="BG75" s="100">
        <v>11.495699</v>
      </c>
      <c r="BH75" s="100">
        <v>19.39329</v>
      </c>
      <c r="BI75" s="100">
        <v>31.992063000000002</v>
      </c>
      <c r="BJ75" s="100">
        <v>45.374991999999999</v>
      </c>
      <c r="BK75" s="100">
        <v>48.408785000000002</v>
      </c>
      <c r="BL75" s="100">
        <v>105.88623</v>
      </c>
      <c r="BM75" s="100">
        <v>8.0691935000000008</v>
      </c>
      <c r="BN75" s="100">
        <v>9.6626797</v>
      </c>
      <c r="BO75" s="128"/>
      <c r="BP75" s="122">
        <v>1968</v>
      </c>
    </row>
    <row r="76" spans="1:68">
      <c r="A76" s="128"/>
      <c r="B76" s="122">
        <v>1969</v>
      </c>
      <c r="C76" s="100">
        <v>25.216017000000001</v>
      </c>
      <c r="D76" s="100">
        <v>1.9065776999999999</v>
      </c>
      <c r="E76" s="100">
        <v>1.8561422000000001</v>
      </c>
      <c r="F76" s="100">
        <v>0.90278290000000005</v>
      </c>
      <c r="G76" s="100">
        <v>0.94302969999999997</v>
      </c>
      <c r="H76" s="100">
        <v>1.3795609</v>
      </c>
      <c r="I76" s="100">
        <v>2.0725926000000001</v>
      </c>
      <c r="J76" s="100">
        <v>2.0970460000000002</v>
      </c>
      <c r="K76" s="100">
        <v>3.1811986000000001</v>
      </c>
      <c r="L76" s="100">
        <v>5.2081705999999999</v>
      </c>
      <c r="M76" s="100">
        <v>6.3341652000000002</v>
      </c>
      <c r="N76" s="100">
        <v>11.877653</v>
      </c>
      <c r="O76" s="100">
        <v>18.338920000000002</v>
      </c>
      <c r="P76" s="100">
        <v>30.968807999999999</v>
      </c>
      <c r="Q76" s="100">
        <v>42.131329000000001</v>
      </c>
      <c r="R76" s="100">
        <v>39.993806999999997</v>
      </c>
      <c r="S76" s="100">
        <v>59.219253000000002</v>
      </c>
      <c r="T76" s="100">
        <v>121.69956000000001</v>
      </c>
      <c r="U76" s="100">
        <v>8.3952019999999994</v>
      </c>
      <c r="V76" s="100">
        <v>11.110462</v>
      </c>
      <c r="W76" s="128"/>
      <c r="X76" s="122">
        <v>1969</v>
      </c>
      <c r="Y76" s="100">
        <v>27.525411999999999</v>
      </c>
      <c r="Z76" s="100">
        <v>1.5055303</v>
      </c>
      <c r="AA76" s="100">
        <v>0.53085320000000003</v>
      </c>
      <c r="AB76" s="100">
        <v>0.1877539</v>
      </c>
      <c r="AC76" s="100">
        <v>0.5941147</v>
      </c>
      <c r="AD76" s="100">
        <v>1.2333619</v>
      </c>
      <c r="AE76" s="100">
        <v>2.1887286000000001</v>
      </c>
      <c r="AF76" s="100">
        <v>2.2533053000000001</v>
      </c>
      <c r="AG76" s="100">
        <v>2.6222973999999999</v>
      </c>
      <c r="AH76" s="100">
        <v>4.3267917999999996</v>
      </c>
      <c r="AI76" s="100">
        <v>5.6970679000000004</v>
      </c>
      <c r="AJ76" s="100">
        <v>8.5099429999999998</v>
      </c>
      <c r="AK76" s="100">
        <v>4.9711878</v>
      </c>
      <c r="AL76" s="100">
        <v>10.012917</v>
      </c>
      <c r="AM76" s="100">
        <v>14.82479</v>
      </c>
      <c r="AN76" s="100">
        <v>22.139313999999999</v>
      </c>
      <c r="AO76" s="100">
        <v>32.816473999999999</v>
      </c>
      <c r="AP76" s="100">
        <v>78.676271999999997</v>
      </c>
      <c r="AQ76" s="100">
        <v>6.5815140000000003</v>
      </c>
      <c r="AR76" s="100">
        <v>7.0426352999999997</v>
      </c>
      <c r="AS76" s="128"/>
      <c r="AT76" s="122">
        <v>1969</v>
      </c>
      <c r="AU76" s="100">
        <v>26.342770999999999</v>
      </c>
      <c r="AV76" s="100">
        <v>1.7112181</v>
      </c>
      <c r="AW76" s="100">
        <v>1.2092368</v>
      </c>
      <c r="AX76" s="100">
        <v>0.55225480000000005</v>
      </c>
      <c r="AY76" s="100">
        <v>0.77282810000000002</v>
      </c>
      <c r="AZ76" s="100">
        <v>1.3090298</v>
      </c>
      <c r="BA76" s="100">
        <v>2.1290779999999998</v>
      </c>
      <c r="BB76" s="100">
        <v>2.1723694</v>
      </c>
      <c r="BC76" s="100">
        <v>2.9114070999999999</v>
      </c>
      <c r="BD76" s="100">
        <v>4.7757962999999997</v>
      </c>
      <c r="BE76" s="100">
        <v>6.0155136999999996</v>
      </c>
      <c r="BF76" s="100">
        <v>10.196365</v>
      </c>
      <c r="BG76" s="100">
        <v>11.5579</v>
      </c>
      <c r="BH76" s="100">
        <v>19.780225999999999</v>
      </c>
      <c r="BI76" s="100">
        <v>26.240680999999999</v>
      </c>
      <c r="BJ76" s="100">
        <v>29.077491999999999</v>
      </c>
      <c r="BK76" s="100">
        <v>42.479410000000001</v>
      </c>
      <c r="BL76" s="100">
        <v>92.325253000000004</v>
      </c>
      <c r="BM76" s="100">
        <v>7.4940794000000004</v>
      </c>
      <c r="BN76" s="100">
        <v>8.7547604999999997</v>
      </c>
      <c r="BO76" s="128"/>
      <c r="BP76" s="122">
        <v>1969</v>
      </c>
    </row>
    <row r="77" spans="1:68">
      <c r="A77" s="128"/>
      <c r="B77" s="122">
        <v>1970</v>
      </c>
      <c r="C77" s="100">
        <v>28.797909000000001</v>
      </c>
      <c r="D77" s="100">
        <v>0.634548</v>
      </c>
      <c r="E77" s="100">
        <v>0.65604739999999995</v>
      </c>
      <c r="F77" s="100">
        <v>0.71248670000000003</v>
      </c>
      <c r="G77" s="100">
        <v>2.7203433000000001</v>
      </c>
      <c r="H77" s="100">
        <v>0.65434029999999999</v>
      </c>
      <c r="I77" s="100">
        <v>1.0005227999999999</v>
      </c>
      <c r="J77" s="100">
        <v>0.52893400000000002</v>
      </c>
      <c r="K77" s="100">
        <v>4.4058254999999997</v>
      </c>
      <c r="L77" s="100">
        <v>3.8188344999999999</v>
      </c>
      <c r="M77" s="100">
        <v>8.7997461000000001</v>
      </c>
      <c r="N77" s="100">
        <v>10.004035</v>
      </c>
      <c r="O77" s="100">
        <v>17.579989000000001</v>
      </c>
      <c r="P77" s="100">
        <v>29.165310999999999</v>
      </c>
      <c r="Q77" s="100">
        <v>36.915228999999997</v>
      </c>
      <c r="R77" s="100">
        <v>63.926107000000002</v>
      </c>
      <c r="S77" s="100">
        <v>96.232837000000004</v>
      </c>
      <c r="T77" s="100">
        <v>95.238095000000001</v>
      </c>
      <c r="U77" s="100">
        <v>8.7253974000000003</v>
      </c>
      <c r="V77" s="100">
        <v>11.731598999999999</v>
      </c>
      <c r="W77" s="128"/>
      <c r="X77" s="122">
        <v>1970</v>
      </c>
      <c r="Y77" s="100">
        <v>20.867249999999999</v>
      </c>
      <c r="Z77" s="100">
        <v>1.0024141</v>
      </c>
      <c r="AA77" s="100">
        <v>0.86288719999999997</v>
      </c>
      <c r="AB77" s="100">
        <v>0.3697261</v>
      </c>
      <c r="AC77" s="100">
        <v>1.5260127999999999</v>
      </c>
      <c r="AD77" s="100">
        <v>0.698882</v>
      </c>
      <c r="AE77" s="100">
        <v>2.3832537</v>
      </c>
      <c r="AF77" s="100">
        <v>1.6895031</v>
      </c>
      <c r="AG77" s="100">
        <v>2.3748895000000001</v>
      </c>
      <c r="AH77" s="100">
        <v>4.2290786000000002</v>
      </c>
      <c r="AI77" s="100">
        <v>5.9851380000000001</v>
      </c>
      <c r="AJ77" s="100">
        <v>7.0014469999999998</v>
      </c>
      <c r="AK77" s="100">
        <v>8.8510884999999995</v>
      </c>
      <c r="AL77" s="100">
        <v>11.881012</v>
      </c>
      <c r="AM77" s="100">
        <v>17.676352000000001</v>
      </c>
      <c r="AN77" s="100">
        <v>22.810776000000001</v>
      </c>
      <c r="AO77" s="100">
        <v>44.003520000000002</v>
      </c>
      <c r="AP77" s="100">
        <v>73.99015</v>
      </c>
      <c r="AQ77" s="100">
        <v>6.3230326000000003</v>
      </c>
      <c r="AR77" s="100">
        <v>6.9818508000000001</v>
      </c>
      <c r="AS77" s="128"/>
      <c r="AT77" s="122">
        <v>1970</v>
      </c>
      <c r="AU77" s="100">
        <v>24.925497</v>
      </c>
      <c r="AV77" s="100">
        <v>0.81371930000000003</v>
      </c>
      <c r="AW77" s="100">
        <v>0.75683549999999999</v>
      </c>
      <c r="AX77" s="100">
        <v>0.54428929999999998</v>
      </c>
      <c r="AY77" s="100">
        <v>2.1382558999999999</v>
      </c>
      <c r="AZ77" s="100">
        <v>0.67587810000000004</v>
      </c>
      <c r="BA77" s="100">
        <v>1.6721849</v>
      </c>
      <c r="BB77" s="100">
        <v>1.0910286</v>
      </c>
      <c r="BC77" s="100">
        <v>3.4285060999999999</v>
      </c>
      <c r="BD77" s="100">
        <v>4.0201108999999997</v>
      </c>
      <c r="BE77" s="100">
        <v>7.3940758999999998</v>
      </c>
      <c r="BF77" s="100">
        <v>8.5025932999999991</v>
      </c>
      <c r="BG77" s="100">
        <v>13.129148000000001</v>
      </c>
      <c r="BH77" s="100">
        <v>19.984380999999999</v>
      </c>
      <c r="BI77" s="100">
        <v>25.772013000000001</v>
      </c>
      <c r="BJ77" s="100">
        <v>38.615848</v>
      </c>
      <c r="BK77" s="100">
        <v>62.925705000000001</v>
      </c>
      <c r="BL77" s="100">
        <v>80.697479000000001</v>
      </c>
      <c r="BM77" s="100">
        <v>7.5315719999999997</v>
      </c>
      <c r="BN77" s="100">
        <v>8.9877357999999994</v>
      </c>
      <c r="BO77" s="128"/>
      <c r="BP77" s="122">
        <v>1970</v>
      </c>
    </row>
    <row r="78" spans="1:68">
      <c r="A78" s="128"/>
      <c r="B78" s="122">
        <v>1971</v>
      </c>
      <c r="C78" s="100">
        <v>31.145285999999999</v>
      </c>
      <c r="D78" s="100">
        <v>1.4086734000000001</v>
      </c>
      <c r="E78" s="100">
        <v>1.2484900999999999</v>
      </c>
      <c r="F78" s="100">
        <v>1.3846316000000001</v>
      </c>
      <c r="G78" s="100">
        <v>1.3756412</v>
      </c>
      <c r="H78" s="100">
        <v>0.40198260000000002</v>
      </c>
      <c r="I78" s="100">
        <v>2.1135592000000001</v>
      </c>
      <c r="J78" s="100">
        <v>2.5726119999999999</v>
      </c>
      <c r="K78" s="100">
        <v>0.9615939</v>
      </c>
      <c r="L78" s="100">
        <v>5.3977928000000004</v>
      </c>
      <c r="M78" s="100">
        <v>7.0739701000000004</v>
      </c>
      <c r="N78" s="100">
        <v>8.1547710000000002</v>
      </c>
      <c r="O78" s="100">
        <v>14.447967</v>
      </c>
      <c r="P78" s="100">
        <v>21.620937999999999</v>
      </c>
      <c r="Q78" s="100">
        <v>28.336416</v>
      </c>
      <c r="R78" s="100">
        <v>55.252167999999998</v>
      </c>
      <c r="S78" s="100">
        <v>47.924416000000001</v>
      </c>
      <c r="T78" s="100">
        <v>123.47438</v>
      </c>
      <c r="U78" s="100">
        <v>8.0847315999999996</v>
      </c>
      <c r="V78" s="100">
        <v>10.450143000000001</v>
      </c>
      <c r="W78" s="128"/>
      <c r="X78" s="122">
        <v>1971</v>
      </c>
      <c r="Y78" s="100">
        <v>23.738424999999999</v>
      </c>
      <c r="Z78" s="100">
        <v>1.6459903</v>
      </c>
      <c r="AA78" s="100">
        <v>0.65541320000000003</v>
      </c>
      <c r="AB78" s="100">
        <v>0.53712899999999997</v>
      </c>
      <c r="AC78" s="100">
        <v>0.71548670000000003</v>
      </c>
      <c r="AD78" s="100">
        <v>0.43023709999999998</v>
      </c>
      <c r="AE78" s="100">
        <v>1.0046541</v>
      </c>
      <c r="AF78" s="100">
        <v>1.0924484999999999</v>
      </c>
      <c r="AG78" s="100">
        <v>2.0647826</v>
      </c>
      <c r="AH78" s="100">
        <v>2.8185614999999999</v>
      </c>
      <c r="AI78" s="100">
        <v>5.3216966000000001</v>
      </c>
      <c r="AJ78" s="100">
        <v>7.0984458000000004</v>
      </c>
      <c r="AK78" s="100">
        <v>7.8639020999999998</v>
      </c>
      <c r="AL78" s="100">
        <v>11.938872999999999</v>
      </c>
      <c r="AM78" s="100">
        <v>14.539871</v>
      </c>
      <c r="AN78" s="100">
        <v>23.864070000000002</v>
      </c>
      <c r="AO78" s="100">
        <v>28.179839000000001</v>
      </c>
      <c r="AP78" s="100">
        <v>54.498289</v>
      </c>
      <c r="AQ78" s="100">
        <v>5.8929159999999996</v>
      </c>
      <c r="AR78" s="100">
        <v>6.1778161000000003</v>
      </c>
      <c r="AS78" s="128"/>
      <c r="AT78" s="122">
        <v>1971</v>
      </c>
      <c r="AU78" s="100">
        <v>27.525175000000001</v>
      </c>
      <c r="AV78" s="100">
        <v>1.5243462000000001</v>
      </c>
      <c r="AW78" s="100">
        <v>0.95917430000000004</v>
      </c>
      <c r="AX78" s="100">
        <v>0.96805759999999996</v>
      </c>
      <c r="AY78" s="100">
        <v>1.0520714</v>
      </c>
      <c r="AZ78" s="100">
        <v>0.41563020000000001</v>
      </c>
      <c r="BA78" s="100">
        <v>1.5777292999999999</v>
      </c>
      <c r="BB78" s="100">
        <v>1.8546484999999999</v>
      </c>
      <c r="BC78" s="100">
        <v>1.4936035999999999</v>
      </c>
      <c r="BD78" s="100">
        <v>4.1361469</v>
      </c>
      <c r="BE78" s="100">
        <v>6.1991705000000001</v>
      </c>
      <c r="BF78" s="100">
        <v>7.6237314999999999</v>
      </c>
      <c r="BG78" s="100">
        <v>11.041954</v>
      </c>
      <c r="BH78" s="100">
        <v>16.540068000000002</v>
      </c>
      <c r="BI78" s="100">
        <v>20.402293</v>
      </c>
      <c r="BJ78" s="100">
        <v>35.865715000000002</v>
      </c>
      <c r="BK78" s="100">
        <v>35.277999000000001</v>
      </c>
      <c r="BL78" s="100">
        <v>76.199014000000005</v>
      </c>
      <c r="BM78" s="100">
        <v>6.9945776999999998</v>
      </c>
      <c r="BN78" s="100">
        <v>7.9562187</v>
      </c>
      <c r="BO78" s="128"/>
      <c r="BP78" s="122">
        <v>1971</v>
      </c>
    </row>
    <row r="79" spans="1:68">
      <c r="A79" s="128"/>
      <c r="B79" s="122">
        <v>1972</v>
      </c>
      <c r="C79" s="100">
        <v>20.460483</v>
      </c>
      <c r="D79" s="100">
        <v>2.3685643999999999</v>
      </c>
      <c r="E79" s="100">
        <v>1.0711946999999999</v>
      </c>
      <c r="F79" s="100">
        <v>0.67542469999999999</v>
      </c>
      <c r="G79" s="100">
        <v>0.69588450000000002</v>
      </c>
      <c r="H79" s="100">
        <v>2.0624509999999998</v>
      </c>
      <c r="I79" s="100">
        <v>1.5890166999999999</v>
      </c>
      <c r="J79" s="100">
        <v>1.2715949</v>
      </c>
      <c r="K79" s="100">
        <v>1.6951615</v>
      </c>
      <c r="L79" s="100">
        <v>2.9425683999999999</v>
      </c>
      <c r="M79" s="100">
        <v>8.2249437000000007</v>
      </c>
      <c r="N79" s="100">
        <v>7.7717689999999999</v>
      </c>
      <c r="O79" s="100">
        <v>11.297893999999999</v>
      </c>
      <c r="P79" s="100">
        <v>17.953137000000002</v>
      </c>
      <c r="Q79" s="100">
        <v>28.056871999999998</v>
      </c>
      <c r="R79" s="100">
        <v>34.768723999999999</v>
      </c>
      <c r="S79" s="100">
        <v>63.055962000000001</v>
      </c>
      <c r="T79" s="100">
        <v>97.042513999999997</v>
      </c>
      <c r="U79" s="100">
        <v>6.5219151000000002</v>
      </c>
      <c r="V79" s="100">
        <v>8.7024287000000005</v>
      </c>
      <c r="W79" s="128"/>
      <c r="X79" s="122">
        <v>1972</v>
      </c>
      <c r="Y79" s="100">
        <v>18.960971000000001</v>
      </c>
      <c r="Z79" s="100">
        <v>1.4973521999999999</v>
      </c>
      <c r="AA79" s="100">
        <v>0.48202679999999998</v>
      </c>
      <c r="AB79" s="100">
        <v>1.0497346999999999</v>
      </c>
      <c r="AC79" s="100">
        <v>0.361209</v>
      </c>
      <c r="AD79" s="100">
        <v>1.1981094000000001</v>
      </c>
      <c r="AE79" s="100">
        <v>0.97365769999999996</v>
      </c>
      <c r="AF79" s="100">
        <v>1.3457718999999999</v>
      </c>
      <c r="AG79" s="100">
        <v>2.8692682999999999</v>
      </c>
      <c r="AH79" s="100">
        <v>4.3665542000000004</v>
      </c>
      <c r="AI79" s="100">
        <v>5.7228044999999996</v>
      </c>
      <c r="AJ79" s="100">
        <v>5.3981792000000004</v>
      </c>
      <c r="AK79" s="100">
        <v>8.0237795999999992</v>
      </c>
      <c r="AL79" s="100">
        <v>6.4513156</v>
      </c>
      <c r="AM79" s="100">
        <v>16.033258</v>
      </c>
      <c r="AN79" s="100">
        <v>20.371545999999999</v>
      </c>
      <c r="AO79" s="100">
        <v>34.844073000000002</v>
      </c>
      <c r="AP79" s="100">
        <v>66.467264999999998</v>
      </c>
      <c r="AQ79" s="100">
        <v>5.5752721000000003</v>
      </c>
      <c r="AR79" s="100">
        <v>6.0790404999999996</v>
      </c>
      <c r="AS79" s="128"/>
      <c r="AT79" s="122">
        <v>1972</v>
      </c>
      <c r="AU79" s="100">
        <v>19.726696</v>
      </c>
      <c r="AV79" s="100">
        <v>1.9443337000000001</v>
      </c>
      <c r="AW79" s="100">
        <v>0.78379239999999994</v>
      </c>
      <c r="AX79" s="100">
        <v>0.85925929999999995</v>
      </c>
      <c r="AY79" s="100">
        <v>0.53167730000000002</v>
      </c>
      <c r="AZ79" s="100">
        <v>1.643886</v>
      </c>
      <c r="BA79" s="100">
        <v>1.2920716000000001</v>
      </c>
      <c r="BB79" s="100">
        <v>1.3076323000000001</v>
      </c>
      <c r="BC79" s="100">
        <v>2.2604177000000001</v>
      </c>
      <c r="BD79" s="100">
        <v>3.6380515</v>
      </c>
      <c r="BE79" s="100">
        <v>6.9794106999999999</v>
      </c>
      <c r="BF79" s="100">
        <v>6.5733465000000004</v>
      </c>
      <c r="BG79" s="100">
        <v>9.6068716999999992</v>
      </c>
      <c r="BH79" s="100">
        <v>11.894301</v>
      </c>
      <c r="BI79" s="100">
        <v>21.206347999999998</v>
      </c>
      <c r="BJ79" s="100">
        <v>25.817765999999999</v>
      </c>
      <c r="BK79" s="100">
        <v>44.885102000000003</v>
      </c>
      <c r="BL79" s="100">
        <v>75.948642000000007</v>
      </c>
      <c r="BM79" s="100">
        <v>6.0509646000000004</v>
      </c>
      <c r="BN79" s="100">
        <v>7.1557187999999998</v>
      </c>
      <c r="BO79" s="128"/>
      <c r="BP79" s="122">
        <v>1972</v>
      </c>
    </row>
    <row r="80" spans="1:68">
      <c r="A80" s="128"/>
      <c r="B80" s="122">
        <v>1973</v>
      </c>
      <c r="C80" s="100">
        <v>18.726139</v>
      </c>
      <c r="D80" s="100">
        <v>0.95485900000000001</v>
      </c>
      <c r="E80" s="100">
        <v>0.90617190000000003</v>
      </c>
      <c r="F80" s="100">
        <v>0.9951255</v>
      </c>
      <c r="G80" s="100">
        <v>1.2091730999999999</v>
      </c>
      <c r="H80" s="100">
        <v>0.71522830000000004</v>
      </c>
      <c r="I80" s="100">
        <v>2.4342746000000002</v>
      </c>
      <c r="J80" s="100">
        <v>1.9994452</v>
      </c>
      <c r="K80" s="100">
        <v>4.7069666000000003</v>
      </c>
      <c r="L80" s="100">
        <v>4.6074121000000003</v>
      </c>
      <c r="M80" s="100">
        <v>5.1826898000000003</v>
      </c>
      <c r="N80" s="100">
        <v>8.7781754999999997</v>
      </c>
      <c r="O80" s="100">
        <v>15.885503</v>
      </c>
      <c r="P80" s="100">
        <v>17.949562</v>
      </c>
      <c r="Q80" s="100">
        <v>27.012820000000001</v>
      </c>
      <c r="R80" s="100">
        <v>39.888826000000002</v>
      </c>
      <c r="S80" s="100">
        <v>38.027065999999998</v>
      </c>
      <c r="T80" s="100">
        <v>124.37811000000001</v>
      </c>
      <c r="U80" s="100">
        <v>6.5901521000000001</v>
      </c>
      <c r="V80" s="100">
        <v>8.9959837</v>
      </c>
      <c r="W80" s="128"/>
      <c r="X80" s="122">
        <v>1973</v>
      </c>
      <c r="Y80" s="100">
        <v>17.328866000000001</v>
      </c>
      <c r="Z80" s="100">
        <v>0.8381499</v>
      </c>
      <c r="AA80" s="100">
        <v>0.79521350000000002</v>
      </c>
      <c r="AB80" s="100">
        <v>0.51586540000000003</v>
      </c>
      <c r="AC80" s="100">
        <v>0.35754960000000002</v>
      </c>
      <c r="AD80" s="100">
        <v>0.94619370000000003</v>
      </c>
      <c r="AE80" s="100">
        <v>0.94954360000000004</v>
      </c>
      <c r="AF80" s="100">
        <v>0.263878</v>
      </c>
      <c r="AG80" s="100">
        <v>1.0644809</v>
      </c>
      <c r="AH80" s="100">
        <v>1.5381342</v>
      </c>
      <c r="AI80" s="100">
        <v>4.1478630000000001</v>
      </c>
      <c r="AJ80" s="100">
        <v>4.7416137000000003</v>
      </c>
      <c r="AK80" s="100">
        <v>6.7380186999999996</v>
      </c>
      <c r="AL80" s="100">
        <v>7.0943369000000001</v>
      </c>
      <c r="AM80" s="100">
        <v>13.99729</v>
      </c>
      <c r="AN80" s="100">
        <v>27.255382999999998</v>
      </c>
      <c r="AO80" s="100">
        <v>40.912098999999998</v>
      </c>
      <c r="AP80" s="100">
        <v>69.220575999999994</v>
      </c>
      <c r="AQ80" s="100">
        <v>5.0433744999999996</v>
      </c>
      <c r="AR80" s="100">
        <v>5.5575223999999999</v>
      </c>
      <c r="AS80" s="128"/>
      <c r="AT80" s="122">
        <v>1973</v>
      </c>
      <c r="AU80" s="100">
        <v>18.042261</v>
      </c>
      <c r="AV80" s="100">
        <v>0.89802000000000004</v>
      </c>
      <c r="AW80" s="100">
        <v>0.85212659999999996</v>
      </c>
      <c r="AX80" s="100">
        <v>0.75982320000000003</v>
      </c>
      <c r="AY80" s="100">
        <v>0.79067290000000001</v>
      </c>
      <c r="AZ80" s="100">
        <v>0.8274378</v>
      </c>
      <c r="BA80" s="100">
        <v>1.7179473999999999</v>
      </c>
      <c r="BB80" s="100">
        <v>1.1552176000000001</v>
      </c>
      <c r="BC80" s="100">
        <v>2.9508857000000002</v>
      </c>
      <c r="BD80" s="100">
        <v>3.1154123</v>
      </c>
      <c r="BE80" s="100">
        <v>4.6688096999999997</v>
      </c>
      <c r="BF80" s="100">
        <v>6.7315351999999997</v>
      </c>
      <c r="BG80" s="100">
        <v>11.164514</v>
      </c>
      <c r="BH80" s="100">
        <v>12.20388</v>
      </c>
      <c r="BI80" s="100">
        <v>19.64649</v>
      </c>
      <c r="BJ80" s="100">
        <v>32.018473999999998</v>
      </c>
      <c r="BK80" s="100">
        <v>39.902980999999997</v>
      </c>
      <c r="BL80" s="100">
        <v>86.212795</v>
      </c>
      <c r="BM80" s="100">
        <v>5.8202657999999996</v>
      </c>
      <c r="BN80" s="100">
        <v>7.0644931</v>
      </c>
      <c r="BO80" s="128"/>
      <c r="BP80" s="122">
        <v>1973</v>
      </c>
    </row>
    <row r="81" spans="1:68">
      <c r="A81" s="128"/>
      <c r="B81" s="122">
        <v>1974</v>
      </c>
      <c r="C81" s="100">
        <v>18.749216000000001</v>
      </c>
      <c r="D81" s="100">
        <v>1.901222</v>
      </c>
      <c r="E81" s="100">
        <v>0.89912020000000004</v>
      </c>
      <c r="F81" s="100">
        <v>1.1330693000000001</v>
      </c>
      <c r="G81" s="100">
        <v>1.0222423</v>
      </c>
      <c r="H81" s="100">
        <v>1.0397154</v>
      </c>
      <c r="I81" s="100">
        <v>0.85053000000000001</v>
      </c>
      <c r="J81" s="100">
        <v>2.9150836</v>
      </c>
      <c r="K81" s="100">
        <v>3.5327753</v>
      </c>
      <c r="L81" s="100">
        <v>3.6204599000000002</v>
      </c>
      <c r="M81" s="100">
        <v>6.2829363000000003</v>
      </c>
      <c r="N81" s="100">
        <v>8.5372701000000006</v>
      </c>
      <c r="O81" s="100">
        <v>12.826668</v>
      </c>
      <c r="P81" s="100">
        <v>20.381819</v>
      </c>
      <c r="Q81" s="100">
        <v>26.552258999999999</v>
      </c>
      <c r="R81" s="100">
        <v>38.02908</v>
      </c>
      <c r="S81" s="100">
        <v>62.672068000000003</v>
      </c>
      <c r="T81" s="100">
        <v>111.57362000000001</v>
      </c>
      <c r="U81" s="100">
        <v>6.6040918</v>
      </c>
      <c r="V81" s="100">
        <v>9.0720387999999996</v>
      </c>
      <c r="W81" s="128"/>
      <c r="X81" s="122">
        <v>1974</v>
      </c>
      <c r="Y81" s="100">
        <v>13.589039</v>
      </c>
      <c r="Z81" s="100">
        <v>0.66639899999999996</v>
      </c>
      <c r="AA81" s="100">
        <v>0.79201270000000001</v>
      </c>
      <c r="AB81" s="100">
        <v>0.50430339999999996</v>
      </c>
      <c r="AC81" s="100">
        <v>0.35103489999999998</v>
      </c>
      <c r="AD81" s="100">
        <v>1.2778433</v>
      </c>
      <c r="AE81" s="100">
        <v>1.1360098999999999</v>
      </c>
      <c r="AF81" s="100">
        <v>1.0254700999999999</v>
      </c>
      <c r="AG81" s="100">
        <v>1.0810021999999999</v>
      </c>
      <c r="AH81" s="100">
        <v>2.0542316999999999</v>
      </c>
      <c r="AI81" s="100">
        <v>3.4732891000000001</v>
      </c>
      <c r="AJ81" s="100">
        <v>4.44977</v>
      </c>
      <c r="AK81" s="100">
        <v>8.2083273000000005</v>
      </c>
      <c r="AL81" s="100">
        <v>9.8772217999999992</v>
      </c>
      <c r="AM81" s="100">
        <v>11.399971000000001</v>
      </c>
      <c r="AN81" s="100">
        <v>20.864726999999998</v>
      </c>
      <c r="AO81" s="100">
        <v>39.814045</v>
      </c>
      <c r="AP81" s="100">
        <v>52.593024</v>
      </c>
      <c r="AQ81" s="100">
        <v>4.5661411999999997</v>
      </c>
      <c r="AR81" s="100">
        <v>5.0286137000000002</v>
      </c>
      <c r="AS81" s="128"/>
      <c r="AT81" s="122">
        <v>1974</v>
      </c>
      <c r="AU81" s="100">
        <v>16.225939</v>
      </c>
      <c r="AV81" s="100">
        <v>1.2993193000000001</v>
      </c>
      <c r="AW81" s="100">
        <v>0.84705169999999996</v>
      </c>
      <c r="AX81" s="100">
        <v>0.82462599999999997</v>
      </c>
      <c r="AY81" s="100">
        <v>0.6916293</v>
      </c>
      <c r="AZ81" s="100">
        <v>1.1556799</v>
      </c>
      <c r="BA81" s="100">
        <v>0.98854169999999997</v>
      </c>
      <c r="BB81" s="100">
        <v>1.9957167</v>
      </c>
      <c r="BC81" s="100">
        <v>2.3489005000000001</v>
      </c>
      <c r="BD81" s="100">
        <v>2.8615792</v>
      </c>
      <c r="BE81" s="100">
        <v>4.8924196999999996</v>
      </c>
      <c r="BF81" s="100">
        <v>6.4602613</v>
      </c>
      <c r="BG81" s="100">
        <v>10.437766999999999</v>
      </c>
      <c r="BH81" s="100">
        <v>14.808908000000001</v>
      </c>
      <c r="BI81" s="100">
        <v>18.024899000000001</v>
      </c>
      <c r="BJ81" s="100">
        <v>27.365428999999999</v>
      </c>
      <c r="BK81" s="100">
        <v>47.665174999999998</v>
      </c>
      <c r="BL81" s="100">
        <v>70.549502000000004</v>
      </c>
      <c r="BM81" s="100">
        <v>5.5893316000000004</v>
      </c>
      <c r="BN81" s="100">
        <v>6.7414893999999999</v>
      </c>
      <c r="BO81" s="128"/>
      <c r="BP81" s="122">
        <v>1974</v>
      </c>
    </row>
    <row r="82" spans="1:68">
      <c r="A82" s="128"/>
      <c r="B82" s="122">
        <v>1975</v>
      </c>
      <c r="C82" s="100">
        <v>14.055329</v>
      </c>
      <c r="D82" s="100">
        <v>1.2505002000000001</v>
      </c>
      <c r="E82" s="100">
        <v>0.45174330000000001</v>
      </c>
      <c r="F82" s="100">
        <v>1.2709265999999999</v>
      </c>
      <c r="G82" s="100">
        <v>1.5295118999999999</v>
      </c>
      <c r="H82" s="100">
        <v>0.67592339999999995</v>
      </c>
      <c r="I82" s="100">
        <v>1.8486415</v>
      </c>
      <c r="J82" s="100">
        <v>2.1177068999999999</v>
      </c>
      <c r="K82" s="100">
        <v>1.8013102999999999</v>
      </c>
      <c r="L82" s="100">
        <v>1.9240759999999999</v>
      </c>
      <c r="M82" s="100">
        <v>5.9369394</v>
      </c>
      <c r="N82" s="100">
        <v>4.8423492000000001</v>
      </c>
      <c r="O82" s="100">
        <v>10.751531999999999</v>
      </c>
      <c r="P82" s="100">
        <v>17.488302000000001</v>
      </c>
      <c r="Q82" s="100">
        <v>35.766855</v>
      </c>
      <c r="R82" s="100">
        <v>40.592168000000001</v>
      </c>
      <c r="S82" s="100">
        <v>61.289810000000003</v>
      </c>
      <c r="T82" s="100">
        <v>87.770625999999993</v>
      </c>
      <c r="U82" s="100">
        <v>5.6821598</v>
      </c>
      <c r="V82" s="100">
        <v>8.0843063999999991</v>
      </c>
      <c r="W82" s="128"/>
      <c r="X82" s="122">
        <v>1975</v>
      </c>
      <c r="Y82" s="100">
        <v>11.500863000000001</v>
      </c>
      <c r="Z82" s="100">
        <v>0.98614789999999997</v>
      </c>
      <c r="AA82" s="100">
        <v>0.31910040000000001</v>
      </c>
      <c r="AB82" s="100">
        <v>0.165495</v>
      </c>
      <c r="AC82" s="100">
        <v>0.69392759999999998</v>
      </c>
      <c r="AD82" s="100">
        <v>0.88068639999999998</v>
      </c>
      <c r="AE82" s="100">
        <v>1.9689475000000001</v>
      </c>
      <c r="AF82" s="100">
        <v>1.2422669</v>
      </c>
      <c r="AG82" s="100">
        <v>1.9191332000000001</v>
      </c>
      <c r="AH82" s="100">
        <v>1.8027438</v>
      </c>
      <c r="AI82" s="100">
        <v>3.4317270999999998</v>
      </c>
      <c r="AJ82" s="100">
        <v>6.5633819999999998</v>
      </c>
      <c r="AK82" s="100">
        <v>4.6684095000000001</v>
      </c>
      <c r="AL82" s="100">
        <v>12.928302</v>
      </c>
      <c r="AM82" s="100">
        <v>8.6615707999999998</v>
      </c>
      <c r="AN82" s="100">
        <v>19.124677999999999</v>
      </c>
      <c r="AO82" s="100">
        <v>39.317722000000003</v>
      </c>
      <c r="AP82" s="100">
        <v>67.929924999999997</v>
      </c>
      <c r="AQ82" s="100">
        <v>4.4917439999999997</v>
      </c>
      <c r="AR82" s="100">
        <v>5.1053670000000002</v>
      </c>
      <c r="AS82" s="128"/>
      <c r="AT82" s="122">
        <v>1975</v>
      </c>
      <c r="AU82" s="100">
        <v>12.806537000000001</v>
      </c>
      <c r="AV82" s="100">
        <v>1.1216402999999999</v>
      </c>
      <c r="AW82" s="100">
        <v>0.38733990000000001</v>
      </c>
      <c r="AX82" s="100">
        <v>0.72950689999999996</v>
      </c>
      <c r="AY82" s="100">
        <v>1.1160216000000001</v>
      </c>
      <c r="AZ82" s="100">
        <v>0.77618189999999998</v>
      </c>
      <c r="BA82" s="100">
        <v>1.9068988</v>
      </c>
      <c r="BB82" s="100">
        <v>1.6918879</v>
      </c>
      <c r="BC82" s="100">
        <v>1.8583561</v>
      </c>
      <c r="BD82" s="100">
        <v>1.8654837</v>
      </c>
      <c r="BE82" s="100">
        <v>4.6983711000000001</v>
      </c>
      <c r="BF82" s="100">
        <v>5.7167902000000002</v>
      </c>
      <c r="BG82" s="100">
        <v>7.6003854999999998</v>
      </c>
      <c r="BH82" s="100">
        <v>15.06578</v>
      </c>
      <c r="BI82" s="100">
        <v>20.599194000000001</v>
      </c>
      <c r="BJ82" s="100">
        <v>27.308724999999999</v>
      </c>
      <c r="BK82" s="100">
        <v>46.733268000000002</v>
      </c>
      <c r="BL82" s="100">
        <v>73.873739</v>
      </c>
      <c r="BM82" s="100">
        <v>5.0888954999999996</v>
      </c>
      <c r="BN82" s="100">
        <v>6.3544377000000001</v>
      </c>
      <c r="BO82" s="128"/>
      <c r="BP82" s="122">
        <v>1975</v>
      </c>
    </row>
    <row r="83" spans="1:68">
      <c r="A83" s="128"/>
      <c r="B83" s="122">
        <v>1976</v>
      </c>
      <c r="C83" s="100">
        <v>13.284875</v>
      </c>
      <c r="D83" s="100">
        <v>1.3719596000000001</v>
      </c>
      <c r="E83" s="100">
        <v>0.76653260000000001</v>
      </c>
      <c r="F83" s="100">
        <v>0.15535209999999999</v>
      </c>
      <c r="G83" s="100">
        <v>1.1808685999999999</v>
      </c>
      <c r="H83" s="100">
        <v>0.33358349999999998</v>
      </c>
      <c r="I83" s="100">
        <v>1.7900046000000001</v>
      </c>
      <c r="J83" s="100">
        <v>1.6143278999999999</v>
      </c>
      <c r="K83" s="100">
        <v>2.3331536000000002</v>
      </c>
      <c r="L83" s="100">
        <v>3.1606177</v>
      </c>
      <c r="M83" s="100">
        <v>6.3532402000000001</v>
      </c>
      <c r="N83" s="100">
        <v>7.4567508</v>
      </c>
      <c r="O83" s="100">
        <v>9.2480285999999996</v>
      </c>
      <c r="P83" s="100">
        <v>15.123255</v>
      </c>
      <c r="Q83" s="100">
        <v>15.376386999999999</v>
      </c>
      <c r="R83" s="100">
        <v>41.679808999999999</v>
      </c>
      <c r="S83" s="100">
        <v>43.196544000000003</v>
      </c>
      <c r="T83" s="100">
        <v>92.321278000000007</v>
      </c>
      <c r="U83" s="100">
        <v>5.0625466000000001</v>
      </c>
      <c r="V83" s="100">
        <v>7.1518999000000001</v>
      </c>
      <c r="W83" s="128"/>
      <c r="X83" s="122">
        <v>1976</v>
      </c>
      <c r="Y83" s="100">
        <v>10.898408999999999</v>
      </c>
      <c r="Z83" s="100">
        <v>0.63990480000000005</v>
      </c>
      <c r="AA83" s="100">
        <v>0.32476650000000001</v>
      </c>
      <c r="AB83" s="100">
        <v>0.32410810000000001</v>
      </c>
      <c r="AC83" s="100">
        <v>0.86121669999999995</v>
      </c>
      <c r="AD83" s="100">
        <v>0.85654870000000005</v>
      </c>
      <c r="AE83" s="100">
        <v>0.84639070000000005</v>
      </c>
      <c r="AF83" s="100">
        <v>0.73242719999999994</v>
      </c>
      <c r="AG83" s="100">
        <v>1.1001281999999999</v>
      </c>
      <c r="AH83" s="100">
        <v>2.3425726</v>
      </c>
      <c r="AI83" s="100">
        <v>1.8279434999999999</v>
      </c>
      <c r="AJ83" s="100">
        <v>6.7009429999999996</v>
      </c>
      <c r="AK83" s="100">
        <v>5.9105341999999998</v>
      </c>
      <c r="AL83" s="100">
        <v>8.8734724000000007</v>
      </c>
      <c r="AM83" s="100">
        <v>11.118994000000001</v>
      </c>
      <c r="AN83" s="100">
        <v>23.317435</v>
      </c>
      <c r="AO83" s="100">
        <v>30.213847000000001</v>
      </c>
      <c r="AP83" s="100">
        <v>70.368261000000004</v>
      </c>
      <c r="AQ83" s="100">
        <v>4.2279378000000003</v>
      </c>
      <c r="AR83" s="100">
        <v>4.7950023000000002</v>
      </c>
      <c r="AS83" s="128"/>
      <c r="AT83" s="122">
        <v>1976</v>
      </c>
      <c r="AU83" s="100">
        <v>12.117383999999999</v>
      </c>
      <c r="AV83" s="100">
        <v>1.0147617</v>
      </c>
      <c r="AW83" s="100">
        <v>0.55200039999999995</v>
      </c>
      <c r="AX83" s="100">
        <v>0.23794850000000001</v>
      </c>
      <c r="AY83" s="100">
        <v>1.0227058</v>
      </c>
      <c r="AZ83" s="100">
        <v>0.59157199999999999</v>
      </c>
      <c r="BA83" s="100">
        <v>1.3328043000000001</v>
      </c>
      <c r="BB83" s="100">
        <v>1.1859386000000001</v>
      </c>
      <c r="BC83" s="100">
        <v>1.7348646000000001</v>
      </c>
      <c r="BD83" s="100">
        <v>2.7655389000000001</v>
      </c>
      <c r="BE83" s="100">
        <v>4.1213531999999997</v>
      </c>
      <c r="BF83" s="100">
        <v>7.0750944000000002</v>
      </c>
      <c r="BG83" s="100">
        <v>7.5126092</v>
      </c>
      <c r="BH83" s="100">
        <v>11.799106</v>
      </c>
      <c r="BI83" s="100">
        <v>13.000597000000001</v>
      </c>
      <c r="BJ83" s="100">
        <v>30.395533</v>
      </c>
      <c r="BK83" s="100">
        <v>34.496205000000003</v>
      </c>
      <c r="BL83" s="100">
        <v>76.833059000000006</v>
      </c>
      <c r="BM83" s="100">
        <v>4.6461636000000004</v>
      </c>
      <c r="BN83" s="100">
        <v>5.8088284000000003</v>
      </c>
      <c r="BO83" s="128"/>
      <c r="BP83" s="122">
        <v>1976</v>
      </c>
    </row>
    <row r="84" spans="1:68">
      <c r="A84" s="128"/>
      <c r="B84" s="122">
        <v>1977</v>
      </c>
      <c r="C84" s="100">
        <v>12.943244999999999</v>
      </c>
      <c r="D84" s="100">
        <v>1.4870817000000001</v>
      </c>
      <c r="E84" s="100">
        <v>1.0872029999999999</v>
      </c>
      <c r="F84" s="100">
        <v>0.7589764</v>
      </c>
      <c r="G84" s="100">
        <v>0.3324529</v>
      </c>
      <c r="H84" s="100">
        <v>1.8582242</v>
      </c>
      <c r="I84" s="100">
        <v>0.92692669999999999</v>
      </c>
      <c r="J84" s="100">
        <v>1.8113071000000001</v>
      </c>
      <c r="K84" s="100">
        <v>2.0453923999999999</v>
      </c>
      <c r="L84" s="100">
        <v>3.9743357000000001</v>
      </c>
      <c r="M84" s="100">
        <v>3.5381322000000002</v>
      </c>
      <c r="N84" s="100">
        <v>7.8404645999999998</v>
      </c>
      <c r="O84" s="100">
        <v>9.1811152000000007</v>
      </c>
      <c r="P84" s="100">
        <v>9.8076366000000004</v>
      </c>
      <c r="Q84" s="100">
        <v>27.126701000000001</v>
      </c>
      <c r="R84" s="100">
        <v>34.854590999999999</v>
      </c>
      <c r="S84" s="100">
        <v>65.993082000000001</v>
      </c>
      <c r="T84" s="100">
        <v>54.867533999999999</v>
      </c>
      <c r="U84" s="100">
        <v>5.0107660999999997</v>
      </c>
      <c r="V84" s="100">
        <v>6.9615629999999999</v>
      </c>
      <c r="W84" s="128"/>
      <c r="X84" s="122">
        <v>1977</v>
      </c>
      <c r="Y84" s="100">
        <v>9.7726404000000002</v>
      </c>
      <c r="Z84" s="100">
        <v>0.93223140000000004</v>
      </c>
      <c r="AA84" s="100">
        <v>1.1473567</v>
      </c>
      <c r="AB84" s="100">
        <v>0.47563260000000002</v>
      </c>
      <c r="AC84" s="100">
        <v>0.5105305</v>
      </c>
      <c r="AD84" s="100">
        <v>0.17244200000000001</v>
      </c>
      <c r="AE84" s="100">
        <v>0.78297349999999999</v>
      </c>
      <c r="AF84" s="100">
        <v>1.4331267000000001</v>
      </c>
      <c r="AG84" s="100">
        <v>1.6206711</v>
      </c>
      <c r="AH84" s="100">
        <v>2.3859325</v>
      </c>
      <c r="AI84" s="100">
        <v>2.0948275999999999</v>
      </c>
      <c r="AJ84" s="100">
        <v>3.5286645000000001</v>
      </c>
      <c r="AK84" s="100">
        <v>3.5925639999999999</v>
      </c>
      <c r="AL84" s="100">
        <v>8.5495993000000006</v>
      </c>
      <c r="AM84" s="100">
        <v>8.2613050999999995</v>
      </c>
      <c r="AN84" s="100">
        <v>13.921275</v>
      </c>
      <c r="AO84" s="100">
        <v>28.844660000000001</v>
      </c>
      <c r="AP84" s="100">
        <v>64.133397000000002</v>
      </c>
      <c r="AQ84" s="100">
        <v>3.6260859000000001</v>
      </c>
      <c r="AR84" s="100">
        <v>4.1172374999999999</v>
      </c>
      <c r="AS84" s="128"/>
      <c r="AT84" s="122">
        <v>1977</v>
      </c>
      <c r="AU84" s="100">
        <v>11.393929999999999</v>
      </c>
      <c r="AV84" s="100">
        <v>1.2157362</v>
      </c>
      <c r="AW84" s="100">
        <v>1.1164702</v>
      </c>
      <c r="AX84" s="100">
        <v>0.62038539999999998</v>
      </c>
      <c r="AY84" s="100">
        <v>0.42044609999999999</v>
      </c>
      <c r="AZ84" s="100">
        <v>1.0240061</v>
      </c>
      <c r="BA84" s="100">
        <v>0.85690619999999995</v>
      </c>
      <c r="BB84" s="100">
        <v>1.6272731</v>
      </c>
      <c r="BC84" s="100">
        <v>1.8388631</v>
      </c>
      <c r="BD84" s="100">
        <v>3.2059749000000002</v>
      </c>
      <c r="BE84" s="100">
        <v>2.8292836000000001</v>
      </c>
      <c r="BF84" s="100">
        <v>5.6574137999999996</v>
      </c>
      <c r="BG84" s="100">
        <v>6.2778046999999999</v>
      </c>
      <c r="BH84" s="100">
        <v>9.1355108000000005</v>
      </c>
      <c r="BI84" s="100">
        <v>16.642610999999999</v>
      </c>
      <c r="BJ84" s="100">
        <v>22.083024000000002</v>
      </c>
      <c r="BK84" s="100">
        <v>41.019674999999999</v>
      </c>
      <c r="BL84" s="100">
        <v>61.443232999999999</v>
      </c>
      <c r="BM84" s="100">
        <v>4.3192636000000002</v>
      </c>
      <c r="BN84" s="100">
        <v>5.3605337000000004</v>
      </c>
      <c r="BO84" s="128"/>
      <c r="BP84" s="122">
        <v>1977</v>
      </c>
    </row>
    <row r="85" spans="1:68">
      <c r="A85" s="128"/>
      <c r="B85" s="122">
        <v>1978</v>
      </c>
      <c r="C85" s="100">
        <v>13.244234000000001</v>
      </c>
      <c r="D85" s="100">
        <v>0.58874349999999998</v>
      </c>
      <c r="E85" s="100">
        <v>0.78267589999999998</v>
      </c>
      <c r="F85" s="100">
        <v>0.44970359999999998</v>
      </c>
      <c r="G85" s="100">
        <v>0.81583099999999997</v>
      </c>
      <c r="H85" s="100">
        <v>0.83835230000000005</v>
      </c>
      <c r="I85" s="100">
        <v>1.4134301</v>
      </c>
      <c r="J85" s="100">
        <v>0.44330560000000002</v>
      </c>
      <c r="K85" s="100">
        <v>2.5207902</v>
      </c>
      <c r="L85" s="100">
        <v>1.7768256</v>
      </c>
      <c r="M85" s="100">
        <v>3.2664794000000001</v>
      </c>
      <c r="N85" s="100">
        <v>6.3906302000000004</v>
      </c>
      <c r="O85" s="100">
        <v>7.4197081999999996</v>
      </c>
      <c r="P85" s="100">
        <v>11.280609999999999</v>
      </c>
      <c r="Q85" s="100">
        <v>15.609683</v>
      </c>
      <c r="R85" s="100">
        <v>29.323056000000001</v>
      </c>
      <c r="S85" s="100">
        <v>55.811045999999997</v>
      </c>
      <c r="T85" s="100">
        <v>64.964843000000002</v>
      </c>
      <c r="U85" s="100">
        <v>4.2471459999999999</v>
      </c>
      <c r="V85" s="100">
        <v>5.9704683999999997</v>
      </c>
      <c r="W85" s="128"/>
      <c r="X85" s="122">
        <v>1978</v>
      </c>
      <c r="Y85" s="100">
        <v>10.033692</v>
      </c>
      <c r="Z85" s="100">
        <v>0.91931479999999999</v>
      </c>
      <c r="AA85" s="100">
        <v>0.82292609999999999</v>
      </c>
      <c r="AB85" s="100">
        <v>0.46972320000000001</v>
      </c>
      <c r="AC85" s="100">
        <v>0.66974409999999995</v>
      </c>
      <c r="AD85" s="100">
        <v>0.51249990000000001</v>
      </c>
      <c r="AE85" s="100">
        <v>0.55352999999999997</v>
      </c>
      <c r="AF85" s="100">
        <v>1.1703462</v>
      </c>
      <c r="AG85" s="100">
        <v>0.79391959999999995</v>
      </c>
      <c r="AH85" s="100">
        <v>2.1592443000000001</v>
      </c>
      <c r="AI85" s="100">
        <v>3.6608868000000001</v>
      </c>
      <c r="AJ85" s="100">
        <v>5.1127938999999998</v>
      </c>
      <c r="AK85" s="100">
        <v>5.2189854000000002</v>
      </c>
      <c r="AL85" s="100">
        <v>7.1564167000000003</v>
      </c>
      <c r="AM85" s="100">
        <v>14.915578</v>
      </c>
      <c r="AN85" s="100">
        <v>17.123169999999998</v>
      </c>
      <c r="AO85" s="100">
        <v>26.195153999999999</v>
      </c>
      <c r="AP85" s="100">
        <v>65.676930999999996</v>
      </c>
      <c r="AQ85" s="100">
        <v>3.9844179</v>
      </c>
      <c r="AR85" s="100">
        <v>4.5171514999999998</v>
      </c>
      <c r="AS85" s="128"/>
      <c r="AT85" s="122">
        <v>1978</v>
      </c>
      <c r="AU85" s="100">
        <v>11.67811</v>
      </c>
      <c r="AV85" s="100">
        <v>0.75070959999999998</v>
      </c>
      <c r="AW85" s="100">
        <v>0.80229649999999997</v>
      </c>
      <c r="AX85" s="100">
        <v>0.4594955</v>
      </c>
      <c r="AY85" s="100">
        <v>0.74373100000000003</v>
      </c>
      <c r="AZ85" s="100">
        <v>0.67694840000000001</v>
      </c>
      <c r="BA85" s="100">
        <v>0.99280219999999997</v>
      </c>
      <c r="BB85" s="100">
        <v>0.79692160000000001</v>
      </c>
      <c r="BC85" s="100">
        <v>1.6783440999999999</v>
      </c>
      <c r="BD85" s="100">
        <v>1.9621668000000001</v>
      </c>
      <c r="BE85" s="100">
        <v>3.4597509</v>
      </c>
      <c r="BF85" s="100">
        <v>5.7445513000000004</v>
      </c>
      <c r="BG85" s="100">
        <v>6.2754089999999998</v>
      </c>
      <c r="BH85" s="100">
        <v>9.0729465000000005</v>
      </c>
      <c r="BI85" s="100">
        <v>15.223269999999999</v>
      </c>
      <c r="BJ85" s="100">
        <v>21.947168999999999</v>
      </c>
      <c r="BK85" s="100">
        <v>35.920067000000003</v>
      </c>
      <c r="BL85" s="100">
        <v>65.473591999999996</v>
      </c>
      <c r="BM85" s="100">
        <v>4.1158124000000003</v>
      </c>
      <c r="BN85" s="100">
        <v>5.1200448999999999</v>
      </c>
      <c r="BO85" s="128"/>
      <c r="BP85" s="122">
        <v>1978</v>
      </c>
    </row>
    <row r="86" spans="1:68">
      <c r="A86" s="128"/>
      <c r="B86" s="123">
        <v>1979</v>
      </c>
      <c r="C86" s="100">
        <v>6.1595950999999998</v>
      </c>
      <c r="D86" s="100">
        <v>0.44392290000000001</v>
      </c>
      <c r="E86" s="100">
        <v>0.46789170000000002</v>
      </c>
      <c r="F86" s="100">
        <v>0.89484390000000003</v>
      </c>
      <c r="G86" s="100">
        <v>0.47672619999999999</v>
      </c>
      <c r="H86" s="100">
        <v>0.99695100000000003</v>
      </c>
      <c r="I86" s="100">
        <v>0.51473690000000005</v>
      </c>
      <c r="J86" s="100">
        <v>1.2865873000000001</v>
      </c>
      <c r="K86" s="100">
        <v>1.9778334</v>
      </c>
      <c r="L86" s="100">
        <v>4.1424484000000001</v>
      </c>
      <c r="M86" s="100">
        <v>3.0142120000000001</v>
      </c>
      <c r="N86" s="100">
        <v>6.7051280000000002</v>
      </c>
      <c r="O86" s="100">
        <v>12.187123</v>
      </c>
      <c r="P86" s="100">
        <v>11.310511</v>
      </c>
      <c r="Q86" s="100">
        <v>16.362743999999999</v>
      </c>
      <c r="R86" s="100">
        <v>28.074397000000001</v>
      </c>
      <c r="S86" s="100">
        <v>43.700564</v>
      </c>
      <c r="T86" s="100">
        <v>67.801717999999994</v>
      </c>
      <c r="U86" s="100">
        <v>3.8600660000000002</v>
      </c>
      <c r="V86" s="100">
        <v>5.6379147999999999</v>
      </c>
      <c r="W86" s="128"/>
      <c r="X86" s="123">
        <v>1979</v>
      </c>
      <c r="Y86" s="100">
        <v>6.8147010999999997</v>
      </c>
      <c r="Z86" s="100">
        <v>0.92629760000000005</v>
      </c>
      <c r="AA86" s="100">
        <v>0.81745290000000004</v>
      </c>
      <c r="AB86" s="100">
        <v>0.3110173</v>
      </c>
      <c r="AC86" s="100">
        <v>0.65497539999999999</v>
      </c>
      <c r="AD86" s="100">
        <v>0.50721769999999999</v>
      </c>
      <c r="AE86" s="100">
        <v>0.71225959999999999</v>
      </c>
      <c r="AF86" s="100">
        <v>1.5771556</v>
      </c>
      <c r="AG86" s="100">
        <v>1.0349448999999999</v>
      </c>
      <c r="AH86" s="100">
        <v>0.82214310000000002</v>
      </c>
      <c r="AI86" s="100">
        <v>2.3621178999999999</v>
      </c>
      <c r="AJ86" s="100">
        <v>3.5724493000000002</v>
      </c>
      <c r="AK86" s="100">
        <v>5.5913328</v>
      </c>
      <c r="AL86" s="100">
        <v>7.6301208000000003</v>
      </c>
      <c r="AM86" s="100">
        <v>8.6645518999999993</v>
      </c>
      <c r="AN86" s="100">
        <v>16.000852999999999</v>
      </c>
      <c r="AO86" s="100">
        <v>24.774338</v>
      </c>
      <c r="AP86" s="100">
        <v>32.278889999999997</v>
      </c>
      <c r="AQ86" s="100">
        <v>3.0707933999999999</v>
      </c>
      <c r="AR86" s="100">
        <v>3.4095558000000001</v>
      </c>
      <c r="AS86" s="128"/>
      <c r="AT86" s="123">
        <v>1979</v>
      </c>
      <c r="AU86" s="100">
        <v>6.4794514000000003</v>
      </c>
      <c r="AV86" s="100">
        <v>0.6799982</v>
      </c>
      <c r="AW86" s="100">
        <v>0.63855430000000002</v>
      </c>
      <c r="AX86" s="100">
        <v>0.60903240000000003</v>
      </c>
      <c r="AY86" s="100">
        <v>0.56451519999999999</v>
      </c>
      <c r="AZ86" s="100">
        <v>0.75421289999999996</v>
      </c>
      <c r="BA86" s="100">
        <v>0.61166620000000005</v>
      </c>
      <c r="BB86" s="100">
        <v>1.4282779000000001</v>
      </c>
      <c r="BC86" s="100">
        <v>1.5171110999999999</v>
      </c>
      <c r="BD86" s="100">
        <v>2.5294717000000002</v>
      </c>
      <c r="BE86" s="100">
        <v>2.6953209</v>
      </c>
      <c r="BF86" s="100">
        <v>5.1258536000000001</v>
      </c>
      <c r="BG86" s="100">
        <v>8.7474807999999999</v>
      </c>
      <c r="BH86" s="100">
        <v>9.3395934999999994</v>
      </c>
      <c r="BI86" s="100">
        <v>12.072369999999999</v>
      </c>
      <c r="BJ86" s="100">
        <v>20.822738000000001</v>
      </c>
      <c r="BK86" s="100">
        <v>31.023636</v>
      </c>
      <c r="BL86" s="100">
        <v>42.236863999999997</v>
      </c>
      <c r="BM86" s="100">
        <v>3.4652066000000001</v>
      </c>
      <c r="BN86" s="100">
        <v>4.3077205999999997</v>
      </c>
      <c r="BO86" s="128"/>
      <c r="BP86" s="123">
        <v>1979</v>
      </c>
    </row>
    <row r="87" spans="1:68">
      <c r="A87" s="128"/>
      <c r="B87" s="123">
        <v>1980</v>
      </c>
      <c r="C87" s="100">
        <v>5.5182308999999998</v>
      </c>
      <c r="D87" s="100">
        <v>1.7984533</v>
      </c>
      <c r="E87" s="100">
        <v>0.92241700000000004</v>
      </c>
      <c r="F87" s="100">
        <v>0.45009559999999998</v>
      </c>
      <c r="G87" s="100">
        <v>0.46580670000000002</v>
      </c>
      <c r="H87" s="100">
        <v>0.49135780000000001</v>
      </c>
      <c r="I87" s="100">
        <v>0</v>
      </c>
      <c r="J87" s="100">
        <v>1.4423295</v>
      </c>
      <c r="K87" s="100">
        <v>2.1704477</v>
      </c>
      <c r="L87" s="100">
        <v>2.8939143999999999</v>
      </c>
      <c r="M87" s="100">
        <v>3.2786388999999998</v>
      </c>
      <c r="N87" s="100">
        <v>5.4665419999999996</v>
      </c>
      <c r="O87" s="100">
        <v>7.7934592</v>
      </c>
      <c r="P87" s="100">
        <v>16.681653000000001</v>
      </c>
      <c r="Q87" s="100">
        <v>12.932808</v>
      </c>
      <c r="R87" s="100">
        <v>27.351762999999998</v>
      </c>
      <c r="S87" s="100">
        <v>44.710903000000002</v>
      </c>
      <c r="T87" s="100">
        <v>95.283467999999999</v>
      </c>
      <c r="U87" s="100">
        <v>3.8157223999999998</v>
      </c>
      <c r="V87" s="100">
        <v>5.7702309999999999</v>
      </c>
      <c r="W87" s="128"/>
      <c r="X87" s="123">
        <v>1980</v>
      </c>
      <c r="Y87" s="100">
        <v>3.6212662</v>
      </c>
      <c r="Z87" s="100">
        <v>0.62564030000000004</v>
      </c>
      <c r="AA87" s="100">
        <v>0.48250520000000002</v>
      </c>
      <c r="AB87" s="100">
        <v>0.46799540000000001</v>
      </c>
      <c r="AC87" s="100">
        <v>0.95984029999999998</v>
      </c>
      <c r="AD87" s="100">
        <v>0.16684570000000001</v>
      </c>
      <c r="AE87" s="100">
        <v>0.34444160000000001</v>
      </c>
      <c r="AF87" s="100">
        <v>1.0747949999999999</v>
      </c>
      <c r="AG87" s="100">
        <v>1.5183146999999999</v>
      </c>
      <c r="AH87" s="100">
        <v>2.4901776</v>
      </c>
      <c r="AI87" s="100">
        <v>2.9098220000000001</v>
      </c>
      <c r="AJ87" s="100">
        <v>3.5042130999999999</v>
      </c>
      <c r="AK87" s="100">
        <v>3.2423003000000001</v>
      </c>
      <c r="AL87" s="100">
        <v>10.606928</v>
      </c>
      <c r="AM87" s="100">
        <v>11.629799999999999</v>
      </c>
      <c r="AN87" s="100">
        <v>12.527445</v>
      </c>
      <c r="AO87" s="100">
        <v>39.936101999999998</v>
      </c>
      <c r="AP87" s="100">
        <v>57.419752000000003</v>
      </c>
      <c r="AQ87" s="100">
        <v>3.3572117000000001</v>
      </c>
      <c r="AR87" s="100">
        <v>3.8924021999999998</v>
      </c>
      <c r="AS87" s="128"/>
      <c r="AT87" s="123">
        <v>1980</v>
      </c>
      <c r="AU87" s="100">
        <v>4.5928727</v>
      </c>
      <c r="AV87" s="100">
        <v>1.2245663</v>
      </c>
      <c r="AW87" s="100">
        <v>0.70742479999999996</v>
      </c>
      <c r="AX87" s="100">
        <v>0.45887099999999997</v>
      </c>
      <c r="AY87" s="100">
        <v>0.70913720000000002</v>
      </c>
      <c r="AZ87" s="100">
        <v>0.33060339999999999</v>
      </c>
      <c r="BA87" s="100">
        <v>0.16942189999999999</v>
      </c>
      <c r="BB87" s="100">
        <v>1.2624523000000001</v>
      </c>
      <c r="BC87" s="100">
        <v>1.8522269</v>
      </c>
      <c r="BD87" s="100">
        <v>2.6971335000000001</v>
      </c>
      <c r="BE87" s="100">
        <v>3.0986294000000001</v>
      </c>
      <c r="BF87" s="100">
        <v>4.4785598999999996</v>
      </c>
      <c r="BG87" s="100">
        <v>5.4172006000000001</v>
      </c>
      <c r="BH87" s="100">
        <v>13.431376</v>
      </c>
      <c r="BI87" s="100">
        <v>12.205415</v>
      </c>
      <c r="BJ87" s="100">
        <v>18.501242000000001</v>
      </c>
      <c r="BK87" s="100">
        <v>41.535874</v>
      </c>
      <c r="BL87" s="100">
        <v>67.888662999999994</v>
      </c>
      <c r="BM87" s="100">
        <v>3.5861668999999998</v>
      </c>
      <c r="BN87" s="100">
        <v>4.6531525</v>
      </c>
      <c r="BO87" s="128"/>
      <c r="BP87" s="123">
        <v>1980</v>
      </c>
    </row>
    <row r="88" spans="1:68">
      <c r="A88" s="128"/>
      <c r="B88" s="123">
        <v>1981</v>
      </c>
      <c r="C88" s="100">
        <v>3.9436369</v>
      </c>
      <c r="D88" s="100">
        <v>1.3865288</v>
      </c>
      <c r="E88" s="100">
        <v>0.59502820000000001</v>
      </c>
      <c r="F88" s="100">
        <v>0.75668259999999998</v>
      </c>
      <c r="G88" s="100">
        <v>0.90931269999999997</v>
      </c>
      <c r="H88" s="100">
        <v>0.96399480000000004</v>
      </c>
      <c r="I88" s="100">
        <v>0.80353169999999996</v>
      </c>
      <c r="J88" s="100">
        <v>1.1900558999999999</v>
      </c>
      <c r="K88" s="100">
        <v>1.8727381000000001</v>
      </c>
      <c r="L88" s="100">
        <v>1.3250999999999999</v>
      </c>
      <c r="M88" s="100">
        <v>3.0337581</v>
      </c>
      <c r="N88" s="100">
        <v>7.0244261000000003</v>
      </c>
      <c r="O88" s="100">
        <v>6.5102605000000002</v>
      </c>
      <c r="P88" s="100">
        <v>9.9942034</v>
      </c>
      <c r="Q88" s="100">
        <v>19.883087</v>
      </c>
      <c r="R88" s="100">
        <v>31.076080000000001</v>
      </c>
      <c r="S88" s="100">
        <v>49.946212000000003</v>
      </c>
      <c r="T88" s="100">
        <v>86.380651</v>
      </c>
      <c r="U88" s="100">
        <v>3.7189858999999998</v>
      </c>
      <c r="V88" s="100">
        <v>5.6795904999999998</v>
      </c>
      <c r="W88" s="128"/>
      <c r="X88" s="123">
        <v>1981</v>
      </c>
      <c r="Y88" s="100">
        <v>6.4701652999999997</v>
      </c>
      <c r="Z88" s="100">
        <v>0.32234620000000003</v>
      </c>
      <c r="AA88" s="100">
        <v>1.2419834000000001</v>
      </c>
      <c r="AB88" s="100">
        <v>1.1001688000000001</v>
      </c>
      <c r="AC88" s="100">
        <v>0.62302679999999999</v>
      </c>
      <c r="AD88" s="100">
        <v>0.3291791</v>
      </c>
      <c r="AE88" s="100">
        <v>0.49612279999999997</v>
      </c>
      <c r="AF88" s="100">
        <v>0.41246129999999998</v>
      </c>
      <c r="AG88" s="100">
        <v>1.2296402</v>
      </c>
      <c r="AH88" s="100">
        <v>2.5116231999999998</v>
      </c>
      <c r="AI88" s="100">
        <v>3.6933467000000002</v>
      </c>
      <c r="AJ88" s="100">
        <v>4.0490639000000002</v>
      </c>
      <c r="AK88" s="100">
        <v>3.4236342999999998</v>
      </c>
      <c r="AL88" s="100">
        <v>6.9912713999999996</v>
      </c>
      <c r="AM88" s="100">
        <v>11.977057</v>
      </c>
      <c r="AN88" s="100">
        <v>16.837197</v>
      </c>
      <c r="AO88" s="100">
        <v>33.311452000000003</v>
      </c>
      <c r="AP88" s="100">
        <v>57.482788999999997</v>
      </c>
      <c r="AQ88" s="100">
        <v>3.5852876</v>
      </c>
      <c r="AR88" s="100">
        <v>4.0620083999999999</v>
      </c>
      <c r="AS88" s="128"/>
      <c r="AT88" s="123">
        <v>1981</v>
      </c>
      <c r="AU88" s="100">
        <v>5.1771734</v>
      </c>
      <c r="AV88" s="100">
        <v>0.86644600000000005</v>
      </c>
      <c r="AW88" s="100">
        <v>0.91159920000000005</v>
      </c>
      <c r="AX88" s="100">
        <v>0.92517990000000006</v>
      </c>
      <c r="AY88" s="100">
        <v>0.76812820000000004</v>
      </c>
      <c r="AZ88" s="100">
        <v>0.65041599999999999</v>
      </c>
      <c r="BA88" s="100">
        <v>0.65202760000000004</v>
      </c>
      <c r="BB88" s="100">
        <v>0.80883899999999997</v>
      </c>
      <c r="BC88" s="100">
        <v>1.5591174999999999</v>
      </c>
      <c r="BD88" s="100">
        <v>1.9030427000000001</v>
      </c>
      <c r="BE88" s="100">
        <v>3.3565320999999999</v>
      </c>
      <c r="BF88" s="100">
        <v>5.5361041999999996</v>
      </c>
      <c r="BG88" s="100">
        <v>4.8928227</v>
      </c>
      <c r="BH88" s="100">
        <v>8.3921405</v>
      </c>
      <c r="BI88" s="100">
        <v>15.443631</v>
      </c>
      <c r="BJ88" s="100">
        <v>22.639106000000002</v>
      </c>
      <c r="BK88" s="100">
        <v>38.929946000000001</v>
      </c>
      <c r="BL88" s="100">
        <v>65.309145999999998</v>
      </c>
      <c r="BM88" s="100">
        <v>3.6520171000000001</v>
      </c>
      <c r="BN88" s="100">
        <v>4.6748655000000001</v>
      </c>
      <c r="BO88" s="128"/>
      <c r="BP88" s="123">
        <v>1981</v>
      </c>
    </row>
    <row r="89" spans="1:68">
      <c r="A89" s="128"/>
      <c r="B89" s="123">
        <v>1982</v>
      </c>
      <c r="C89" s="100">
        <v>4.9010495000000001</v>
      </c>
      <c r="D89" s="100">
        <v>0.79068380000000005</v>
      </c>
      <c r="E89" s="100">
        <v>0.86760490000000001</v>
      </c>
      <c r="F89" s="100">
        <v>0.91170720000000005</v>
      </c>
      <c r="G89" s="100">
        <v>0.59175009999999995</v>
      </c>
      <c r="H89" s="100">
        <v>0.63172589999999995</v>
      </c>
      <c r="I89" s="100">
        <v>1.1250601</v>
      </c>
      <c r="J89" s="100">
        <v>0.36546770000000001</v>
      </c>
      <c r="K89" s="100">
        <v>0.45040380000000002</v>
      </c>
      <c r="L89" s="100">
        <v>2.6075143000000001</v>
      </c>
      <c r="M89" s="100">
        <v>2.8041624000000001</v>
      </c>
      <c r="N89" s="100">
        <v>4.8112133000000004</v>
      </c>
      <c r="O89" s="100">
        <v>5.9122038000000003</v>
      </c>
      <c r="P89" s="100">
        <v>11.880247000000001</v>
      </c>
      <c r="Q89" s="100">
        <v>19.070867</v>
      </c>
      <c r="R89" s="100">
        <v>35.197285000000001</v>
      </c>
      <c r="S89" s="100">
        <v>52.845453999999997</v>
      </c>
      <c r="T89" s="100">
        <v>101.8974</v>
      </c>
      <c r="U89" s="100">
        <v>3.7462501000000001</v>
      </c>
      <c r="V89" s="100">
        <v>5.8834625000000003</v>
      </c>
      <c r="W89" s="128"/>
      <c r="X89" s="123">
        <v>1982</v>
      </c>
      <c r="Y89" s="100">
        <v>5.3232641000000003</v>
      </c>
      <c r="Z89" s="100">
        <v>0.82929600000000003</v>
      </c>
      <c r="AA89" s="100">
        <v>0.15085960000000001</v>
      </c>
      <c r="AB89" s="100">
        <v>0.63402700000000001</v>
      </c>
      <c r="AC89" s="100">
        <v>0.15210509999999999</v>
      </c>
      <c r="AD89" s="100">
        <v>1.1282152000000001</v>
      </c>
      <c r="AE89" s="100">
        <v>0.82455869999999998</v>
      </c>
      <c r="AF89" s="100">
        <v>0.95057210000000003</v>
      </c>
      <c r="AG89" s="100">
        <v>0.94841339999999996</v>
      </c>
      <c r="AH89" s="100">
        <v>1.3705577</v>
      </c>
      <c r="AI89" s="100">
        <v>2.139993</v>
      </c>
      <c r="AJ89" s="100">
        <v>3.4933464999999999</v>
      </c>
      <c r="AK89" s="100">
        <v>3.0147997000000002</v>
      </c>
      <c r="AL89" s="100">
        <v>7.2334724000000001</v>
      </c>
      <c r="AM89" s="100">
        <v>11.08638</v>
      </c>
      <c r="AN89" s="100">
        <v>15.524383</v>
      </c>
      <c r="AO89" s="100">
        <v>37.152056999999999</v>
      </c>
      <c r="AP89" s="100">
        <v>56.605473000000003</v>
      </c>
      <c r="AQ89" s="100">
        <v>3.3274881000000001</v>
      </c>
      <c r="AR89" s="100">
        <v>3.7513629000000002</v>
      </c>
      <c r="AS89" s="128"/>
      <c r="AT89" s="123">
        <v>1982</v>
      </c>
      <c r="AU89" s="100">
        <v>5.1070136000000002</v>
      </c>
      <c r="AV89" s="100">
        <v>0.80952979999999997</v>
      </c>
      <c r="AW89" s="100">
        <v>0.5168237</v>
      </c>
      <c r="AX89" s="100">
        <v>0.77579880000000001</v>
      </c>
      <c r="AY89" s="100">
        <v>0.37498100000000001</v>
      </c>
      <c r="AZ89" s="100">
        <v>0.87744840000000002</v>
      </c>
      <c r="BA89" s="100">
        <v>0.97674209999999995</v>
      </c>
      <c r="BB89" s="100">
        <v>0.65222880000000005</v>
      </c>
      <c r="BC89" s="100">
        <v>0.69299829999999996</v>
      </c>
      <c r="BD89" s="100">
        <v>2.0044846999999999</v>
      </c>
      <c r="BE89" s="100">
        <v>2.4800713000000001</v>
      </c>
      <c r="BF89" s="100">
        <v>4.1540371</v>
      </c>
      <c r="BG89" s="100">
        <v>4.4014638000000001</v>
      </c>
      <c r="BH89" s="100">
        <v>9.3950853999999993</v>
      </c>
      <c r="BI89" s="100">
        <v>14.591626</v>
      </c>
      <c r="BJ89" s="100">
        <v>23.543174</v>
      </c>
      <c r="BK89" s="100">
        <v>42.539614999999998</v>
      </c>
      <c r="BL89" s="100">
        <v>68.744056</v>
      </c>
      <c r="BM89" s="100">
        <v>3.5365600000000001</v>
      </c>
      <c r="BN89" s="100">
        <v>4.5603943999999998</v>
      </c>
      <c r="BO89" s="128"/>
      <c r="BP89" s="123">
        <v>1982</v>
      </c>
    </row>
    <row r="90" spans="1:68">
      <c r="A90" s="128"/>
      <c r="B90" s="123">
        <v>1983</v>
      </c>
      <c r="C90" s="100">
        <v>3.8322603000000002</v>
      </c>
      <c r="D90" s="100">
        <v>0.48408180000000001</v>
      </c>
      <c r="E90" s="100">
        <v>0.99957450000000003</v>
      </c>
      <c r="F90" s="100">
        <v>0.45835609999999999</v>
      </c>
      <c r="G90" s="100">
        <v>0.58472610000000003</v>
      </c>
      <c r="H90" s="100">
        <v>0.77950830000000004</v>
      </c>
      <c r="I90" s="100">
        <v>0.79999739999999997</v>
      </c>
      <c r="J90" s="100">
        <v>1.5463492000000001</v>
      </c>
      <c r="K90" s="100">
        <v>2.4064388000000001</v>
      </c>
      <c r="L90" s="100">
        <v>2.035059</v>
      </c>
      <c r="M90" s="100">
        <v>4.1520694999999996</v>
      </c>
      <c r="N90" s="100">
        <v>5.7974069999999998</v>
      </c>
      <c r="O90" s="100">
        <v>9.0777052000000005</v>
      </c>
      <c r="P90" s="100">
        <v>10.720667000000001</v>
      </c>
      <c r="Q90" s="100">
        <v>21.521744999999999</v>
      </c>
      <c r="R90" s="100">
        <v>35.511671</v>
      </c>
      <c r="S90" s="100">
        <v>41.544772999999999</v>
      </c>
      <c r="T90" s="100">
        <v>113.7186</v>
      </c>
      <c r="U90" s="100">
        <v>4.0461358000000001</v>
      </c>
      <c r="V90" s="100">
        <v>6.2477803999999999</v>
      </c>
      <c r="W90" s="128"/>
      <c r="X90" s="123">
        <v>1983</v>
      </c>
      <c r="Y90" s="100">
        <v>2.6312696999999998</v>
      </c>
      <c r="Z90" s="100">
        <v>0.3391825</v>
      </c>
      <c r="AA90" s="100">
        <v>0.74504099999999995</v>
      </c>
      <c r="AB90" s="100">
        <v>0.79825279999999998</v>
      </c>
      <c r="AC90" s="100">
        <v>0.45156439999999998</v>
      </c>
      <c r="AD90" s="100">
        <v>1.1129165000000001</v>
      </c>
      <c r="AE90" s="100">
        <v>0.81436810000000004</v>
      </c>
      <c r="AF90" s="100">
        <v>0.71544700000000006</v>
      </c>
      <c r="AG90" s="100">
        <v>0.92290939999999999</v>
      </c>
      <c r="AH90" s="100">
        <v>1.0696216999999999</v>
      </c>
      <c r="AI90" s="100">
        <v>3.8120029</v>
      </c>
      <c r="AJ90" s="100">
        <v>1.8707574</v>
      </c>
      <c r="AK90" s="100">
        <v>4.3661003999999997</v>
      </c>
      <c r="AL90" s="100">
        <v>6.5232020000000004</v>
      </c>
      <c r="AM90" s="100">
        <v>11.552013000000001</v>
      </c>
      <c r="AN90" s="100">
        <v>25.451920000000001</v>
      </c>
      <c r="AO90" s="100">
        <v>41.550479000000003</v>
      </c>
      <c r="AP90" s="100">
        <v>48.589654000000003</v>
      </c>
      <c r="AQ90" s="100">
        <v>3.4254014000000002</v>
      </c>
      <c r="AR90" s="100">
        <v>3.8755367999999999</v>
      </c>
      <c r="AS90" s="128"/>
      <c r="AT90" s="123">
        <v>1983</v>
      </c>
      <c r="AU90" s="100">
        <v>3.2472110000000001</v>
      </c>
      <c r="AV90" s="100">
        <v>0.41343400000000002</v>
      </c>
      <c r="AW90" s="100">
        <v>0.87501700000000004</v>
      </c>
      <c r="AX90" s="100">
        <v>0.62457010000000002</v>
      </c>
      <c r="AY90" s="100">
        <v>0.5191192</v>
      </c>
      <c r="AZ90" s="100">
        <v>0.94457840000000004</v>
      </c>
      <c r="BA90" s="100">
        <v>0.80711880000000003</v>
      </c>
      <c r="BB90" s="100">
        <v>1.1392446000000001</v>
      </c>
      <c r="BC90" s="100">
        <v>1.6844110000000001</v>
      </c>
      <c r="BD90" s="100">
        <v>1.5643883000000001</v>
      </c>
      <c r="BE90" s="100">
        <v>3.9861230000000001</v>
      </c>
      <c r="BF90" s="100">
        <v>3.8478889999999999</v>
      </c>
      <c r="BG90" s="100">
        <v>6.6363006000000002</v>
      </c>
      <c r="BH90" s="100">
        <v>8.4696142999999999</v>
      </c>
      <c r="BI90" s="100">
        <v>15.939495000000001</v>
      </c>
      <c r="BJ90" s="100">
        <v>29.535761000000001</v>
      </c>
      <c r="BK90" s="100">
        <v>41.548493999999998</v>
      </c>
      <c r="BL90" s="100">
        <v>65.883989</v>
      </c>
      <c r="BM90" s="100">
        <v>3.7353496000000002</v>
      </c>
      <c r="BN90" s="100">
        <v>4.8041071999999998</v>
      </c>
      <c r="BO90" s="128"/>
      <c r="BP90" s="123">
        <v>1983</v>
      </c>
    </row>
    <row r="91" spans="1:68">
      <c r="A91" s="128"/>
      <c r="B91" s="123">
        <v>1984</v>
      </c>
      <c r="C91" s="100">
        <v>3.6249077000000001</v>
      </c>
      <c r="D91" s="100">
        <v>0.3290843</v>
      </c>
      <c r="E91" s="100">
        <v>0.71606559999999997</v>
      </c>
      <c r="F91" s="100">
        <v>0.60803580000000002</v>
      </c>
      <c r="G91" s="100">
        <v>0.29119240000000002</v>
      </c>
      <c r="H91" s="100">
        <v>0.76723359999999996</v>
      </c>
      <c r="I91" s="100">
        <v>0.63811320000000005</v>
      </c>
      <c r="J91" s="100">
        <v>0.33180209999999999</v>
      </c>
      <c r="K91" s="100">
        <v>1.0503518000000001</v>
      </c>
      <c r="L91" s="100">
        <v>2.4681546000000001</v>
      </c>
      <c r="M91" s="100">
        <v>3.4217460000000002</v>
      </c>
      <c r="N91" s="100">
        <v>4.4442352999999999</v>
      </c>
      <c r="O91" s="100">
        <v>8.3464492000000003</v>
      </c>
      <c r="P91" s="100">
        <v>10.826807000000001</v>
      </c>
      <c r="Q91" s="100">
        <v>17.088947999999998</v>
      </c>
      <c r="R91" s="100">
        <v>29.865604999999999</v>
      </c>
      <c r="S91" s="100">
        <v>45.815266000000001</v>
      </c>
      <c r="T91" s="100">
        <v>89.412856000000005</v>
      </c>
      <c r="U91" s="100">
        <v>3.4840911999999999</v>
      </c>
      <c r="V91" s="100">
        <v>5.3119949000000002</v>
      </c>
      <c r="W91" s="128"/>
      <c r="X91" s="123">
        <v>1984</v>
      </c>
      <c r="Y91" s="100">
        <v>2.4266754000000001</v>
      </c>
      <c r="Z91" s="100">
        <v>0</v>
      </c>
      <c r="AA91" s="100">
        <v>0.44956410000000002</v>
      </c>
      <c r="AB91" s="100">
        <v>0.63537140000000003</v>
      </c>
      <c r="AC91" s="100">
        <v>0.60141330000000004</v>
      </c>
      <c r="AD91" s="100">
        <v>0.3129342</v>
      </c>
      <c r="AE91" s="100">
        <v>0.322627</v>
      </c>
      <c r="AF91" s="100">
        <v>0.86210909999999996</v>
      </c>
      <c r="AG91" s="100">
        <v>0.66345699999999996</v>
      </c>
      <c r="AH91" s="100">
        <v>1.8139132</v>
      </c>
      <c r="AI91" s="100">
        <v>2.4859543999999998</v>
      </c>
      <c r="AJ91" s="100">
        <v>2.9378459000000001</v>
      </c>
      <c r="AK91" s="100">
        <v>5.3294587</v>
      </c>
      <c r="AL91" s="100">
        <v>7.6170954999999996</v>
      </c>
      <c r="AM91" s="100">
        <v>11.489653000000001</v>
      </c>
      <c r="AN91" s="100">
        <v>18.159119</v>
      </c>
      <c r="AO91" s="100">
        <v>35.422367000000001</v>
      </c>
      <c r="AP91" s="100">
        <v>48.061903999999998</v>
      </c>
      <c r="AQ91" s="100">
        <v>3.1533695000000002</v>
      </c>
      <c r="AR91" s="100">
        <v>3.5022726999999998</v>
      </c>
      <c r="AS91" s="128"/>
      <c r="AT91" s="123">
        <v>1984</v>
      </c>
      <c r="AU91" s="100">
        <v>3.0409695000000001</v>
      </c>
      <c r="AV91" s="100">
        <v>0.16857739999999999</v>
      </c>
      <c r="AW91" s="100">
        <v>0.58583470000000004</v>
      </c>
      <c r="AX91" s="100">
        <v>0.62140309999999999</v>
      </c>
      <c r="AY91" s="100">
        <v>0.44380960000000003</v>
      </c>
      <c r="AZ91" s="100">
        <v>0.54229769999999999</v>
      </c>
      <c r="BA91" s="100">
        <v>0.4812478</v>
      </c>
      <c r="BB91" s="100">
        <v>0.59184510000000001</v>
      </c>
      <c r="BC91" s="100">
        <v>0.86187579999999997</v>
      </c>
      <c r="BD91" s="100">
        <v>2.1489962</v>
      </c>
      <c r="BE91" s="100">
        <v>2.9651314000000002</v>
      </c>
      <c r="BF91" s="100">
        <v>3.6990945000000002</v>
      </c>
      <c r="BG91" s="100">
        <v>6.7920939999999996</v>
      </c>
      <c r="BH91" s="100">
        <v>9.1043375999999991</v>
      </c>
      <c r="BI91" s="100">
        <v>13.957815999999999</v>
      </c>
      <c r="BJ91" s="100">
        <v>22.914138999999999</v>
      </c>
      <c r="BK91" s="100">
        <v>39.071927000000002</v>
      </c>
      <c r="BL91" s="100">
        <v>59.070912</v>
      </c>
      <c r="BM91" s="100">
        <v>3.3184866</v>
      </c>
      <c r="BN91" s="100">
        <v>4.2056582999999996</v>
      </c>
      <c r="BO91" s="128"/>
      <c r="BP91" s="123">
        <v>1984</v>
      </c>
    </row>
    <row r="92" spans="1:68">
      <c r="A92" s="128"/>
      <c r="B92" s="123">
        <v>1985</v>
      </c>
      <c r="C92" s="100">
        <v>3.419232</v>
      </c>
      <c r="D92" s="100">
        <v>0.49787239999999999</v>
      </c>
      <c r="E92" s="100">
        <v>0.72341940000000005</v>
      </c>
      <c r="F92" s="100">
        <v>0.89958119999999997</v>
      </c>
      <c r="G92" s="100">
        <v>0.58262409999999998</v>
      </c>
      <c r="H92" s="100">
        <v>1.1992942</v>
      </c>
      <c r="I92" s="100">
        <v>0.79687750000000002</v>
      </c>
      <c r="J92" s="100">
        <v>0.480292</v>
      </c>
      <c r="K92" s="100">
        <v>1.2095944999999999</v>
      </c>
      <c r="L92" s="100">
        <v>2.3800116999999998</v>
      </c>
      <c r="M92" s="100">
        <v>2.6666596</v>
      </c>
      <c r="N92" s="100">
        <v>2.8564973999999999</v>
      </c>
      <c r="O92" s="100">
        <v>7.5430972000000001</v>
      </c>
      <c r="P92" s="100">
        <v>12.60299</v>
      </c>
      <c r="Q92" s="100">
        <v>22.911071</v>
      </c>
      <c r="R92" s="100">
        <v>38.787303000000001</v>
      </c>
      <c r="S92" s="100">
        <v>36.269022</v>
      </c>
      <c r="T92" s="100">
        <v>95.658344999999997</v>
      </c>
      <c r="U92" s="100">
        <v>3.8057891000000001</v>
      </c>
      <c r="V92" s="100">
        <v>5.6597220000000004</v>
      </c>
      <c r="W92" s="128"/>
      <c r="X92" s="123">
        <v>1985</v>
      </c>
      <c r="Y92" s="100">
        <v>3.4165665999999999</v>
      </c>
      <c r="Z92" s="100">
        <v>0.174652</v>
      </c>
      <c r="AA92" s="100">
        <v>0.60634359999999998</v>
      </c>
      <c r="AB92" s="100">
        <v>0.6272257</v>
      </c>
      <c r="AC92" s="100">
        <v>0.9051112</v>
      </c>
      <c r="AD92" s="100">
        <v>0.76634460000000004</v>
      </c>
      <c r="AE92" s="100">
        <v>0.47984179999999999</v>
      </c>
      <c r="AF92" s="100">
        <v>0.66333229999999999</v>
      </c>
      <c r="AG92" s="100">
        <v>0.84659130000000005</v>
      </c>
      <c r="AH92" s="100">
        <v>1.0037843</v>
      </c>
      <c r="AI92" s="100">
        <v>1.6757811</v>
      </c>
      <c r="AJ92" s="100">
        <v>4.2787955999999996</v>
      </c>
      <c r="AK92" s="100">
        <v>7.4204568000000002</v>
      </c>
      <c r="AL92" s="100">
        <v>7.5231421999999997</v>
      </c>
      <c r="AM92" s="100">
        <v>13.117385000000001</v>
      </c>
      <c r="AN92" s="100">
        <v>23.372105999999999</v>
      </c>
      <c r="AO92" s="100">
        <v>51.122971999999997</v>
      </c>
      <c r="AP92" s="100">
        <v>68.685185000000004</v>
      </c>
      <c r="AQ92" s="100">
        <v>4.0857197000000003</v>
      </c>
      <c r="AR92" s="100">
        <v>4.4395955000000002</v>
      </c>
      <c r="AS92" s="128"/>
      <c r="AT92" s="123">
        <v>1985</v>
      </c>
      <c r="AU92" s="100">
        <v>3.4179312999999998</v>
      </c>
      <c r="AV92" s="100">
        <v>0.34038760000000001</v>
      </c>
      <c r="AW92" s="100">
        <v>0.66624519999999998</v>
      </c>
      <c r="AX92" s="100">
        <v>0.76645620000000003</v>
      </c>
      <c r="AY92" s="100">
        <v>0.74104210000000004</v>
      </c>
      <c r="AZ92" s="100">
        <v>0.98521639999999999</v>
      </c>
      <c r="BA92" s="100">
        <v>0.63864350000000003</v>
      </c>
      <c r="BB92" s="100">
        <v>0.57020159999999998</v>
      </c>
      <c r="BC92" s="100">
        <v>1.0325063999999999</v>
      </c>
      <c r="BD92" s="100">
        <v>1.7101158000000001</v>
      </c>
      <c r="BE92" s="100">
        <v>2.1826823000000002</v>
      </c>
      <c r="BF92" s="100">
        <v>3.5571997999999998</v>
      </c>
      <c r="BG92" s="100">
        <v>7.4801177000000001</v>
      </c>
      <c r="BH92" s="100">
        <v>9.8839731000000004</v>
      </c>
      <c r="BI92" s="100">
        <v>17.444151999999999</v>
      </c>
      <c r="BJ92" s="100">
        <v>29.647772</v>
      </c>
      <c r="BK92" s="100">
        <v>45.855398999999998</v>
      </c>
      <c r="BL92" s="100">
        <v>75.896319000000005</v>
      </c>
      <c r="BM92" s="100">
        <v>3.9459569999999999</v>
      </c>
      <c r="BN92" s="100">
        <v>4.939527</v>
      </c>
      <c r="BO92" s="128"/>
      <c r="BP92" s="123">
        <v>1985</v>
      </c>
    </row>
    <row r="93" spans="1:68">
      <c r="A93" s="128"/>
      <c r="B93" s="123">
        <v>1986</v>
      </c>
      <c r="C93" s="100">
        <v>2.5847307000000002</v>
      </c>
      <c r="D93" s="100">
        <v>0.82661300000000004</v>
      </c>
      <c r="E93" s="100">
        <v>0.44629439999999998</v>
      </c>
      <c r="F93" s="100">
        <v>0.87139509999999998</v>
      </c>
      <c r="G93" s="100">
        <v>0.88180570000000003</v>
      </c>
      <c r="H93" s="100">
        <v>1.0267588000000001</v>
      </c>
      <c r="I93" s="100">
        <v>2.3596221000000002</v>
      </c>
      <c r="J93" s="100">
        <v>1.7140738</v>
      </c>
      <c r="K93" s="100">
        <v>1.7303799</v>
      </c>
      <c r="L93" s="100">
        <v>2.5393542</v>
      </c>
      <c r="M93" s="100">
        <v>3.4482849999999998</v>
      </c>
      <c r="N93" s="100">
        <v>3.8977845000000002</v>
      </c>
      <c r="O93" s="100">
        <v>8.2480326000000002</v>
      </c>
      <c r="P93" s="100">
        <v>9.3966592999999996</v>
      </c>
      <c r="Q93" s="100">
        <v>23.406451000000001</v>
      </c>
      <c r="R93" s="100">
        <v>24.860254999999999</v>
      </c>
      <c r="S93" s="100">
        <v>66.323993000000002</v>
      </c>
      <c r="T93" s="100">
        <v>123.89431999999999</v>
      </c>
      <c r="U93" s="100">
        <v>4.2499007000000004</v>
      </c>
      <c r="V93" s="100">
        <v>6.4415630999999998</v>
      </c>
      <c r="W93" s="128"/>
      <c r="X93" s="123">
        <v>1986</v>
      </c>
      <c r="Y93" s="100">
        <v>2.2053896000000002</v>
      </c>
      <c r="Z93" s="100">
        <v>0</v>
      </c>
      <c r="AA93" s="100">
        <v>0.31282110000000002</v>
      </c>
      <c r="AB93" s="100">
        <v>0.75910429999999995</v>
      </c>
      <c r="AC93" s="100">
        <v>0.30474469999999998</v>
      </c>
      <c r="AD93" s="100">
        <v>0.59996099999999997</v>
      </c>
      <c r="AE93" s="100">
        <v>0.31570039999999999</v>
      </c>
      <c r="AF93" s="100">
        <v>0.16001380000000001</v>
      </c>
      <c r="AG93" s="100">
        <v>0.60702330000000004</v>
      </c>
      <c r="AH93" s="100">
        <v>0.73333320000000002</v>
      </c>
      <c r="AI93" s="100">
        <v>1.6673521</v>
      </c>
      <c r="AJ93" s="100">
        <v>1.0790337999999999</v>
      </c>
      <c r="AK93" s="100">
        <v>5.1653735000000003</v>
      </c>
      <c r="AL93" s="100">
        <v>5.9191250000000002</v>
      </c>
      <c r="AM93" s="100">
        <v>12.127965</v>
      </c>
      <c r="AN93" s="100">
        <v>24.517475000000001</v>
      </c>
      <c r="AO93" s="100">
        <v>31.175222000000002</v>
      </c>
      <c r="AP93" s="100">
        <v>63.432322999999997</v>
      </c>
      <c r="AQ93" s="100">
        <v>3.2176946000000002</v>
      </c>
      <c r="AR93" s="100">
        <v>3.4640341000000001</v>
      </c>
      <c r="AS93" s="128"/>
      <c r="AT93" s="123">
        <v>1986</v>
      </c>
      <c r="AU93" s="100">
        <v>2.3996987999999999</v>
      </c>
      <c r="AV93" s="100">
        <v>0.42391269999999998</v>
      </c>
      <c r="AW93" s="100">
        <v>0.38122980000000001</v>
      </c>
      <c r="AX93" s="100">
        <v>0.81649499999999997</v>
      </c>
      <c r="AY93" s="100">
        <v>0.59848480000000004</v>
      </c>
      <c r="AZ93" s="100">
        <v>0.8157411</v>
      </c>
      <c r="BA93" s="100">
        <v>1.3394189999999999</v>
      </c>
      <c r="BB93" s="100">
        <v>0.94734949999999996</v>
      </c>
      <c r="BC93" s="100">
        <v>1.1830445999999999</v>
      </c>
      <c r="BD93" s="100">
        <v>1.6621709</v>
      </c>
      <c r="BE93" s="100">
        <v>2.5785402999999998</v>
      </c>
      <c r="BF93" s="100">
        <v>2.5147710000000001</v>
      </c>
      <c r="BG93" s="100">
        <v>6.6719207999999997</v>
      </c>
      <c r="BH93" s="100">
        <v>7.5418617000000001</v>
      </c>
      <c r="BI93" s="100">
        <v>17.117605999999999</v>
      </c>
      <c r="BJ93" s="100">
        <v>24.657720000000001</v>
      </c>
      <c r="BK93" s="100">
        <v>43.777867999999998</v>
      </c>
      <c r="BL93" s="100">
        <v>79.662171000000001</v>
      </c>
      <c r="BM93" s="100">
        <v>3.7332185</v>
      </c>
      <c r="BN93" s="100">
        <v>4.6575880999999999</v>
      </c>
      <c r="BO93" s="128"/>
      <c r="BP93" s="123">
        <v>1986</v>
      </c>
    </row>
    <row r="94" spans="1:68">
      <c r="A94" s="128"/>
      <c r="B94" s="123">
        <v>1987</v>
      </c>
      <c r="C94" s="100">
        <v>2.2430289999999999</v>
      </c>
      <c r="D94" s="100">
        <v>0.6519298</v>
      </c>
      <c r="E94" s="100">
        <v>0.91915279999999999</v>
      </c>
      <c r="F94" s="100">
        <v>0.98903580000000002</v>
      </c>
      <c r="G94" s="100">
        <v>0.74134259999999996</v>
      </c>
      <c r="H94" s="100">
        <v>1.5804757</v>
      </c>
      <c r="I94" s="100">
        <v>1.8496682</v>
      </c>
      <c r="J94" s="100">
        <v>1.8888921999999999</v>
      </c>
      <c r="K94" s="100">
        <v>2.6674823000000001</v>
      </c>
      <c r="L94" s="100">
        <v>4.0298657999999996</v>
      </c>
      <c r="M94" s="100">
        <v>2.8598094999999999</v>
      </c>
      <c r="N94" s="100">
        <v>5.7838267999999999</v>
      </c>
      <c r="O94" s="100">
        <v>5.3461490999999999</v>
      </c>
      <c r="P94" s="100">
        <v>10.397805999999999</v>
      </c>
      <c r="Q94" s="100">
        <v>22.075987999999999</v>
      </c>
      <c r="R94" s="100">
        <v>32.686860000000003</v>
      </c>
      <c r="S94" s="100">
        <v>36.949137999999998</v>
      </c>
      <c r="T94" s="100">
        <v>107.57434000000001</v>
      </c>
      <c r="U94" s="100">
        <v>4.2127280000000003</v>
      </c>
      <c r="V94" s="100">
        <v>6.0434714999999999</v>
      </c>
      <c r="W94" s="128"/>
      <c r="X94" s="123">
        <v>1987</v>
      </c>
      <c r="Y94" s="100">
        <v>2.8594111999999998</v>
      </c>
      <c r="Z94" s="100">
        <v>0.51495519999999995</v>
      </c>
      <c r="AA94" s="100">
        <v>0.48406850000000001</v>
      </c>
      <c r="AB94" s="100">
        <v>0.58952970000000005</v>
      </c>
      <c r="AC94" s="100">
        <v>0.61279110000000003</v>
      </c>
      <c r="AD94" s="100">
        <v>0.73269740000000005</v>
      </c>
      <c r="AE94" s="100">
        <v>0</v>
      </c>
      <c r="AF94" s="100">
        <v>0.6407484</v>
      </c>
      <c r="AG94" s="100">
        <v>1.1196725000000001</v>
      </c>
      <c r="AH94" s="100">
        <v>1.4227281000000001</v>
      </c>
      <c r="AI94" s="100">
        <v>0.54338520000000001</v>
      </c>
      <c r="AJ94" s="100">
        <v>3.5402086000000001</v>
      </c>
      <c r="AK94" s="100">
        <v>4.8871077999999999</v>
      </c>
      <c r="AL94" s="100">
        <v>8.5405200000000008</v>
      </c>
      <c r="AM94" s="100">
        <v>12.350161</v>
      </c>
      <c r="AN94" s="100">
        <v>27.153144000000001</v>
      </c>
      <c r="AO94" s="100">
        <v>30.699380000000001</v>
      </c>
      <c r="AP94" s="100">
        <v>66.876555999999994</v>
      </c>
      <c r="AQ94" s="100">
        <v>3.7075144</v>
      </c>
      <c r="AR94" s="100">
        <v>3.9236537999999999</v>
      </c>
      <c r="AS94" s="128"/>
      <c r="AT94" s="123">
        <v>1987</v>
      </c>
      <c r="AU94" s="100">
        <v>2.5437275000000001</v>
      </c>
      <c r="AV94" s="100">
        <v>0.58521679999999998</v>
      </c>
      <c r="AW94" s="100">
        <v>0.70725689999999997</v>
      </c>
      <c r="AX94" s="100">
        <v>0.79349789999999998</v>
      </c>
      <c r="AY94" s="100">
        <v>0.67811779999999999</v>
      </c>
      <c r="AZ94" s="100">
        <v>1.1607635999999999</v>
      </c>
      <c r="BA94" s="100">
        <v>0.92648280000000005</v>
      </c>
      <c r="BB94" s="100">
        <v>1.2702818</v>
      </c>
      <c r="BC94" s="100">
        <v>1.9122216999999999</v>
      </c>
      <c r="BD94" s="100">
        <v>2.7637352000000002</v>
      </c>
      <c r="BE94" s="100">
        <v>1.7271065000000001</v>
      </c>
      <c r="BF94" s="100">
        <v>4.6817669000000004</v>
      </c>
      <c r="BG94" s="100">
        <v>5.1125309999999997</v>
      </c>
      <c r="BH94" s="100">
        <v>9.4110528999999996</v>
      </c>
      <c r="BI94" s="100">
        <v>16.663056000000001</v>
      </c>
      <c r="BJ94" s="100">
        <v>29.416834000000001</v>
      </c>
      <c r="BK94" s="100">
        <v>32.964542999999999</v>
      </c>
      <c r="BL94" s="100">
        <v>77.932978000000006</v>
      </c>
      <c r="BM94" s="100">
        <v>3.9596962000000002</v>
      </c>
      <c r="BN94" s="100">
        <v>4.8162326999999996</v>
      </c>
      <c r="BO94" s="128"/>
      <c r="BP94" s="123">
        <v>1987</v>
      </c>
    </row>
    <row r="95" spans="1:68">
      <c r="A95" s="128"/>
      <c r="B95" s="123">
        <v>1988</v>
      </c>
      <c r="C95" s="100">
        <v>3.6542275000000002</v>
      </c>
      <c r="D95" s="100">
        <v>0.9588892</v>
      </c>
      <c r="E95" s="100">
        <v>0.77899819999999997</v>
      </c>
      <c r="F95" s="100">
        <v>0.55679749999999995</v>
      </c>
      <c r="G95" s="100">
        <v>1.0399134000000001</v>
      </c>
      <c r="H95" s="100">
        <v>1.4114545000000001</v>
      </c>
      <c r="I95" s="100">
        <v>2.5613519</v>
      </c>
      <c r="J95" s="100">
        <v>2.3401849000000001</v>
      </c>
      <c r="K95" s="100">
        <v>3.0193946</v>
      </c>
      <c r="L95" s="100">
        <v>3.0370213000000001</v>
      </c>
      <c r="M95" s="100">
        <v>6.3468852</v>
      </c>
      <c r="N95" s="100">
        <v>5.0626030999999996</v>
      </c>
      <c r="O95" s="100">
        <v>4.9843546999999999</v>
      </c>
      <c r="P95" s="100">
        <v>13.342912999999999</v>
      </c>
      <c r="Q95" s="100">
        <v>18.808394</v>
      </c>
      <c r="R95" s="100">
        <v>41.905586999999997</v>
      </c>
      <c r="S95" s="100">
        <v>60.987178999999998</v>
      </c>
      <c r="T95" s="100">
        <v>118.78052</v>
      </c>
      <c r="U95" s="100">
        <v>4.9703325999999999</v>
      </c>
      <c r="V95" s="100">
        <v>7.1570926000000004</v>
      </c>
      <c r="W95" s="128"/>
      <c r="X95" s="123">
        <v>1988</v>
      </c>
      <c r="Y95" s="100">
        <v>3.1659120999999999</v>
      </c>
      <c r="Z95" s="100">
        <v>0.5062198</v>
      </c>
      <c r="AA95" s="100">
        <v>0.82064349999999997</v>
      </c>
      <c r="AB95" s="100">
        <v>0.58031569999999999</v>
      </c>
      <c r="AC95" s="100">
        <v>0.91927820000000005</v>
      </c>
      <c r="AD95" s="100">
        <v>0.143654</v>
      </c>
      <c r="AE95" s="100">
        <v>0</v>
      </c>
      <c r="AF95" s="100">
        <v>0.15761040000000001</v>
      </c>
      <c r="AG95" s="100">
        <v>1.2280378999999999</v>
      </c>
      <c r="AH95" s="100">
        <v>1.3785149000000001</v>
      </c>
      <c r="AI95" s="100">
        <v>2.6498349000000001</v>
      </c>
      <c r="AJ95" s="100">
        <v>3.0258934000000002</v>
      </c>
      <c r="AK95" s="100">
        <v>5.6746787999999997</v>
      </c>
      <c r="AL95" s="100">
        <v>6.9840884000000001</v>
      </c>
      <c r="AM95" s="100">
        <v>13.456988000000001</v>
      </c>
      <c r="AN95" s="100">
        <v>23.316590999999999</v>
      </c>
      <c r="AO95" s="100">
        <v>35.642888999999997</v>
      </c>
      <c r="AP95" s="100">
        <v>76.142386000000002</v>
      </c>
      <c r="AQ95" s="100">
        <v>3.8994502</v>
      </c>
      <c r="AR95" s="100">
        <v>4.1494489999999997</v>
      </c>
      <c r="AS95" s="128"/>
      <c r="AT95" s="123">
        <v>1988</v>
      </c>
      <c r="AU95" s="100">
        <v>3.4158811</v>
      </c>
      <c r="AV95" s="100">
        <v>0.73870279999999999</v>
      </c>
      <c r="AW95" s="100">
        <v>0.79927870000000001</v>
      </c>
      <c r="AX95" s="100">
        <v>0.56831339999999997</v>
      </c>
      <c r="AY95" s="100">
        <v>0.98052600000000001</v>
      </c>
      <c r="AZ95" s="100">
        <v>0.7831378</v>
      </c>
      <c r="BA95" s="100">
        <v>1.2834945</v>
      </c>
      <c r="BB95" s="100">
        <v>1.2544582</v>
      </c>
      <c r="BC95" s="100">
        <v>2.1437862999999999</v>
      </c>
      <c r="BD95" s="100">
        <v>2.2315725</v>
      </c>
      <c r="BE95" s="100">
        <v>4.5379345000000004</v>
      </c>
      <c r="BF95" s="100">
        <v>4.0604740000000001</v>
      </c>
      <c r="BG95" s="100">
        <v>5.3337345000000003</v>
      </c>
      <c r="BH95" s="100">
        <v>9.9740994999999995</v>
      </c>
      <c r="BI95" s="100">
        <v>15.827068000000001</v>
      </c>
      <c r="BJ95" s="100">
        <v>30.941924</v>
      </c>
      <c r="BK95" s="100">
        <v>44.862060999999997</v>
      </c>
      <c r="BL95" s="100">
        <v>87.873462000000004</v>
      </c>
      <c r="BM95" s="100">
        <v>4.4337812999999997</v>
      </c>
      <c r="BN95" s="100">
        <v>5.4109389999999999</v>
      </c>
      <c r="BO95" s="128"/>
      <c r="BP95" s="123">
        <v>1988</v>
      </c>
    </row>
    <row r="96" spans="1:68">
      <c r="A96" s="128"/>
      <c r="B96" s="123">
        <v>1989</v>
      </c>
      <c r="C96" s="100">
        <v>3.4535157000000001</v>
      </c>
      <c r="D96" s="100">
        <v>0.4709295</v>
      </c>
      <c r="E96" s="100">
        <v>0.47148390000000001</v>
      </c>
      <c r="F96" s="100">
        <v>0.96933040000000004</v>
      </c>
      <c r="G96" s="100">
        <v>0.59065959999999995</v>
      </c>
      <c r="H96" s="100">
        <v>1.2539342</v>
      </c>
      <c r="I96" s="100">
        <v>2.0549705</v>
      </c>
      <c r="J96" s="100">
        <v>2.1570452000000002</v>
      </c>
      <c r="K96" s="100">
        <v>1.7750410000000001</v>
      </c>
      <c r="L96" s="100">
        <v>3.1101619</v>
      </c>
      <c r="M96" s="100">
        <v>4.9269578000000003</v>
      </c>
      <c r="N96" s="100">
        <v>5.9273468999999999</v>
      </c>
      <c r="O96" s="100">
        <v>6.5803183000000001</v>
      </c>
      <c r="P96" s="100">
        <v>13.030673999999999</v>
      </c>
      <c r="Q96" s="100">
        <v>20.735057999999999</v>
      </c>
      <c r="R96" s="100">
        <v>30.708224999999999</v>
      </c>
      <c r="S96" s="100">
        <v>60.986687000000003</v>
      </c>
      <c r="T96" s="100">
        <v>142.57129</v>
      </c>
      <c r="U96" s="100">
        <v>4.7927955999999998</v>
      </c>
      <c r="V96" s="100">
        <v>7.0288088999999996</v>
      </c>
      <c r="W96" s="128"/>
      <c r="X96" s="123">
        <v>1989</v>
      </c>
      <c r="Y96" s="100">
        <v>2.1423226999999998</v>
      </c>
      <c r="Z96" s="100">
        <v>0.99360289999999996</v>
      </c>
      <c r="AA96" s="100">
        <v>0.1655964</v>
      </c>
      <c r="AB96" s="100">
        <v>0.72356390000000004</v>
      </c>
      <c r="AC96" s="100">
        <v>0.60726869999999999</v>
      </c>
      <c r="AD96" s="100">
        <v>0.1415681</v>
      </c>
      <c r="AE96" s="100">
        <v>0.88576840000000001</v>
      </c>
      <c r="AF96" s="100">
        <v>0.92920400000000003</v>
      </c>
      <c r="AG96" s="100">
        <v>0.33561659999999999</v>
      </c>
      <c r="AH96" s="100">
        <v>0.87734690000000004</v>
      </c>
      <c r="AI96" s="100">
        <v>2.3125724000000001</v>
      </c>
      <c r="AJ96" s="100">
        <v>4.9862601</v>
      </c>
      <c r="AK96" s="100">
        <v>5.6664715000000001</v>
      </c>
      <c r="AL96" s="100">
        <v>7.2913081999999996</v>
      </c>
      <c r="AM96" s="100">
        <v>13.543457999999999</v>
      </c>
      <c r="AN96" s="100">
        <v>27.469840999999999</v>
      </c>
      <c r="AO96" s="100">
        <v>47.082034999999998</v>
      </c>
      <c r="AP96" s="100">
        <v>77.513371000000006</v>
      </c>
      <c r="AQ96" s="100">
        <v>4.2602038000000002</v>
      </c>
      <c r="AR96" s="100">
        <v>4.4990502000000001</v>
      </c>
      <c r="AS96" s="128"/>
      <c r="AT96" s="123">
        <v>1989</v>
      </c>
      <c r="AU96" s="100">
        <v>2.8138440999999998</v>
      </c>
      <c r="AV96" s="100">
        <v>0.72527949999999997</v>
      </c>
      <c r="AW96" s="100">
        <v>0.32253720000000002</v>
      </c>
      <c r="AX96" s="100">
        <v>0.84915350000000001</v>
      </c>
      <c r="AY96" s="100">
        <v>0.59884899999999996</v>
      </c>
      <c r="AZ96" s="100">
        <v>0.70219050000000005</v>
      </c>
      <c r="BA96" s="100">
        <v>1.4720462000000001</v>
      </c>
      <c r="BB96" s="100">
        <v>1.5446997</v>
      </c>
      <c r="BC96" s="100">
        <v>1.0694113999999999</v>
      </c>
      <c r="BD96" s="100">
        <v>2.0251329999999998</v>
      </c>
      <c r="BE96" s="100">
        <v>3.6473078000000001</v>
      </c>
      <c r="BF96" s="100">
        <v>5.4633389000000001</v>
      </c>
      <c r="BG96" s="100">
        <v>6.1197429999999997</v>
      </c>
      <c r="BH96" s="100">
        <v>10.002431</v>
      </c>
      <c r="BI96" s="100">
        <v>16.735982</v>
      </c>
      <c r="BJ96" s="100">
        <v>28.800421</v>
      </c>
      <c r="BK96" s="100">
        <v>52.163603999999999</v>
      </c>
      <c r="BL96" s="100">
        <v>95.678409000000002</v>
      </c>
      <c r="BM96" s="100">
        <v>4.5258782999999996</v>
      </c>
      <c r="BN96" s="100">
        <v>5.5162130999999999</v>
      </c>
      <c r="BO96" s="128"/>
      <c r="BP96" s="123">
        <v>1989</v>
      </c>
    </row>
    <row r="97" spans="1:68">
      <c r="A97" s="128"/>
      <c r="B97" s="123">
        <v>1990</v>
      </c>
      <c r="C97" s="100">
        <v>4.0295645999999996</v>
      </c>
      <c r="D97" s="100">
        <v>0.30896570000000001</v>
      </c>
      <c r="E97" s="100">
        <v>0</v>
      </c>
      <c r="F97" s="100">
        <v>1.2544848</v>
      </c>
      <c r="G97" s="100">
        <v>0.72619219999999995</v>
      </c>
      <c r="H97" s="100">
        <v>1.2572817999999999</v>
      </c>
      <c r="I97" s="100">
        <v>2.1454531000000001</v>
      </c>
      <c r="J97" s="100">
        <v>2.7426816000000001</v>
      </c>
      <c r="K97" s="100">
        <v>3.5911632</v>
      </c>
      <c r="L97" s="100">
        <v>3.1778946000000001</v>
      </c>
      <c r="M97" s="100">
        <v>4.0450957000000001</v>
      </c>
      <c r="N97" s="100">
        <v>2.9978552000000001</v>
      </c>
      <c r="O97" s="100">
        <v>10.875031999999999</v>
      </c>
      <c r="P97" s="100">
        <v>8.9231935999999994</v>
      </c>
      <c r="Q97" s="100">
        <v>20.193860999999998</v>
      </c>
      <c r="R97" s="100">
        <v>41.414029999999997</v>
      </c>
      <c r="S97" s="100">
        <v>71.803505999999999</v>
      </c>
      <c r="T97" s="100">
        <v>105.85575</v>
      </c>
      <c r="U97" s="100">
        <v>5.0403764999999998</v>
      </c>
      <c r="V97" s="100">
        <v>7.0239117000000002</v>
      </c>
      <c r="W97" s="128"/>
      <c r="X97" s="123">
        <v>1990</v>
      </c>
      <c r="Y97" s="100">
        <v>3.0999100999999998</v>
      </c>
      <c r="Z97" s="100">
        <v>0.32521329999999998</v>
      </c>
      <c r="AA97" s="100">
        <v>0.49954379999999998</v>
      </c>
      <c r="AB97" s="100">
        <v>0.4379709</v>
      </c>
      <c r="AC97" s="100">
        <v>0.59716020000000003</v>
      </c>
      <c r="AD97" s="100">
        <v>0.70743670000000003</v>
      </c>
      <c r="AE97" s="100">
        <v>0.43199720000000003</v>
      </c>
      <c r="AF97" s="100">
        <v>0.60931210000000002</v>
      </c>
      <c r="AG97" s="100">
        <v>0.64645940000000002</v>
      </c>
      <c r="AH97" s="100">
        <v>1.6713988</v>
      </c>
      <c r="AI97" s="100">
        <v>2.7439632999999999</v>
      </c>
      <c r="AJ97" s="100">
        <v>2.5060074999999999</v>
      </c>
      <c r="AK97" s="100">
        <v>4.0469118000000002</v>
      </c>
      <c r="AL97" s="100">
        <v>11.762613</v>
      </c>
      <c r="AM97" s="100">
        <v>12.562906999999999</v>
      </c>
      <c r="AN97" s="100">
        <v>19.937379</v>
      </c>
      <c r="AO97" s="100">
        <v>42.347029999999997</v>
      </c>
      <c r="AP97" s="100">
        <v>99.423344999999998</v>
      </c>
      <c r="AQ97" s="100">
        <v>4.3722956000000002</v>
      </c>
      <c r="AR97" s="100">
        <v>4.5535947999999999</v>
      </c>
      <c r="AS97" s="128"/>
      <c r="AT97" s="123">
        <v>1990</v>
      </c>
      <c r="AU97" s="100">
        <v>3.5766743999999999</v>
      </c>
      <c r="AV97" s="100">
        <v>0.31688139999999998</v>
      </c>
      <c r="AW97" s="100">
        <v>0.24300550000000001</v>
      </c>
      <c r="AX97" s="100">
        <v>0.85567420000000005</v>
      </c>
      <c r="AY97" s="100">
        <v>0.66256369999999998</v>
      </c>
      <c r="AZ97" s="100">
        <v>0.98410880000000001</v>
      </c>
      <c r="BA97" s="100">
        <v>1.291617</v>
      </c>
      <c r="BB97" s="100">
        <v>1.6758457</v>
      </c>
      <c r="BC97" s="100">
        <v>2.1441913000000001</v>
      </c>
      <c r="BD97" s="100">
        <v>2.4436957000000001</v>
      </c>
      <c r="BE97" s="100">
        <v>3.4098853</v>
      </c>
      <c r="BF97" s="100">
        <v>2.7545704999999998</v>
      </c>
      <c r="BG97" s="100">
        <v>7.4478514999999996</v>
      </c>
      <c r="BH97" s="100">
        <v>10.417437</v>
      </c>
      <c r="BI97" s="100">
        <v>15.966397000000001</v>
      </c>
      <c r="BJ97" s="100">
        <v>28.782499999999999</v>
      </c>
      <c r="BK97" s="100">
        <v>53.157414000000003</v>
      </c>
      <c r="BL97" s="100">
        <v>101.24002</v>
      </c>
      <c r="BM97" s="100">
        <v>4.7055024000000003</v>
      </c>
      <c r="BN97" s="100">
        <v>5.6466792999999997</v>
      </c>
      <c r="BO97" s="128"/>
      <c r="BP97" s="123">
        <v>1990</v>
      </c>
    </row>
    <row r="98" spans="1:68">
      <c r="A98" s="128"/>
      <c r="B98" s="123">
        <v>1991</v>
      </c>
      <c r="C98" s="100">
        <v>4.2924902999999999</v>
      </c>
      <c r="D98" s="100">
        <v>0.30655189999999999</v>
      </c>
      <c r="E98" s="100">
        <v>0.46999030000000003</v>
      </c>
      <c r="F98" s="100">
        <v>0.71553999999999995</v>
      </c>
      <c r="G98" s="100">
        <v>0.42425370000000001</v>
      </c>
      <c r="H98" s="100">
        <v>0.8538154</v>
      </c>
      <c r="I98" s="100">
        <v>1.6811809</v>
      </c>
      <c r="J98" s="100">
        <v>3.0110142999999998</v>
      </c>
      <c r="K98" s="100">
        <v>2.7475127000000001</v>
      </c>
      <c r="L98" s="100">
        <v>3.2288822000000001</v>
      </c>
      <c r="M98" s="100">
        <v>5.0719057999999997</v>
      </c>
      <c r="N98" s="100">
        <v>5.4451105999999996</v>
      </c>
      <c r="O98" s="100">
        <v>10.633106</v>
      </c>
      <c r="P98" s="100">
        <v>10.932649</v>
      </c>
      <c r="Q98" s="100">
        <v>15.317689</v>
      </c>
      <c r="R98" s="100">
        <v>50.316681000000003</v>
      </c>
      <c r="S98" s="100">
        <v>66.340492999999995</v>
      </c>
      <c r="T98" s="100">
        <v>124.37811000000001</v>
      </c>
      <c r="U98" s="100">
        <v>5.2928421999999999</v>
      </c>
      <c r="V98" s="100">
        <v>7.4060332999999998</v>
      </c>
      <c r="W98" s="128"/>
      <c r="X98" s="123">
        <v>1991</v>
      </c>
      <c r="Y98" s="100">
        <v>2.5831407999999998</v>
      </c>
      <c r="Z98" s="100">
        <v>0.48403489999999999</v>
      </c>
      <c r="AA98" s="100">
        <v>1.3260225000000001</v>
      </c>
      <c r="AB98" s="100">
        <v>0.45092369999999998</v>
      </c>
      <c r="AC98" s="100">
        <v>0.2900064</v>
      </c>
      <c r="AD98" s="100">
        <v>0.57394160000000005</v>
      </c>
      <c r="AE98" s="100">
        <v>0.56183640000000001</v>
      </c>
      <c r="AF98" s="100">
        <v>0.75283180000000005</v>
      </c>
      <c r="AG98" s="100">
        <v>0.78230980000000006</v>
      </c>
      <c r="AH98" s="100">
        <v>0.39789360000000001</v>
      </c>
      <c r="AI98" s="100">
        <v>1.9362395999999999</v>
      </c>
      <c r="AJ98" s="100">
        <v>1.9517743999999999</v>
      </c>
      <c r="AK98" s="100">
        <v>5.4041055</v>
      </c>
      <c r="AL98" s="100">
        <v>8.2562747999999999</v>
      </c>
      <c r="AM98" s="100">
        <v>13.816998999999999</v>
      </c>
      <c r="AN98" s="100">
        <v>25.720393000000001</v>
      </c>
      <c r="AO98" s="100">
        <v>52.951895999999998</v>
      </c>
      <c r="AP98" s="100">
        <v>76.344897000000003</v>
      </c>
      <c r="AQ98" s="100">
        <v>4.3144087000000004</v>
      </c>
      <c r="AR98" s="100">
        <v>4.4130243</v>
      </c>
      <c r="AS98" s="128"/>
      <c r="AT98" s="123">
        <v>1991</v>
      </c>
      <c r="AU98" s="100">
        <v>3.4599274000000002</v>
      </c>
      <c r="AV98" s="100">
        <v>0.39301750000000002</v>
      </c>
      <c r="AW98" s="100">
        <v>0.88594010000000001</v>
      </c>
      <c r="AX98" s="100">
        <v>0.58647839999999996</v>
      </c>
      <c r="AY98" s="100">
        <v>0.35797030000000002</v>
      </c>
      <c r="AZ98" s="100">
        <v>0.71445769999999997</v>
      </c>
      <c r="BA98" s="100">
        <v>1.1222281999999999</v>
      </c>
      <c r="BB98" s="100">
        <v>1.8819817000000001</v>
      </c>
      <c r="BC98" s="100">
        <v>1.7770621</v>
      </c>
      <c r="BD98" s="100">
        <v>1.8461927</v>
      </c>
      <c r="BE98" s="100">
        <v>3.5421885999999998</v>
      </c>
      <c r="BF98" s="100">
        <v>3.7192644000000001</v>
      </c>
      <c r="BG98" s="100">
        <v>8.0068614999999994</v>
      </c>
      <c r="BH98" s="100">
        <v>9.5324624999999994</v>
      </c>
      <c r="BI98" s="100">
        <v>14.488355</v>
      </c>
      <c r="BJ98" s="100">
        <v>35.891233999999997</v>
      </c>
      <c r="BK98" s="100">
        <v>57.869363</v>
      </c>
      <c r="BL98" s="100">
        <v>90.115205000000003</v>
      </c>
      <c r="BM98" s="100">
        <v>4.8021190999999996</v>
      </c>
      <c r="BN98" s="100">
        <v>5.6848460999999997</v>
      </c>
      <c r="BO98" s="128"/>
      <c r="BP98" s="123">
        <v>1991</v>
      </c>
    </row>
    <row r="99" spans="1:68">
      <c r="A99" s="128"/>
      <c r="B99" s="123">
        <v>1992</v>
      </c>
      <c r="C99" s="100">
        <v>3.1894778000000001</v>
      </c>
      <c r="D99" s="100">
        <v>0.61002109999999998</v>
      </c>
      <c r="E99" s="100">
        <v>0.46711219999999998</v>
      </c>
      <c r="F99" s="100">
        <v>0.44305620000000001</v>
      </c>
      <c r="G99" s="100">
        <v>0.41445280000000001</v>
      </c>
      <c r="H99" s="100">
        <v>1.4434222000000001</v>
      </c>
      <c r="I99" s="100">
        <v>2.0674142</v>
      </c>
      <c r="J99" s="100">
        <v>2.6660742000000002</v>
      </c>
      <c r="K99" s="100">
        <v>2.603704</v>
      </c>
      <c r="L99" s="100">
        <v>3.0284135999999999</v>
      </c>
      <c r="M99" s="100">
        <v>3.8140366000000001</v>
      </c>
      <c r="N99" s="100">
        <v>5.8856261999999999</v>
      </c>
      <c r="O99" s="100">
        <v>9.6586362000000001</v>
      </c>
      <c r="P99" s="100">
        <v>16.631658000000002</v>
      </c>
      <c r="Q99" s="100">
        <v>24.263518999999999</v>
      </c>
      <c r="R99" s="100">
        <v>41.372070999999998</v>
      </c>
      <c r="S99" s="100">
        <v>65.677726000000007</v>
      </c>
      <c r="T99" s="100">
        <v>147.99153999999999</v>
      </c>
      <c r="U99" s="100">
        <v>5.6498109000000003</v>
      </c>
      <c r="V99" s="100">
        <v>7.8188085999999997</v>
      </c>
      <c r="W99" s="128"/>
      <c r="X99" s="123">
        <v>1992</v>
      </c>
      <c r="Y99" s="100">
        <v>2.0782276999999998</v>
      </c>
      <c r="Z99" s="100">
        <v>0.32100620000000002</v>
      </c>
      <c r="AA99" s="100">
        <v>0</v>
      </c>
      <c r="AB99" s="100">
        <v>0.77627460000000004</v>
      </c>
      <c r="AC99" s="100">
        <v>0.28372619999999998</v>
      </c>
      <c r="AD99" s="100">
        <v>0.29037859999999999</v>
      </c>
      <c r="AE99" s="100">
        <v>0.69016259999999996</v>
      </c>
      <c r="AF99" s="100">
        <v>0.5909816</v>
      </c>
      <c r="AG99" s="100">
        <v>0.77979399999999999</v>
      </c>
      <c r="AH99" s="100">
        <v>0.74340320000000004</v>
      </c>
      <c r="AI99" s="100">
        <v>1.1797517</v>
      </c>
      <c r="AJ99" s="100">
        <v>3.0052181999999998</v>
      </c>
      <c r="AK99" s="100">
        <v>6.8507040000000003</v>
      </c>
      <c r="AL99" s="100">
        <v>7.9405818000000004</v>
      </c>
      <c r="AM99" s="100">
        <v>12.658488</v>
      </c>
      <c r="AN99" s="100">
        <v>32.329515999999998</v>
      </c>
      <c r="AO99" s="100">
        <v>41.629497000000001</v>
      </c>
      <c r="AP99" s="100">
        <v>101.36189</v>
      </c>
      <c r="AQ99" s="100">
        <v>4.5836104000000004</v>
      </c>
      <c r="AR99" s="100">
        <v>4.6410565000000004</v>
      </c>
      <c r="AS99" s="128"/>
      <c r="AT99" s="123">
        <v>1992</v>
      </c>
      <c r="AU99" s="100">
        <v>2.6480823</v>
      </c>
      <c r="AV99" s="100">
        <v>0.46920600000000001</v>
      </c>
      <c r="AW99" s="100">
        <v>0.239928</v>
      </c>
      <c r="AX99" s="100">
        <v>0.6055024</v>
      </c>
      <c r="AY99" s="100">
        <v>0.34995599999999999</v>
      </c>
      <c r="AZ99" s="100">
        <v>0.86858709999999995</v>
      </c>
      <c r="BA99" s="100">
        <v>1.3792998999999999</v>
      </c>
      <c r="BB99" s="100">
        <v>1.6272310000000001</v>
      </c>
      <c r="BC99" s="100">
        <v>1.7000086999999999</v>
      </c>
      <c r="BD99" s="100">
        <v>1.9101049999999999</v>
      </c>
      <c r="BE99" s="100">
        <v>2.5300734</v>
      </c>
      <c r="BF99" s="100">
        <v>4.4605324</v>
      </c>
      <c r="BG99" s="100">
        <v>8.2497360000000004</v>
      </c>
      <c r="BH99" s="100">
        <v>12.106877000000001</v>
      </c>
      <c r="BI99" s="100">
        <v>17.879459000000001</v>
      </c>
      <c r="BJ99" s="100">
        <v>36.076327999999997</v>
      </c>
      <c r="BK99" s="100">
        <v>50.491351999999999</v>
      </c>
      <c r="BL99" s="100">
        <v>114.91569</v>
      </c>
      <c r="BM99" s="100">
        <v>5.1148159</v>
      </c>
      <c r="BN99" s="100">
        <v>6.0032576999999998</v>
      </c>
      <c r="BO99" s="128"/>
      <c r="BP99" s="123">
        <v>1992</v>
      </c>
    </row>
    <row r="100" spans="1:68">
      <c r="A100" s="128"/>
      <c r="B100" s="123">
        <v>1993</v>
      </c>
      <c r="C100" s="100">
        <v>4.0770533000000002</v>
      </c>
      <c r="D100" s="100">
        <v>0.76432610000000001</v>
      </c>
      <c r="E100" s="100">
        <v>0.46243420000000002</v>
      </c>
      <c r="F100" s="100">
        <v>0.60466260000000005</v>
      </c>
      <c r="G100" s="100">
        <v>0.27413330000000002</v>
      </c>
      <c r="H100" s="100">
        <v>1.0241914000000001</v>
      </c>
      <c r="I100" s="100">
        <v>0.95905779999999996</v>
      </c>
      <c r="J100" s="100">
        <v>2.33778</v>
      </c>
      <c r="K100" s="100">
        <v>2.6060869000000002</v>
      </c>
      <c r="L100" s="100">
        <v>1.6816021000000001</v>
      </c>
      <c r="M100" s="100">
        <v>4.6151309999999999</v>
      </c>
      <c r="N100" s="100">
        <v>3.9183110999999999</v>
      </c>
      <c r="O100" s="100">
        <v>7.2759022</v>
      </c>
      <c r="P100" s="100">
        <v>15.792797999999999</v>
      </c>
      <c r="Q100" s="100">
        <v>23.186274000000001</v>
      </c>
      <c r="R100" s="100">
        <v>55.812812000000001</v>
      </c>
      <c r="S100" s="100">
        <v>80.589702000000003</v>
      </c>
      <c r="T100" s="100">
        <v>131.29103000000001</v>
      </c>
      <c r="U100" s="100">
        <v>5.7162508000000001</v>
      </c>
      <c r="V100" s="100">
        <v>7.8535934999999997</v>
      </c>
      <c r="W100" s="128"/>
      <c r="X100" s="123">
        <v>1993</v>
      </c>
      <c r="Y100" s="100">
        <v>2.2261091</v>
      </c>
      <c r="Z100" s="100">
        <v>0.16053190000000001</v>
      </c>
      <c r="AA100" s="100">
        <v>0.16279460000000001</v>
      </c>
      <c r="AB100" s="100">
        <v>0.47690199999999999</v>
      </c>
      <c r="AC100" s="100">
        <v>0.42258099999999998</v>
      </c>
      <c r="AD100" s="100">
        <v>0.29444369999999997</v>
      </c>
      <c r="AE100" s="100">
        <v>0.41120000000000001</v>
      </c>
      <c r="AF100" s="100">
        <v>0.87339169999999999</v>
      </c>
      <c r="AG100" s="100">
        <v>0.92860140000000002</v>
      </c>
      <c r="AH100" s="100">
        <v>1.3988068</v>
      </c>
      <c r="AI100" s="100">
        <v>2.0778884999999998</v>
      </c>
      <c r="AJ100" s="100">
        <v>2.3999744000000001</v>
      </c>
      <c r="AK100" s="100">
        <v>4.7366031</v>
      </c>
      <c r="AL100" s="100">
        <v>7.8945512999999998</v>
      </c>
      <c r="AM100" s="100">
        <v>13.53238</v>
      </c>
      <c r="AN100" s="100">
        <v>29.611695000000001</v>
      </c>
      <c r="AO100" s="100">
        <v>47.457241000000003</v>
      </c>
      <c r="AP100" s="100">
        <v>112.73029</v>
      </c>
      <c r="AQ100" s="100">
        <v>4.8685007999999996</v>
      </c>
      <c r="AR100" s="100">
        <v>4.8456074999999998</v>
      </c>
      <c r="AS100" s="128"/>
      <c r="AT100" s="123">
        <v>1993</v>
      </c>
      <c r="AU100" s="100">
        <v>3.1754809000000002</v>
      </c>
      <c r="AV100" s="100">
        <v>0.46981440000000002</v>
      </c>
      <c r="AW100" s="100">
        <v>0.31670320000000002</v>
      </c>
      <c r="AX100" s="100">
        <v>0.54238929999999996</v>
      </c>
      <c r="AY100" s="100">
        <v>0.34734399999999999</v>
      </c>
      <c r="AZ100" s="100">
        <v>0.66044720000000001</v>
      </c>
      <c r="BA100" s="100">
        <v>0.68518730000000005</v>
      </c>
      <c r="BB100" s="100">
        <v>1.6042152999999999</v>
      </c>
      <c r="BC100" s="100">
        <v>1.7713399999999999</v>
      </c>
      <c r="BD100" s="100">
        <v>1.5429625</v>
      </c>
      <c r="BE100" s="100">
        <v>3.3777811999999998</v>
      </c>
      <c r="BF100" s="100">
        <v>3.1669706</v>
      </c>
      <c r="BG100" s="100">
        <v>6.003482</v>
      </c>
      <c r="BH100" s="100">
        <v>11.696949999999999</v>
      </c>
      <c r="BI100" s="100">
        <v>17.898305000000001</v>
      </c>
      <c r="BJ100" s="100">
        <v>40.490572999999998</v>
      </c>
      <c r="BK100" s="100">
        <v>59.736919</v>
      </c>
      <c r="BL100" s="100">
        <v>118.16134</v>
      </c>
      <c r="BM100" s="100">
        <v>5.2906728999999997</v>
      </c>
      <c r="BN100" s="100">
        <v>6.1496626000000001</v>
      </c>
      <c r="BO100" s="128"/>
      <c r="BP100" s="123">
        <v>1993</v>
      </c>
    </row>
    <row r="101" spans="1:68">
      <c r="A101" s="128"/>
      <c r="B101" s="123">
        <v>1994</v>
      </c>
      <c r="C101" s="100">
        <v>1.6546877</v>
      </c>
      <c r="D101" s="100">
        <v>0.30537750000000002</v>
      </c>
      <c r="E101" s="100">
        <v>0.76331329999999997</v>
      </c>
      <c r="F101" s="100">
        <v>1.5332155999999999</v>
      </c>
      <c r="G101" s="100">
        <v>0.96176300000000003</v>
      </c>
      <c r="H101" s="100">
        <v>2.7922370000000001</v>
      </c>
      <c r="I101" s="100">
        <v>4.7744027000000004</v>
      </c>
      <c r="J101" s="100">
        <v>4.6131180000000001</v>
      </c>
      <c r="K101" s="100">
        <v>4.5637926999999996</v>
      </c>
      <c r="L101" s="100">
        <v>4.3901440000000003</v>
      </c>
      <c r="M101" s="100">
        <v>3.8022733</v>
      </c>
      <c r="N101" s="100">
        <v>5.0924924000000003</v>
      </c>
      <c r="O101" s="100">
        <v>5.0816881</v>
      </c>
      <c r="P101" s="100">
        <v>12.065382</v>
      </c>
      <c r="Q101" s="100">
        <v>21.665590000000002</v>
      </c>
      <c r="R101" s="100">
        <v>55.258116999999999</v>
      </c>
      <c r="S101" s="100">
        <v>84.439696999999995</v>
      </c>
      <c r="T101" s="100">
        <v>114.71339999999999</v>
      </c>
      <c r="U101" s="100">
        <v>6.3743297999999999</v>
      </c>
      <c r="V101" s="100">
        <v>8.2801535000000008</v>
      </c>
      <c r="W101" s="128"/>
      <c r="X101" s="123">
        <v>1994</v>
      </c>
      <c r="Y101" s="100">
        <v>2.376776</v>
      </c>
      <c r="Z101" s="100">
        <v>0.32067879999999999</v>
      </c>
      <c r="AA101" s="100">
        <v>0.32193519999999998</v>
      </c>
      <c r="AB101" s="100">
        <v>0.48392479999999999</v>
      </c>
      <c r="AC101" s="100">
        <v>0</v>
      </c>
      <c r="AD101" s="100">
        <v>0.59071019999999996</v>
      </c>
      <c r="AE101" s="100">
        <v>0.68234609999999996</v>
      </c>
      <c r="AF101" s="100">
        <v>0.86187829999999999</v>
      </c>
      <c r="AG101" s="100">
        <v>0.61024909999999999</v>
      </c>
      <c r="AH101" s="100">
        <v>1.8506243</v>
      </c>
      <c r="AI101" s="100">
        <v>1.3282681999999999</v>
      </c>
      <c r="AJ101" s="100">
        <v>2.8606647999999999</v>
      </c>
      <c r="AK101" s="100">
        <v>7.3059155000000002</v>
      </c>
      <c r="AL101" s="100">
        <v>11.317242</v>
      </c>
      <c r="AM101" s="100">
        <v>12.642065000000001</v>
      </c>
      <c r="AN101" s="100">
        <v>36.533298000000002</v>
      </c>
      <c r="AO101" s="100">
        <v>49.778396000000001</v>
      </c>
      <c r="AP101" s="100">
        <v>107.01161999999999</v>
      </c>
      <c r="AQ101" s="100">
        <v>5.3345018</v>
      </c>
      <c r="AR101" s="100">
        <v>5.2184385000000004</v>
      </c>
      <c r="AS101" s="128"/>
      <c r="AT101" s="123">
        <v>1994</v>
      </c>
      <c r="AU101" s="100">
        <v>2.0063509000000002</v>
      </c>
      <c r="AV101" s="100">
        <v>0.31284119999999999</v>
      </c>
      <c r="AW101" s="100">
        <v>0.54846810000000001</v>
      </c>
      <c r="AX101" s="100">
        <v>1.0218881</v>
      </c>
      <c r="AY101" s="100">
        <v>0.48789159999999998</v>
      </c>
      <c r="AZ101" s="100">
        <v>1.6941549</v>
      </c>
      <c r="BA101" s="100">
        <v>2.7288071</v>
      </c>
      <c r="BB101" s="100">
        <v>2.7341513000000002</v>
      </c>
      <c r="BC101" s="100">
        <v>2.5898487000000001</v>
      </c>
      <c r="BD101" s="100">
        <v>3.1420330999999999</v>
      </c>
      <c r="BE101" s="100">
        <v>2.5942664999999998</v>
      </c>
      <c r="BF101" s="100">
        <v>3.9883643000000002</v>
      </c>
      <c r="BG101" s="100">
        <v>6.1964063999999999</v>
      </c>
      <c r="BH101" s="100">
        <v>11.679344</v>
      </c>
      <c r="BI101" s="100">
        <v>16.738741000000001</v>
      </c>
      <c r="BJ101" s="100">
        <v>44.351923999999997</v>
      </c>
      <c r="BK101" s="100">
        <v>62.633473000000002</v>
      </c>
      <c r="BL101" s="100">
        <v>109.28355000000001</v>
      </c>
      <c r="BM101" s="100">
        <v>5.8521349000000003</v>
      </c>
      <c r="BN101" s="100">
        <v>6.601801</v>
      </c>
      <c r="BO101" s="128"/>
      <c r="BP101" s="123">
        <v>1994</v>
      </c>
    </row>
    <row r="102" spans="1:68">
      <c r="A102" s="128"/>
      <c r="B102" s="123">
        <v>1995</v>
      </c>
      <c r="C102" s="100">
        <v>2.8572804000000001</v>
      </c>
      <c r="D102" s="100">
        <v>0.60577239999999999</v>
      </c>
      <c r="E102" s="100">
        <v>0.4534147</v>
      </c>
      <c r="F102" s="100">
        <v>1.0805471</v>
      </c>
      <c r="G102" s="100">
        <v>0.69277310000000003</v>
      </c>
      <c r="H102" s="100">
        <v>1.1621286</v>
      </c>
      <c r="I102" s="100">
        <v>3.1585770000000002</v>
      </c>
      <c r="J102" s="100">
        <v>3.6694347</v>
      </c>
      <c r="K102" s="100">
        <v>3.4666277000000001</v>
      </c>
      <c r="L102" s="100">
        <v>4.1064388999999997</v>
      </c>
      <c r="M102" s="100">
        <v>3.4391721999999998</v>
      </c>
      <c r="N102" s="100">
        <v>8.3921814000000001</v>
      </c>
      <c r="O102" s="100">
        <v>9.9396802999999991</v>
      </c>
      <c r="P102" s="100">
        <v>15.872683</v>
      </c>
      <c r="Q102" s="100">
        <v>20.817302000000002</v>
      </c>
      <c r="R102" s="100">
        <v>43.222887999999998</v>
      </c>
      <c r="S102" s="100">
        <v>79.230777000000003</v>
      </c>
      <c r="T102" s="100">
        <v>150.19524999999999</v>
      </c>
      <c r="U102" s="100">
        <v>6.4505832999999999</v>
      </c>
      <c r="V102" s="100">
        <v>8.4261427999999992</v>
      </c>
      <c r="W102" s="128"/>
      <c r="X102" s="123">
        <v>1995</v>
      </c>
      <c r="Y102" s="100">
        <v>1.1089408000000001</v>
      </c>
      <c r="Z102" s="100">
        <v>0.47776790000000002</v>
      </c>
      <c r="AA102" s="100">
        <v>0.31771650000000001</v>
      </c>
      <c r="AB102" s="100">
        <v>0.32496340000000001</v>
      </c>
      <c r="AC102" s="100">
        <v>0.28526069999999998</v>
      </c>
      <c r="AD102" s="100">
        <v>0.87680460000000005</v>
      </c>
      <c r="AE102" s="100">
        <v>0.96059240000000001</v>
      </c>
      <c r="AF102" s="100">
        <v>0.98579749999999999</v>
      </c>
      <c r="AG102" s="100">
        <v>0.90155739999999995</v>
      </c>
      <c r="AH102" s="100">
        <v>1.9527467999999999</v>
      </c>
      <c r="AI102" s="100">
        <v>0.63276049999999995</v>
      </c>
      <c r="AJ102" s="100">
        <v>3.0459326999999998</v>
      </c>
      <c r="AK102" s="100">
        <v>4.5023116999999999</v>
      </c>
      <c r="AL102" s="100">
        <v>9.6367785000000001</v>
      </c>
      <c r="AM102" s="100">
        <v>16.163224</v>
      </c>
      <c r="AN102" s="100">
        <v>29.243915999999999</v>
      </c>
      <c r="AO102" s="100">
        <v>50.063161000000001</v>
      </c>
      <c r="AP102" s="100">
        <v>124.80942</v>
      </c>
      <c r="AQ102" s="100">
        <v>5.4397989000000004</v>
      </c>
      <c r="AR102" s="100">
        <v>5.1880356000000001</v>
      </c>
      <c r="AS102" s="128"/>
      <c r="AT102" s="123">
        <v>1995</v>
      </c>
      <c r="AU102" s="100">
        <v>2.0058617000000001</v>
      </c>
      <c r="AV102" s="100">
        <v>0.54337950000000002</v>
      </c>
      <c r="AW102" s="100">
        <v>0.38725530000000002</v>
      </c>
      <c r="AX102" s="100">
        <v>0.71243449999999997</v>
      </c>
      <c r="AY102" s="100">
        <v>0.49197030000000003</v>
      </c>
      <c r="AZ102" s="100">
        <v>1.0198915</v>
      </c>
      <c r="BA102" s="100">
        <v>2.0591765999999998</v>
      </c>
      <c r="BB102" s="100">
        <v>2.3261699</v>
      </c>
      <c r="BC102" s="100">
        <v>2.1821180999999998</v>
      </c>
      <c r="BD102" s="100">
        <v>3.0456747000000002</v>
      </c>
      <c r="BE102" s="100">
        <v>2.0652238999999999</v>
      </c>
      <c r="BF102" s="100">
        <v>5.7564256</v>
      </c>
      <c r="BG102" s="100">
        <v>7.2085110999999999</v>
      </c>
      <c r="BH102" s="100">
        <v>12.668882</v>
      </c>
      <c r="BI102" s="100">
        <v>18.282619</v>
      </c>
      <c r="BJ102" s="100">
        <v>35.125393000000003</v>
      </c>
      <c r="BK102" s="100">
        <v>60.945346000000001</v>
      </c>
      <c r="BL102" s="100">
        <v>132.35503</v>
      </c>
      <c r="BM102" s="100">
        <v>5.9428326</v>
      </c>
      <c r="BN102" s="100">
        <v>6.6411854999999997</v>
      </c>
      <c r="BO102" s="128"/>
      <c r="BP102" s="123">
        <v>1995</v>
      </c>
    </row>
    <row r="103" spans="1:68">
      <c r="A103" s="128"/>
      <c r="B103" s="123">
        <v>1996</v>
      </c>
      <c r="C103" s="100">
        <v>3.1685439</v>
      </c>
      <c r="D103" s="100">
        <v>0.30012549999999999</v>
      </c>
      <c r="E103" s="100">
        <v>0.29968830000000002</v>
      </c>
      <c r="F103" s="100">
        <v>0.61393010000000003</v>
      </c>
      <c r="G103" s="100">
        <v>1.1350899000000001</v>
      </c>
      <c r="H103" s="100">
        <v>6.5125459000000001</v>
      </c>
      <c r="I103" s="100">
        <v>16.577164</v>
      </c>
      <c r="J103" s="100">
        <v>15.889091000000001</v>
      </c>
      <c r="K103" s="100">
        <v>14.849023000000001</v>
      </c>
      <c r="L103" s="100">
        <v>12.737329000000001</v>
      </c>
      <c r="M103" s="100">
        <v>9.3207322000000001</v>
      </c>
      <c r="N103" s="100">
        <v>12.446236000000001</v>
      </c>
      <c r="O103" s="100">
        <v>10.224629</v>
      </c>
      <c r="P103" s="100">
        <v>16.081575000000001</v>
      </c>
      <c r="Q103" s="100">
        <v>29.117379</v>
      </c>
      <c r="R103" s="100">
        <v>57.634953000000003</v>
      </c>
      <c r="S103" s="100">
        <v>93.984961999999996</v>
      </c>
      <c r="T103" s="100">
        <v>158.32542000000001</v>
      </c>
      <c r="U103" s="100">
        <v>11.770125</v>
      </c>
      <c r="V103" s="100">
        <v>13.868592</v>
      </c>
      <c r="W103" s="128"/>
      <c r="X103" s="123">
        <v>1996</v>
      </c>
      <c r="Y103" s="100">
        <v>1.4314411</v>
      </c>
      <c r="Z103" s="100">
        <v>0.15771009999999999</v>
      </c>
      <c r="AA103" s="100">
        <v>0.62966250000000001</v>
      </c>
      <c r="AB103" s="100">
        <v>0.80625400000000003</v>
      </c>
      <c r="AC103" s="100">
        <v>1.0234426999999999</v>
      </c>
      <c r="AD103" s="100">
        <v>0.99509139999999996</v>
      </c>
      <c r="AE103" s="100">
        <v>0.83227799999999996</v>
      </c>
      <c r="AF103" s="100">
        <v>1.1012881999999999</v>
      </c>
      <c r="AG103" s="100">
        <v>1.1830102</v>
      </c>
      <c r="AH103" s="100">
        <v>1.4125269</v>
      </c>
      <c r="AI103" s="100">
        <v>2.2223524000000001</v>
      </c>
      <c r="AJ103" s="100">
        <v>3.9453567999999999</v>
      </c>
      <c r="AK103" s="100">
        <v>4.5082487000000002</v>
      </c>
      <c r="AL103" s="100">
        <v>12.464625</v>
      </c>
      <c r="AM103" s="100">
        <v>13.828666</v>
      </c>
      <c r="AN103" s="100">
        <v>31.326899999999998</v>
      </c>
      <c r="AO103" s="100">
        <v>63.731962000000003</v>
      </c>
      <c r="AP103" s="100">
        <v>132.71636000000001</v>
      </c>
      <c r="AQ103" s="100">
        <v>6.2340035</v>
      </c>
      <c r="AR103" s="100">
        <v>5.8555470999999999</v>
      </c>
      <c r="AS103" s="128"/>
      <c r="AT103" s="123">
        <v>1996</v>
      </c>
      <c r="AU103" s="100">
        <v>2.3228768</v>
      </c>
      <c r="AV103" s="100">
        <v>0.23068710000000001</v>
      </c>
      <c r="AW103" s="100">
        <v>0.46060980000000001</v>
      </c>
      <c r="AX103" s="100">
        <v>0.70771850000000003</v>
      </c>
      <c r="AY103" s="100">
        <v>1.0801033</v>
      </c>
      <c r="AZ103" s="100">
        <v>3.7594465000000001</v>
      </c>
      <c r="BA103" s="100">
        <v>8.6879886000000006</v>
      </c>
      <c r="BB103" s="100">
        <v>8.4816531000000008</v>
      </c>
      <c r="BC103" s="100">
        <v>8.0018612000000005</v>
      </c>
      <c r="BD103" s="100">
        <v>7.1385120000000004</v>
      </c>
      <c r="BE103" s="100">
        <v>5.8418618000000002</v>
      </c>
      <c r="BF103" s="100">
        <v>8.2590725000000003</v>
      </c>
      <c r="BG103" s="100">
        <v>7.3550627999999998</v>
      </c>
      <c r="BH103" s="100">
        <v>14.227911000000001</v>
      </c>
      <c r="BI103" s="100">
        <v>20.827745</v>
      </c>
      <c r="BJ103" s="100">
        <v>42.486127000000003</v>
      </c>
      <c r="BK103" s="100">
        <v>75.069732999999999</v>
      </c>
      <c r="BL103" s="100">
        <v>140.36484999999999</v>
      </c>
      <c r="BM103" s="100">
        <v>8.9877692000000007</v>
      </c>
      <c r="BN103" s="100">
        <v>9.6612722000000009</v>
      </c>
      <c r="BO103" s="128"/>
      <c r="BP103" s="123">
        <v>1996</v>
      </c>
    </row>
    <row r="104" spans="1:68">
      <c r="A104" s="128"/>
      <c r="B104" s="124">
        <v>1997</v>
      </c>
      <c r="C104" s="100">
        <v>3.0170827</v>
      </c>
      <c r="D104" s="100">
        <v>0.44608799999999998</v>
      </c>
      <c r="E104" s="100">
        <v>0.44914549999999998</v>
      </c>
      <c r="F104" s="100">
        <v>0.92225970000000002</v>
      </c>
      <c r="G104" s="100">
        <v>1.1695393000000001</v>
      </c>
      <c r="H104" s="100">
        <v>3.4641343999999998</v>
      </c>
      <c r="I104" s="100">
        <v>6.0791906000000004</v>
      </c>
      <c r="J104" s="100">
        <v>7.6263211999999996</v>
      </c>
      <c r="K104" s="100">
        <v>9.8037638000000005</v>
      </c>
      <c r="L104" s="100">
        <v>8.1868201000000003</v>
      </c>
      <c r="M104" s="100">
        <v>7.3859766999999996</v>
      </c>
      <c r="N104" s="100">
        <v>8.7896429999999999</v>
      </c>
      <c r="O104" s="100">
        <v>10.842610000000001</v>
      </c>
      <c r="P104" s="100">
        <v>17.276353</v>
      </c>
      <c r="Q104" s="100">
        <v>31.017037999999999</v>
      </c>
      <c r="R104" s="100">
        <v>55.546444999999999</v>
      </c>
      <c r="S104" s="100">
        <v>81.357185999999999</v>
      </c>
      <c r="T104" s="100">
        <v>201.27052</v>
      </c>
      <c r="U104" s="100">
        <v>9.4799390999999993</v>
      </c>
      <c r="V104" s="100">
        <v>11.678072</v>
      </c>
      <c r="W104" s="128"/>
      <c r="X104" s="124">
        <v>1997</v>
      </c>
      <c r="Y104" s="100">
        <v>1.5912013</v>
      </c>
      <c r="Z104" s="100">
        <v>0.62546029999999997</v>
      </c>
      <c r="AA104" s="100">
        <v>0.31393919999999997</v>
      </c>
      <c r="AB104" s="100">
        <v>1.1300986</v>
      </c>
      <c r="AC104" s="100">
        <v>0.60118640000000001</v>
      </c>
      <c r="AD104" s="100">
        <v>0.69307560000000001</v>
      </c>
      <c r="AE104" s="100">
        <v>1.4033492000000001</v>
      </c>
      <c r="AF104" s="100">
        <v>1.487576</v>
      </c>
      <c r="AG104" s="100">
        <v>0.72606139999999997</v>
      </c>
      <c r="AH104" s="100">
        <v>1.2505237</v>
      </c>
      <c r="AI104" s="100">
        <v>2.9935133999999999</v>
      </c>
      <c r="AJ104" s="100">
        <v>4.0575697999999996</v>
      </c>
      <c r="AK104" s="100">
        <v>4.4232008</v>
      </c>
      <c r="AL104" s="100">
        <v>13.698005</v>
      </c>
      <c r="AM104" s="100">
        <v>18.965406000000002</v>
      </c>
      <c r="AN104" s="100">
        <v>25.085840999999999</v>
      </c>
      <c r="AO104" s="100">
        <v>76.567538999999996</v>
      </c>
      <c r="AP104" s="100">
        <v>153.39384000000001</v>
      </c>
      <c r="AQ104" s="100">
        <v>7.0574066999999996</v>
      </c>
      <c r="AR104" s="100">
        <v>6.4756289999999996</v>
      </c>
      <c r="AS104" s="128"/>
      <c r="AT104" s="124">
        <v>1997</v>
      </c>
      <c r="AU104" s="100">
        <v>2.3231538</v>
      </c>
      <c r="AV104" s="100">
        <v>0.53351950000000004</v>
      </c>
      <c r="AW104" s="100">
        <v>0.38314150000000002</v>
      </c>
      <c r="AX104" s="100">
        <v>1.0236293000000001</v>
      </c>
      <c r="AY104" s="100">
        <v>0.88929659999999999</v>
      </c>
      <c r="AZ104" s="100">
        <v>2.0788536999999998</v>
      </c>
      <c r="BA104" s="100">
        <v>3.7326256999999998</v>
      </c>
      <c r="BB104" s="100">
        <v>4.5462040000000004</v>
      </c>
      <c r="BC104" s="100">
        <v>5.2475915999999998</v>
      </c>
      <c r="BD104" s="100">
        <v>4.7392849000000004</v>
      </c>
      <c r="BE104" s="100">
        <v>5.2313014999999998</v>
      </c>
      <c r="BF104" s="100">
        <v>6.4607298999999996</v>
      </c>
      <c r="BG104" s="100">
        <v>7.6238424</v>
      </c>
      <c r="BH104" s="100">
        <v>15.448855</v>
      </c>
      <c r="BI104" s="100">
        <v>24.530705999999999</v>
      </c>
      <c r="BJ104" s="100">
        <v>38.049779999999998</v>
      </c>
      <c r="BK104" s="100">
        <v>78.37209</v>
      </c>
      <c r="BL104" s="100">
        <v>167.74017000000001</v>
      </c>
      <c r="BM104" s="100">
        <v>8.2613958000000007</v>
      </c>
      <c r="BN104" s="100">
        <v>8.8629297000000005</v>
      </c>
      <c r="BO104" s="128"/>
      <c r="BP104" s="124">
        <v>1997</v>
      </c>
    </row>
    <row r="105" spans="1:68">
      <c r="A105" s="128"/>
      <c r="B105" s="124">
        <v>1998</v>
      </c>
      <c r="C105" s="100">
        <v>2.8794597999999998</v>
      </c>
      <c r="D105" s="100">
        <v>0.29470360000000001</v>
      </c>
      <c r="E105" s="100">
        <v>0.44841370000000003</v>
      </c>
      <c r="F105" s="100">
        <v>0.61130949999999995</v>
      </c>
      <c r="G105" s="100">
        <v>1.6497170999999999</v>
      </c>
      <c r="H105" s="100">
        <v>2.2015612</v>
      </c>
      <c r="I105" s="100">
        <v>4.1493064000000004</v>
      </c>
      <c r="J105" s="100">
        <v>7.0024993999999996</v>
      </c>
      <c r="K105" s="100">
        <v>5.7866603000000003</v>
      </c>
      <c r="L105" s="100">
        <v>5.2167082000000002</v>
      </c>
      <c r="M105" s="100">
        <v>6.4527523000000002</v>
      </c>
      <c r="N105" s="100">
        <v>6.9422828000000001</v>
      </c>
      <c r="O105" s="100">
        <v>12.976164000000001</v>
      </c>
      <c r="P105" s="100">
        <v>13.190318</v>
      </c>
      <c r="Q105" s="100">
        <v>23.368479000000001</v>
      </c>
      <c r="R105" s="100">
        <v>56.109693999999998</v>
      </c>
      <c r="S105" s="100">
        <v>105.30042</v>
      </c>
      <c r="T105" s="100">
        <v>182.75877</v>
      </c>
      <c r="U105" s="100">
        <v>8.5468762999999992</v>
      </c>
      <c r="V105" s="100">
        <v>10.575588</v>
      </c>
      <c r="W105" s="128"/>
      <c r="X105" s="124">
        <v>1998</v>
      </c>
      <c r="Y105" s="100">
        <v>2.7189559000000001</v>
      </c>
      <c r="Z105" s="100">
        <v>0.1549905</v>
      </c>
      <c r="AA105" s="100">
        <v>0.62640839999999998</v>
      </c>
      <c r="AB105" s="100">
        <v>1.1229358</v>
      </c>
      <c r="AC105" s="100">
        <v>0.15435409999999999</v>
      </c>
      <c r="AD105" s="100">
        <v>0.54881729999999995</v>
      </c>
      <c r="AE105" s="100">
        <v>0.99175709999999995</v>
      </c>
      <c r="AF105" s="100">
        <v>1.3355360999999999</v>
      </c>
      <c r="AG105" s="100">
        <v>1.8600924000000001</v>
      </c>
      <c r="AH105" s="100">
        <v>1.8450922000000001</v>
      </c>
      <c r="AI105" s="100">
        <v>1.5802282000000001</v>
      </c>
      <c r="AJ105" s="100">
        <v>2.3200240999999999</v>
      </c>
      <c r="AK105" s="100">
        <v>5.6701128000000001</v>
      </c>
      <c r="AL105" s="100">
        <v>11.524521</v>
      </c>
      <c r="AM105" s="100">
        <v>17.009747000000001</v>
      </c>
      <c r="AN105" s="100">
        <v>38.157800999999999</v>
      </c>
      <c r="AO105" s="100">
        <v>62.964987999999998</v>
      </c>
      <c r="AP105" s="100">
        <v>151.35676000000001</v>
      </c>
      <c r="AQ105" s="100">
        <v>7.0906528</v>
      </c>
      <c r="AR105" s="100">
        <v>6.4011601999999996</v>
      </c>
      <c r="AS105" s="128"/>
      <c r="AT105" s="124">
        <v>1998</v>
      </c>
      <c r="AU105" s="100">
        <v>2.8013688999999999</v>
      </c>
      <c r="AV105" s="100">
        <v>0.2266119</v>
      </c>
      <c r="AW105" s="100">
        <v>0.53533759999999997</v>
      </c>
      <c r="AX105" s="100">
        <v>0.86092259999999998</v>
      </c>
      <c r="AY105" s="100">
        <v>0.91279600000000005</v>
      </c>
      <c r="AZ105" s="100">
        <v>1.3740067</v>
      </c>
      <c r="BA105" s="100">
        <v>2.5627700999999998</v>
      </c>
      <c r="BB105" s="100">
        <v>4.1572931999999998</v>
      </c>
      <c r="BC105" s="100">
        <v>3.8125794000000002</v>
      </c>
      <c r="BD105" s="100">
        <v>3.5326841999999998</v>
      </c>
      <c r="BE105" s="100">
        <v>4.0572014000000003</v>
      </c>
      <c r="BF105" s="100">
        <v>4.6719973000000001</v>
      </c>
      <c r="BG105" s="100">
        <v>9.3208982999999996</v>
      </c>
      <c r="BH105" s="100">
        <v>12.340890999999999</v>
      </c>
      <c r="BI105" s="100">
        <v>19.969671999999999</v>
      </c>
      <c r="BJ105" s="100">
        <v>45.832262</v>
      </c>
      <c r="BK105" s="100">
        <v>78.979719000000003</v>
      </c>
      <c r="BL105" s="100">
        <v>160.87804</v>
      </c>
      <c r="BM105" s="100">
        <v>7.8140181999999996</v>
      </c>
      <c r="BN105" s="100">
        <v>8.2766157000000007</v>
      </c>
      <c r="BO105" s="128"/>
      <c r="BP105" s="124">
        <v>1998</v>
      </c>
    </row>
    <row r="106" spans="1:68">
      <c r="A106" s="128"/>
      <c r="B106" s="124">
        <v>1999</v>
      </c>
      <c r="C106" s="100">
        <v>2.8938138000000002</v>
      </c>
      <c r="D106" s="100">
        <v>0.14607410000000001</v>
      </c>
      <c r="E106" s="100">
        <v>0.2970872</v>
      </c>
      <c r="F106" s="100">
        <v>0.90708429999999995</v>
      </c>
      <c r="G106" s="100">
        <v>1.2220549999999999</v>
      </c>
      <c r="H106" s="100">
        <v>2.7592753000000001</v>
      </c>
      <c r="I106" s="100">
        <v>3.7270108</v>
      </c>
      <c r="J106" s="100">
        <v>4.4180019000000001</v>
      </c>
      <c r="K106" s="100">
        <v>6.1239515999999998</v>
      </c>
      <c r="L106" s="100">
        <v>5.4660074999999999</v>
      </c>
      <c r="M106" s="100">
        <v>7.2048351000000004</v>
      </c>
      <c r="N106" s="100">
        <v>7.5060102000000004</v>
      </c>
      <c r="O106" s="100">
        <v>7.8404724999999997</v>
      </c>
      <c r="P106" s="100">
        <v>15.671714</v>
      </c>
      <c r="Q106" s="100">
        <v>25.955043</v>
      </c>
      <c r="R106" s="100">
        <v>65.898639000000003</v>
      </c>
      <c r="S106" s="100">
        <v>110.76769</v>
      </c>
      <c r="T106" s="100">
        <v>204.49615</v>
      </c>
      <c r="U106" s="100">
        <v>9.0148840999999997</v>
      </c>
      <c r="V106" s="100">
        <v>11.086907</v>
      </c>
      <c r="W106" s="128"/>
      <c r="X106" s="124">
        <v>1999</v>
      </c>
      <c r="Y106" s="100">
        <v>2.2467942999999999</v>
      </c>
      <c r="Z106" s="100">
        <v>0.30778460000000002</v>
      </c>
      <c r="AA106" s="100">
        <v>0.15557499999999999</v>
      </c>
      <c r="AB106" s="100">
        <v>0.79181829999999997</v>
      </c>
      <c r="AC106" s="100">
        <v>1.4150654</v>
      </c>
      <c r="AD106" s="100">
        <v>0.82471280000000002</v>
      </c>
      <c r="AE106" s="100">
        <v>1.1314584999999999</v>
      </c>
      <c r="AF106" s="100">
        <v>1.8568229999999999</v>
      </c>
      <c r="AG106" s="100">
        <v>1.5479375</v>
      </c>
      <c r="AH106" s="100">
        <v>2.5690662999999998</v>
      </c>
      <c r="AI106" s="100">
        <v>3.5326832000000001</v>
      </c>
      <c r="AJ106" s="100">
        <v>2.6668740999999998</v>
      </c>
      <c r="AK106" s="100">
        <v>6.8075836000000001</v>
      </c>
      <c r="AL106" s="100">
        <v>9.8824568999999993</v>
      </c>
      <c r="AM106" s="100">
        <v>21.729355000000002</v>
      </c>
      <c r="AN106" s="100">
        <v>41.547426999999999</v>
      </c>
      <c r="AO106" s="100">
        <v>67.583160000000007</v>
      </c>
      <c r="AP106" s="100">
        <v>163.47289000000001</v>
      </c>
      <c r="AQ106" s="100">
        <v>8.0340746000000003</v>
      </c>
      <c r="AR106" s="100">
        <v>7.1360117000000001</v>
      </c>
      <c r="AS106" s="128"/>
      <c r="AT106" s="124">
        <v>1999</v>
      </c>
      <c r="AU106" s="100">
        <v>2.5787635999999998</v>
      </c>
      <c r="AV106" s="100">
        <v>0.22482199999999999</v>
      </c>
      <c r="AW106" s="100">
        <v>0.227967</v>
      </c>
      <c r="AX106" s="100">
        <v>0.85078869999999995</v>
      </c>
      <c r="AY106" s="100">
        <v>1.3171678</v>
      </c>
      <c r="AZ106" s="100">
        <v>1.7901971999999999</v>
      </c>
      <c r="BA106" s="100">
        <v>2.4205111000000001</v>
      </c>
      <c r="BB106" s="100">
        <v>3.1314126999999998</v>
      </c>
      <c r="BC106" s="100">
        <v>3.8222402999999998</v>
      </c>
      <c r="BD106" s="100">
        <v>4.0141327999999996</v>
      </c>
      <c r="BE106" s="100">
        <v>5.3935195</v>
      </c>
      <c r="BF106" s="100">
        <v>5.1295596000000003</v>
      </c>
      <c r="BG106" s="100">
        <v>7.3245028999999997</v>
      </c>
      <c r="BH106" s="100">
        <v>12.724679</v>
      </c>
      <c r="BI106" s="100">
        <v>23.711755</v>
      </c>
      <c r="BJ106" s="100">
        <v>52.027118999999999</v>
      </c>
      <c r="BK106" s="100">
        <v>84.029611000000003</v>
      </c>
      <c r="BL106" s="100">
        <v>175.97183999999999</v>
      </c>
      <c r="BM106" s="100">
        <v>8.5210370999999991</v>
      </c>
      <c r="BN106" s="100">
        <v>8.8649103999999994</v>
      </c>
      <c r="BO106" s="128"/>
      <c r="BP106" s="124">
        <v>1999</v>
      </c>
    </row>
    <row r="107" spans="1:68" s="92" customFormat="1">
      <c r="A107" s="126"/>
      <c r="B107" s="125">
        <v>2000</v>
      </c>
      <c r="C107" s="100">
        <v>2.7555757999999999</v>
      </c>
      <c r="D107" s="100">
        <v>0.29061530000000002</v>
      </c>
      <c r="E107" s="100">
        <v>0.44109150000000003</v>
      </c>
      <c r="F107" s="100">
        <v>0.89291830000000005</v>
      </c>
      <c r="G107" s="100">
        <v>1.0776939999999999</v>
      </c>
      <c r="H107" s="100">
        <v>1.6751845000000001</v>
      </c>
      <c r="I107" s="100">
        <v>3.1240637000000002</v>
      </c>
      <c r="J107" s="100">
        <v>5.6447136999999996</v>
      </c>
      <c r="K107" s="100">
        <v>7.6843332000000002</v>
      </c>
      <c r="L107" s="100">
        <v>5.4279158000000001</v>
      </c>
      <c r="M107" s="100">
        <v>5.3925627</v>
      </c>
      <c r="N107" s="100">
        <v>6.3645228999999999</v>
      </c>
      <c r="O107" s="100">
        <v>12.806509</v>
      </c>
      <c r="P107" s="100">
        <v>12.730861000000001</v>
      </c>
      <c r="Q107" s="100">
        <v>25.530342000000001</v>
      </c>
      <c r="R107" s="100">
        <v>61.414082000000001</v>
      </c>
      <c r="S107" s="100">
        <v>118.43228999999999</v>
      </c>
      <c r="T107" s="100">
        <v>202.49746999999999</v>
      </c>
      <c r="U107" s="100">
        <v>9.1809521000000007</v>
      </c>
      <c r="V107" s="100">
        <v>11.068804</v>
      </c>
      <c r="W107" s="126"/>
      <c r="X107" s="125">
        <v>2000</v>
      </c>
      <c r="Y107" s="100">
        <v>2.9008536999999999</v>
      </c>
      <c r="Z107" s="100">
        <v>0.4592851</v>
      </c>
      <c r="AA107" s="100">
        <v>0.46289219999999998</v>
      </c>
      <c r="AB107" s="100">
        <v>0.46595930000000002</v>
      </c>
      <c r="AC107" s="100">
        <v>0.31730019999999998</v>
      </c>
      <c r="AD107" s="100">
        <v>0.97076609999999997</v>
      </c>
      <c r="AE107" s="100">
        <v>1.2604971</v>
      </c>
      <c r="AF107" s="100">
        <v>0.9307261</v>
      </c>
      <c r="AG107" s="100">
        <v>1.3798071000000001</v>
      </c>
      <c r="AH107" s="100">
        <v>2.2381145</v>
      </c>
      <c r="AI107" s="100">
        <v>3.0682475</v>
      </c>
      <c r="AJ107" s="100">
        <v>3.6134232000000002</v>
      </c>
      <c r="AK107" s="100">
        <v>5.5792533000000004</v>
      </c>
      <c r="AL107" s="100">
        <v>11.37401</v>
      </c>
      <c r="AM107" s="100">
        <v>16.589901000000001</v>
      </c>
      <c r="AN107" s="100">
        <v>43.717452000000002</v>
      </c>
      <c r="AO107" s="100">
        <v>80.507194999999996</v>
      </c>
      <c r="AP107" s="100">
        <v>156.82085000000001</v>
      </c>
      <c r="AQ107" s="100">
        <v>8.1269965000000006</v>
      </c>
      <c r="AR107" s="100">
        <v>7.0643941000000003</v>
      </c>
      <c r="AS107" s="126"/>
      <c r="AT107" s="125">
        <v>2000</v>
      </c>
      <c r="AU107" s="100">
        <v>2.8263490999999998</v>
      </c>
      <c r="AV107" s="100">
        <v>0.37274930000000001</v>
      </c>
      <c r="AW107" s="100">
        <v>0.45172899999999999</v>
      </c>
      <c r="AX107" s="100">
        <v>0.68400130000000003</v>
      </c>
      <c r="AY107" s="100">
        <v>0.70320579999999999</v>
      </c>
      <c r="AZ107" s="100">
        <v>1.3218136</v>
      </c>
      <c r="BA107" s="100">
        <v>2.1858463000000001</v>
      </c>
      <c r="BB107" s="100">
        <v>3.2750507999999998</v>
      </c>
      <c r="BC107" s="100">
        <v>4.5123816000000003</v>
      </c>
      <c r="BD107" s="100">
        <v>3.8246796999999999</v>
      </c>
      <c r="BE107" s="100">
        <v>4.2408685000000004</v>
      </c>
      <c r="BF107" s="100">
        <v>5.0128297000000002</v>
      </c>
      <c r="BG107" s="100">
        <v>9.2107405</v>
      </c>
      <c r="BH107" s="100">
        <v>12.039346</v>
      </c>
      <c r="BI107" s="100">
        <v>20.819692</v>
      </c>
      <c r="BJ107" s="100">
        <v>51.376860000000001</v>
      </c>
      <c r="BK107" s="100">
        <v>95.109668999999997</v>
      </c>
      <c r="BL107" s="100">
        <v>170.83330000000001</v>
      </c>
      <c r="BM107" s="100">
        <v>8.6500453000000004</v>
      </c>
      <c r="BN107" s="100">
        <v>8.8311905999999993</v>
      </c>
      <c r="BO107" s="126"/>
      <c r="BP107" s="125">
        <v>2000</v>
      </c>
    </row>
    <row r="108" spans="1:68">
      <c r="A108" s="128"/>
      <c r="B108" s="124">
        <v>2001</v>
      </c>
      <c r="C108" s="100">
        <v>4.2875540000000001</v>
      </c>
      <c r="D108" s="100">
        <v>0.58046900000000001</v>
      </c>
      <c r="E108" s="100">
        <v>0.43579570000000001</v>
      </c>
      <c r="F108" s="100">
        <v>0.87699550000000004</v>
      </c>
      <c r="G108" s="100">
        <v>0.45833439999999998</v>
      </c>
      <c r="H108" s="100">
        <v>1.0082126</v>
      </c>
      <c r="I108" s="100">
        <v>1.9378477000000001</v>
      </c>
      <c r="J108" s="100">
        <v>4.7497750999999999</v>
      </c>
      <c r="K108" s="100">
        <v>6.7130460999999997</v>
      </c>
      <c r="L108" s="100">
        <v>7.3035458000000002</v>
      </c>
      <c r="M108" s="100">
        <v>5.0915711000000003</v>
      </c>
      <c r="N108" s="100">
        <v>7.0668604000000004</v>
      </c>
      <c r="O108" s="100">
        <v>9.4848279000000009</v>
      </c>
      <c r="P108" s="100">
        <v>17.400644</v>
      </c>
      <c r="Q108" s="100">
        <v>27.860603999999999</v>
      </c>
      <c r="R108" s="100">
        <v>49.153976</v>
      </c>
      <c r="S108" s="100">
        <v>125.60545999999999</v>
      </c>
      <c r="T108" s="100">
        <v>206.47191000000001</v>
      </c>
      <c r="U108" s="100">
        <v>9.2764708000000002</v>
      </c>
      <c r="V108" s="100">
        <v>10.962399</v>
      </c>
      <c r="W108" s="128"/>
      <c r="X108" s="124">
        <v>2001</v>
      </c>
      <c r="Y108" s="100">
        <v>3.3836476000000002</v>
      </c>
      <c r="Z108" s="100">
        <v>0</v>
      </c>
      <c r="AA108" s="100">
        <v>0.1525253</v>
      </c>
      <c r="AB108" s="100">
        <v>0.30495610000000001</v>
      </c>
      <c r="AC108" s="100">
        <v>1.1013476</v>
      </c>
      <c r="AD108" s="100">
        <v>0.57182889999999997</v>
      </c>
      <c r="AE108" s="100">
        <v>0.68013330000000005</v>
      </c>
      <c r="AF108" s="100">
        <v>1.4742245</v>
      </c>
      <c r="AG108" s="100">
        <v>2.1614523999999999</v>
      </c>
      <c r="AH108" s="100">
        <v>1.9136276999999999</v>
      </c>
      <c r="AI108" s="100">
        <v>2.7956604999999999</v>
      </c>
      <c r="AJ108" s="100">
        <v>4.8725126999999997</v>
      </c>
      <c r="AK108" s="100">
        <v>7.6489383999999996</v>
      </c>
      <c r="AL108" s="100">
        <v>6.3846397000000001</v>
      </c>
      <c r="AM108" s="100">
        <v>16.538270000000001</v>
      </c>
      <c r="AN108" s="100">
        <v>43.444231000000002</v>
      </c>
      <c r="AO108" s="100">
        <v>71.843380999999994</v>
      </c>
      <c r="AP108" s="100">
        <v>158.17658</v>
      </c>
      <c r="AQ108" s="100">
        <v>8.1129429000000002</v>
      </c>
      <c r="AR108" s="100">
        <v>6.9115320000000002</v>
      </c>
      <c r="AS108" s="128"/>
      <c r="AT108" s="124">
        <v>2001</v>
      </c>
      <c r="AU108" s="100">
        <v>3.8471050999999998</v>
      </c>
      <c r="AV108" s="100">
        <v>0.2979465</v>
      </c>
      <c r="AW108" s="100">
        <v>0.29761349999999998</v>
      </c>
      <c r="AX108" s="100">
        <v>0.59702120000000003</v>
      </c>
      <c r="AY108" s="100">
        <v>0.77511629999999998</v>
      </c>
      <c r="AZ108" s="100">
        <v>0.78920480000000004</v>
      </c>
      <c r="BA108" s="100">
        <v>1.3035117000000001</v>
      </c>
      <c r="BB108" s="100">
        <v>3.1017537000000002</v>
      </c>
      <c r="BC108" s="100">
        <v>4.4212724000000003</v>
      </c>
      <c r="BD108" s="100">
        <v>4.5917592999999997</v>
      </c>
      <c r="BE108" s="100">
        <v>3.9474143000000002</v>
      </c>
      <c r="BF108" s="100">
        <v>5.9881494999999996</v>
      </c>
      <c r="BG108" s="100">
        <v>8.5735142</v>
      </c>
      <c r="BH108" s="100">
        <v>11.801185</v>
      </c>
      <c r="BI108" s="100">
        <v>21.922111999999998</v>
      </c>
      <c r="BJ108" s="100">
        <v>45.943765999999997</v>
      </c>
      <c r="BK108" s="100">
        <v>92.734099999999998</v>
      </c>
      <c r="BL108" s="100">
        <v>173.09313</v>
      </c>
      <c r="BM108" s="100">
        <v>8.6901478000000001</v>
      </c>
      <c r="BN108" s="100">
        <v>8.6866412999999998</v>
      </c>
      <c r="BO108" s="128"/>
      <c r="BP108" s="124">
        <v>2001</v>
      </c>
    </row>
    <row r="109" spans="1:68">
      <c r="A109" s="128"/>
      <c r="B109" s="125">
        <v>2002</v>
      </c>
      <c r="C109" s="100">
        <v>4.1502514000000001</v>
      </c>
      <c r="D109" s="100">
        <v>0.58242139999999998</v>
      </c>
      <c r="E109" s="100">
        <v>0.14371719999999999</v>
      </c>
      <c r="F109" s="100">
        <v>0.86958290000000005</v>
      </c>
      <c r="G109" s="100">
        <v>1.0466648000000001</v>
      </c>
      <c r="H109" s="100">
        <v>1.1728675</v>
      </c>
      <c r="I109" s="100">
        <v>2.1653399000000002</v>
      </c>
      <c r="J109" s="100">
        <v>4.3935162999999999</v>
      </c>
      <c r="K109" s="100">
        <v>6.3078272999999996</v>
      </c>
      <c r="L109" s="100">
        <v>8.5158989999999992</v>
      </c>
      <c r="M109" s="100">
        <v>6.9812468000000001</v>
      </c>
      <c r="N109" s="100">
        <v>8.2435095999999994</v>
      </c>
      <c r="O109" s="100">
        <v>12.291459</v>
      </c>
      <c r="P109" s="100">
        <v>14.645491</v>
      </c>
      <c r="Q109" s="100">
        <v>26.872623999999998</v>
      </c>
      <c r="R109" s="100">
        <v>57.932417999999998</v>
      </c>
      <c r="S109" s="100">
        <v>102.40769</v>
      </c>
      <c r="T109" s="100">
        <v>235.15787</v>
      </c>
      <c r="U109" s="100">
        <v>9.8393020999999994</v>
      </c>
      <c r="V109" s="100">
        <v>11.437395</v>
      </c>
      <c r="W109" s="128"/>
      <c r="X109" s="125">
        <v>2002</v>
      </c>
      <c r="Y109" s="100">
        <v>2.2636177000000002</v>
      </c>
      <c r="Z109" s="100">
        <v>0.4610823</v>
      </c>
      <c r="AA109" s="100">
        <v>0.15098400000000001</v>
      </c>
      <c r="AB109" s="100">
        <v>0.4532236</v>
      </c>
      <c r="AC109" s="100">
        <v>1.0820972</v>
      </c>
      <c r="AD109" s="100">
        <v>0.44006659999999997</v>
      </c>
      <c r="AE109" s="100">
        <v>0.39905499999999999</v>
      </c>
      <c r="AF109" s="100">
        <v>1.6265717</v>
      </c>
      <c r="AG109" s="100">
        <v>1.7208081</v>
      </c>
      <c r="AH109" s="100">
        <v>2.4651078000000002</v>
      </c>
      <c r="AI109" s="100">
        <v>3.8837244000000002</v>
      </c>
      <c r="AJ109" s="100">
        <v>4.3231457000000004</v>
      </c>
      <c r="AK109" s="100">
        <v>6.4868604999999997</v>
      </c>
      <c r="AL109" s="100">
        <v>8.8054173000000002</v>
      </c>
      <c r="AM109" s="100">
        <v>17.287133000000001</v>
      </c>
      <c r="AN109" s="100">
        <v>39.034278</v>
      </c>
      <c r="AO109" s="100">
        <v>81.174644999999998</v>
      </c>
      <c r="AP109" s="100">
        <v>167.61739</v>
      </c>
      <c r="AQ109" s="100">
        <v>8.5338420999999993</v>
      </c>
      <c r="AR109" s="100">
        <v>7.1390621000000003</v>
      </c>
      <c r="AS109" s="128"/>
      <c r="AT109" s="125">
        <v>2002</v>
      </c>
      <c r="AU109" s="100">
        <v>3.2307834999999998</v>
      </c>
      <c r="AV109" s="100">
        <v>0.52339150000000001</v>
      </c>
      <c r="AW109" s="100">
        <v>0.147261</v>
      </c>
      <c r="AX109" s="100">
        <v>0.66572430000000005</v>
      </c>
      <c r="AY109" s="100">
        <v>1.0640860999999999</v>
      </c>
      <c r="AZ109" s="100">
        <v>0.80656749999999999</v>
      </c>
      <c r="BA109" s="100">
        <v>1.2745774999999999</v>
      </c>
      <c r="BB109" s="100">
        <v>3.0011717999999998</v>
      </c>
      <c r="BC109" s="100">
        <v>3.9984939000000002</v>
      </c>
      <c r="BD109" s="100">
        <v>5.4716408999999997</v>
      </c>
      <c r="BE109" s="100">
        <v>5.4335338999999996</v>
      </c>
      <c r="BF109" s="100">
        <v>6.3085395000000002</v>
      </c>
      <c r="BG109" s="100">
        <v>9.4127852000000001</v>
      </c>
      <c r="BH109" s="100">
        <v>11.680592000000001</v>
      </c>
      <c r="BI109" s="100">
        <v>21.864954000000001</v>
      </c>
      <c r="BJ109" s="100">
        <v>47.386572999999999</v>
      </c>
      <c r="BK109" s="100">
        <v>89.524477000000005</v>
      </c>
      <c r="BL109" s="100">
        <v>188.58787000000001</v>
      </c>
      <c r="BM109" s="100">
        <v>9.1817425999999998</v>
      </c>
      <c r="BN109" s="100">
        <v>9.0373967999999998</v>
      </c>
      <c r="BO109" s="128"/>
      <c r="BP109" s="125">
        <v>2002</v>
      </c>
    </row>
    <row r="110" spans="1:68">
      <c r="A110" s="128"/>
      <c r="B110" s="124">
        <v>2003</v>
      </c>
      <c r="C110" s="100">
        <v>2.7666089</v>
      </c>
      <c r="D110" s="100">
        <v>0</v>
      </c>
      <c r="E110" s="100">
        <v>0.1421945</v>
      </c>
      <c r="F110" s="100">
        <v>0.43249599999999999</v>
      </c>
      <c r="G110" s="100">
        <v>0.72806700000000002</v>
      </c>
      <c r="H110" s="100">
        <v>0.88719599999999998</v>
      </c>
      <c r="I110" s="100">
        <v>1.2036526999999999</v>
      </c>
      <c r="J110" s="100">
        <v>4.1615976000000003</v>
      </c>
      <c r="K110" s="100">
        <v>6.0906662000000003</v>
      </c>
      <c r="L110" s="100">
        <v>9.8158233999999993</v>
      </c>
      <c r="M110" s="100">
        <v>6.6434813999999998</v>
      </c>
      <c r="N110" s="100">
        <v>6.2272748</v>
      </c>
      <c r="O110" s="100">
        <v>7.8365390000000001</v>
      </c>
      <c r="P110" s="100">
        <v>19.675215999999999</v>
      </c>
      <c r="Q110" s="100">
        <v>30.748252000000001</v>
      </c>
      <c r="R110" s="100">
        <v>58.081786000000001</v>
      </c>
      <c r="S110" s="100">
        <v>100.02918</v>
      </c>
      <c r="T110" s="100">
        <v>211.13749999999999</v>
      </c>
      <c r="U110" s="100">
        <v>9.4609535000000005</v>
      </c>
      <c r="V110" s="100">
        <v>10.840361</v>
      </c>
      <c r="W110" s="128"/>
      <c r="X110" s="124">
        <v>2003</v>
      </c>
      <c r="Y110" s="100">
        <v>2.1017914000000002</v>
      </c>
      <c r="Z110" s="100">
        <v>0.15454019999999999</v>
      </c>
      <c r="AA110" s="100">
        <v>0</v>
      </c>
      <c r="AB110" s="100">
        <v>0.59995200000000004</v>
      </c>
      <c r="AC110" s="100">
        <v>0.75384989999999996</v>
      </c>
      <c r="AD110" s="100">
        <v>0.59433420000000003</v>
      </c>
      <c r="AE110" s="100">
        <v>1.0509363</v>
      </c>
      <c r="AF110" s="100">
        <v>1.3681106999999999</v>
      </c>
      <c r="AG110" s="100">
        <v>1.5671484</v>
      </c>
      <c r="AH110" s="100">
        <v>2.7030218000000001</v>
      </c>
      <c r="AI110" s="100">
        <v>2.3072414999999999</v>
      </c>
      <c r="AJ110" s="100">
        <v>4.0630300000000004</v>
      </c>
      <c r="AK110" s="100">
        <v>4.2133647999999999</v>
      </c>
      <c r="AL110" s="100">
        <v>8.8654693000000009</v>
      </c>
      <c r="AM110" s="100">
        <v>20.246950999999999</v>
      </c>
      <c r="AN110" s="100">
        <v>47.833418000000002</v>
      </c>
      <c r="AO110" s="100">
        <v>63.096674999999998</v>
      </c>
      <c r="AP110" s="100">
        <v>165.87282999999999</v>
      </c>
      <c r="AQ110" s="100">
        <v>8.3357326999999994</v>
      </c>
      <c r="AR110" s="100">
        <v>6.9184530999999998</v>
      </c>
      <c r="AS110" s="128"/>
      <c r="AT110" s="124">
        <v>2003</v>
      </c>
      <c r="AU110" s="100">
        <v>2.4426066</v>
      </c>
      <c r="AV110" s="100">
        <v>7.5205999999999995E-2</v>
      </c>
      <c r="AW110" s="100">
        <v>7.2947399999999996E-2</v>
      </c>
      <c r="AX110" s="100">
        <v>0.51456659999999999</v>
      </c>
      <c r="AY110" s="100">
        <v>0.74073420000000001</v>
      </c>
      <c r="AZ110" s="100">
        <v>0.74111950000000004</v>
      </c>
      <c r="BA110" s="100">
        <v>1.1266111999999999</v>
      </c>
      <c r="BB110" s="100">
        <v>2.7551777</v>
      </c>
      <c r="BC110" s="100">
        <v>3.8133409</v>
      </c>
      <c r="BD110" s="100">
        <v>6.2335383999999996</v>
      </c>
      <c r="BE110" s="100">
        <v>4.4705551999999997</v>
      </c>
      <c r="BF110" s="100">
        <v>5.1565222999999998</v>
      </c>
      <c r="BG110" s="100">
        <v>6.0389489000000003</v>
      </c>
      <c r="BH110" s="100">
        <v>14.192449999999999</v>
      </c>
      <c r="BI110" s="100">
        <v>25.272762</v>
      </c>
      <c r="BJ110" s="100">
        <v>52.407259000000003</v>
      </c>
      <c r="BK110" s="100">
        <v>77.756637999999995</v>
      </c>
      <c r="BL110" s="100">
        <v>179.98804999999999</v>
      </c>
      <c r="BM110" s="100">
        <v>8.8941908999999999</v>
      </c>
      <c r="BN110" s="100">
        <v>8.6709782999999998</v>
      </c>
      <c r="BO110" s="128"/>
      <c r="BP110" s="124">
        <v>2003</v>
      </c>
    </row>
    <row r="111" spans="1:68">
      <c r="A111" s="128"/>
      <c r="B111" s="125">
        <v>2004</v>
      </c>
      <c r="C111" s="100">
        <v>3.2233209</v>
      </c>
      <c r="D111" s="100">
        <v>0.44151210000000002</v>
      </c>
      <c r="E111" s="100">
        <v>0.14116580000000001</v>
      </c>
      <c r="F111" s="100">
        <v>0.4298863</v>
      </c>
      <c r="G111" s="100">
        <v>0.56859289999999996</v>
      </c>
      <c r="H111" s="100">
        <v>1.3331576000000001</v>
      </c>
      <c r="I111" s="100">
        <v>1.8697031</v>
      </c>
      <c r="J111" s="100">
        <v>3.3308768</v>
      </c>
      <c r="K111" s="100">
        <v>4.7401289999999996</v>
      </c>
      <c r="L111" s="100">
        <v>7.6380686999999998</v>
      </c>
      <c r="M111" s="100">
        <v>7.3593444999999997</v>
      </c>
      <c r="N111" s="100">
        <v>7.0256788999999999</v>
      </c>
      <c r="O111" s="100">
        <v>9.9891229999999993</v>
      </c>
      <c r="P111" s="100">
        <v>17.168617999999999</v>
      </c>
      <c r="Q111" s="100">
        <v>28.884260999999999</v>
      </c>
      <c r="R111" s="100">
        <v>57.609138000000002</v>
      </c>
      <c r="S111" s="100">
        <v>103.17679</v>
      </c>
      <c r="T111" s="100">
        <v>240.55327</v>
      </c>
      <c r="U111" s="100">
        <v>9.7514629999999993</v>
      </c>
      <c r="V111" s="100">
        <v>11.127739</v>
      </c>
      <c r="W111" s="128"/>
      <c r="X111" s="125">
        <v>2004</v>
      </c>
      <c r="Y111" s="100">
        <v>1.7779962</v>
      </c>
      <c r="Z111" s="100">
        <v>0.31006309999999998</v>
      </c>
      <c r="AA111" s="100">
        <v>0</v>
      </c>
      <c r="AB111" s="100">
        <v>0.4477411</v>
      </c>
      <c r="AC111" s="100">
        <v>0.14765919999999999</v>
      </c>
      <c r="AD111" s="100">
        <v>0.29911949999999998</v>
      </c>
      <c r="AE111" s="100">
        <v>0.7891435</v>
      </c>
      <c r="AF111" s="100">
        <v>0.68412740000000005</v>
      </c>
      <c r="AG111" s="100">
        <v>1.4271647000000001</v>
      </c>
      <c r="AH111" s="100">
        <v>3.2063256999999998</v>
      </c>
      <c r="AI111" s="100">
        <v>1.9763326999999999</v>
      </c>
      <c r="AJ111" s="100">
        <v>3.2251110999999999</v>
      </c>
      <c r="AK111" s="100">
        <v>9.2170041999999999</v>
      </c>
      <c r="AL111" s="100">
        <v>15.071996</v>
      </c>
      <c r="AM111" s="100">
        <v>17.957211999999998</v>
      </c>
      <c r="AN111" s="100">
        <v>36.424835000000002</v>
      </c>
      <c r="AO111" s="100">
        <v>75.167809000000005</v>
      </c>
      <c r="AP111" s="100">
        <v>158.79075</v>
      </c>
      <c r="AQ111" s="100">
        <v>8.3891521999999998</v>
      </c>
      <c r="AR111" s="100">
        <v>6.8797449999999998</v>
      </c>
      <c r="AS111" s="128"/>
      <c r="AT111" s="125">
        <v>2004</v>
      </c>
      <c r="AU111" s="100">
        <v>2.5193359000000002</v>
      </c>
      <c r="AV111" s="100">
        <v>0.37749719999999998</v>
      </c>
      <c r="AW111" s="100">
        <v>7.2488200000000003E-2</v>
      </c>
      <c r="AX111" s="100">
        <v>0.43863210000000002</v>
      </c>
      <c r="AY111" s="100">
        <v>0.36212830000000001</v>
      </c>
      <c r="AZ111" s="100">
        <v>0.81862409999999997</v>
      </c>
      <c r="BA111" s="100">
        <v>1.3252931999999999</v>
      </c>
      <c r="BB111" s="100">
        <v>1.998086</v>
      </c>
      <c r="BC111" s="100">
        <v>3.0714296999999999</v>
      </c>
      <c r="BD111" s="100">
        <v>5.4060999000000001</v>
      </c>
      <c r="BE111" s="100">
        <v>4.6564316999999997</v>
      </c>
      <c r="BF111" s="100">
        <v>5.1392917000000002</v>
      </c>
      <c r="BG111" s="100">
        <v>9.6055042000000004</v>
      </c>
      <c r="BH111" s="100">
        <v>16.105388999999999</v>
      </c>
      <c r="BI111" s="100">
        <v>23.198492000000002</v>
      </c>
      <c r="BJ111" s="100">
        <v>45.966956000000003</v>
      </c>
      <c r="BK111" s="100">
        <v>86.393771000000001</v>
      </c>
      <c r="BL111" s="100">
        <v>184.43611000000001</v>
      </c>
      <c r="BM111" s="100">
        <v>9.0654953999999996</v>
      </c>
      <c r="BN111" s="100">
        <v>8.7113072000000003</v>
      </c>
      <c r="BO111" s="128"/>
      <c r="BP111" s="125">
        <v>2004</v>
      </c>
    </row>
    <row r="112" spans="1:68">
      <c r="A112" s="128"/>
      <c r="B112" s="124">
        <v>2005</v>
      </c>
      <c r="C112" s="100">
        <v>3.5058677999999999</v>
      </c>
      <c r="D112" s="100">
        <v>0.44284299999999999</v>
      </c>
      <c r="E112" s="100">
        <v>0.28130270000000002</v>
      </c>
      <c r="F112" s="100">
        <v>0.42497010000000002</v>
      </c>
      <c r="G112" s="100">
        <v>0.41675119999999999</v>
      </c>
      <c r="H112" s="100">
        <v>1.0283728000000001</v>
      </c>
      <c r="I112" s="100">
        <v>0.80533350000000004</v>
      </c>
      <c r="J112" s="100">
        <v>3.4251737000000002</v>
      </c>
      <c r="K112" s="100">
        <v>5.8028507999999999</v>
      </c>
      <c r="L112" s="100">
        <v>6.8104174000000004</v>
      </c>
      <c r="M112" s="100">
        <v>6.8292742000000004</v>
      </c>
      <c r="N112" s="100">
        <v>5.8479532000000001</v>
      </c>
      <c r="O112" s="100">
        <v>7.6676010000000003</v>
      </c>
      <c r="P112" s="100">
        <v>15.820197</v>
      </c>
      <c r="Q112" s="100">
        <v>25.585865999999999</v>
      </c>
      <c r="R112" s="100">
        <v>56.631554999999999</v>
      </c>
      <c r="S112" s="100">
        <v>87.806849999999997</v>
      </c>
      <c r="T112" s="100">
        <v>216.55563000000001</v>
      </c>
      <c r="U112" s="100">
        <v>9.0322669999999992</v>
      </c>
      <c r="V112" s="100">
        <v>10.107317</v>
      </c>
      <c r="W112" s="128"/>
      <c r="X112" s="124">
        <v>2005</v>
      </c>
      <c r="Y112" s="100">
        <v>1.4481187</v>
      </c>
      <c r="Z112" s="100">
        <v>0.15537599999999999</v>
      </c>
      <c r="AA112" s="100">
        <v>0.1484047</v>
      </c>
      <c r="AB112" s="100">
        <v>0.14845610000000001</v>
      </c>
      <c r="AC112" s="100">
        <v>0.28785509999999997</v>
      </c>
      <c r="AD112" s="100">
        <v>0.29767840000000001</v>
      </c>
      <c r="AE112" s="100">
        <v>0.3970959</v>
      </c>
      <c r="AF112" s="100">
        <v>1.4894896</v>
      </c>
      <c r="AG112" s="100">
        <v>1.2997174</v>
      </c>
      <c r="AH112" s="100">
        <v>1.6402270999999999</v>
      </c>
      <c r="AI112" s="100">
        <v>2.5505304999999998</v>
      </c>
      <c r="AJ112" s="100">
        <v>3.4378606999999999</v>
      </c>
      <c r="AK112" s="100">
        <v>7.5143094000000001</v>
      </c>
      <c r="AL112" s="100">
        <v>8.9022947000000006</v>
      </c>
      <c r="AM112" s="100">
        <v>17.077192</v>
      </c>
      <c r="AN112" s="100">
        <v>36.410589999999999</v>
      </c>
      <c r="AO112" s="100">
        <v>68.925364000000002</v>
      </c>
      <c r="AP112" s="100">
        <v>152.17814000000001</v>
      </c>
      <c r="AQ112" s="100">
        <v>7.8367969000000004</v>
      </c>
      <c r="AR112" s="100">
        <v>6.2936785000000004</v>
      </c>
      <c r="AS112" s="128"/>
      <c r="AT112" s="124">
        <v>2005</v>
      </c>
      <c r="AU112" s="100">
        <v>2.5048159000000001</v>
      </c>
      <c r="AV112" s="100">
        <v>0.30279149999999999</v>
      </c>
      <c r="AW112" s="100">
        <v>0.2166361</v>
      </c>
      <c r="AX112" s="100">
        <v>0.28995339999999997</v>
      </c>
      <c r="AY112" s="100">
        <v>0.3534448</v>
      </c>
      <c r="AZ112" s="100">
        <v>0.66540829999999995</v>
      </c>
      <c r="BA112" s="100">
        <v>0.59979289999999996</v>
      </c>
      <c r="BB112" s="100">
        <v>2.4516513999999998</v>
      </c>
      <c r="BC112" s="100">
        <v>3.5348503999999998</v>
      </c>
      <c r="BD112" s="100">
        <v>4.2037307000000004</v>
      </c>
      <c r="BE112" s="100">
        <v>4.6776355000000001</v>
      </c>
      <c r="BF112" s="100">
        <v>4.6475790000000003</v>
      </c>
      <c r="BG112" s="100">
        <v>7.5912609</v>
      </c>
      <c r="BH112" s="100">
        <v>12.320084</v>
      </c>
      <c r="BI112" s="100">
        <v>21.159542999999999</v>
      </c>
      <c r="BJ112" s="100">
        <v>45.60257</v>
      </c>
      <c r="BK112" s="100">
        <v>76.552484000000007</v>
      </c>
      <c r="BL112" s="100">
        <v>172.73842999999999</v>
      </c>
      <c r="BM112" s="100">
        <v>8.4304562000000001</v>
      </c>
      <c r="BN112" s="100">
        <v>7.9779342</v>
      </c>
      <c r="BO112" s="128"/>
      <c r="BP112" s="124">
        <v>2005</v>
      </c>
    </row>
    <row r="113" spans="2:68">
      <c r="B113" s="124">
        <v>2006</v>
      </c>
      <c r="C113" s="100">
        <v>2.5584839000000001</v>
      </c>
      <c r="D113" s="100">
        <v>0.44189060000000002</v>
      </c>
      <c r="E113" s="100">
        <v>0.2815375</v>
      </c>
      <c r="F113" s="100">
        <v>0.27987060000000002</v>
      </c>
      <c r="G113" s="100">
        <v>0.95054709999999998</v>
      </c>
      <c r="H113" s="100">
        <v>1.2927115</v>
      </c>
      <c r="I113" s="100">
        <v>1.0900399999999999</v>
      </c>
      <c r="J113" s="100">
        <v>2.6668373000000001</v>
      </c>
      <c r="K113" s="100">
        <v>5.7107568000000004</v>
      </c>
      <c r="L113" s="100">
        <v>6.8344104000000003</v>
      </c>
      <c r="M113" s="100">
        <v>7.9085355000000002</v>
      </c>
      <c r="N113" s="100">
        <v>10.335604999999999</v>
      </c>
      <c r="O113" s="100">
        <v>12.833387999999999</v>
      </c>
      <c r="P113" s="100">
        <v>17.799416000000001</v>
      </c>
      <c r="Q113" s="100">
        <v>29.632787</v>
      </c>
      <c r="R113" s="100">
        <v>61.601232000000003</v>
      </c>
      <c r="S113" s="100">
        <v>108.87548</v>
      </c>
      <c r="T113" s="100">
        <v>204.32669000000001</v>
      </c>
      <c r="U113" s="100">
        <v>10.26633</v>
      </c>
      <c r="V113" s="100">
        <v>11.098407999999999</v>
      </c>
      <c r="X113" s="124">
        <v>2006</v>
      </c>
      <c r="Y113" s="100">
        <v>2.3806425</v>
      </c>
      <c r="Z113" s="100">
        <v>0.154941</v>
      </c>
      <c r="AA113" s="100">
        <v>0</v>
      </c>
      <c r="AB113" s="100">
        <v>0.58991309999999997</v>
      </c>
      <c r="AC113" s="100">
        <v>0.28089219999999998</v>
      </c>
      <c r="AD113" s="100">
        <v>0.29181020000000002</v>
      </c>
      <c r="AE113" s="100">
        <v>1.3509388</v>
      </c>
      <c r="AF113" s="100">
        <v>1.3177383</v>
      </c>
      <c r="AG113" s="100">
        <v>1.5717525000000001</v>
      </c>
      <c r="AH113" s="100">
        <v>3.6186238999999998</v>
      </c>
      <c r="AI113" s="100">
        <v>3.5415310999999998</v>
      </c>
      <c r="AJ113" s="100">
        <v>3.6560282000000002</v>
      </c>
      <c r="AK113" s="100">
        <v>5.5336033000000002</v>
      </c>
      <c r="AL113" s="100">
        <v>9.4608346999999995</v>
      </c>
      <c r="AM113" s="100">
        <v>20.692488000000001</v>
      </c>
      <c r="AN113" s="100">
        <v>39.772689</v>
      </c>
      <c r="AO113" s="100">
        <v>75.939753999999994</v>
      </c>
      <c r="AP113" s="100">
        <v>170.36011999999999</v>
      </c>
      <c r="AQ113" s="100">
        <v>8.9976798000000002</v>
      </c>
      <c r="AR113" s="100">
        <v>7.1828136999999996</v>
      </c>
      <c r="AT113" s="124">
        <v>2006</v>
      </c>
      <c r="AU113" s="100">
        <v>2.4719243</v>
      </c>
      <c r="AV113" s="100">
        <v>0.30204449999999999</v>
      </c>
      <c r="AW113" s="100">
        <v>0.14455660000000001</v>
      </c>
      <c r="AX113" s="100">
        <v>0.43082340000000002</v>
      </c>
      <c r="AY113" s="100">
        <v>0.62136029999999998</v>
      </c>
      <c r="AZ113" s="100">
        <v>0.79618529999999998</v>
      </c>
      <c r="BA113" s="100">
        <v>1.2210475999999999</v>
      </c>
      <c r="BB113" s="100">
        <v>1.9882982</v>
      </c>
      <c r="BC113" s="100">
        <v>3.6269060999999998</v>
      </c>
      <c r="BD113" s="100">
        <v>5.2106877000000003</v>
      </c>
      <c r="BE113" s="100">
        <v>5.7128654000000001</v>
      </c>
      <c r="BF113" s="100">
        <v>6.9952750000000004</v>
      </c>
      <c r="BG113" s="100">
        <v>9.1946037999999994</v>
      </c>
      <c r="BH113" s="100">
        <v>13.581315</v>
      </c>
      <c r="BI113" s="100">
        <v>24.994713000000001</v>
      </c>
      <c r="BJ113" s="100">
        <v>49.754792999999999</v>
      </c>
      <c r="BK113" s="100">
        <v>89.428505000000001</v>
      </c>
      <c r="BL113" s="100">
        <v>181.36633</v>
      </c>
      <c r="BM113" s="100">
        <v>9.6279070999999998</v>
      </c>
      <c r="BN113" s="100">
        <v>8.9743372000000008</v>
      </c>
      <c r="BP113" s="124">
        <v>2006</v>
      </c>
    </row>
    <row r="114" spans="2:68">
      <c r="B114" s="124">
        <v>2007</v>
      </c>
      <c r="C114" s="100">
        <v>1.4571928000000001</v>
      </c>
      <c r="D114" s="100">
        <v>0.29399999999999998</v>
      </c>
      <c r="E114" s="100">
        <v>0.1408625</v>
      </c>
      <c r="F114" s="100">
        <v>0.54825239999999997</v>
      </c>
      <c r="G114" s="100">
        <v>0.39597369999999998</v>
      </c>
      <c r="H114" s="100">
        <v>0.83041989999999999</v>
      </c>
      <c r="I114" s="100">
        <v>1.2392221999999999</v>
      </c>
      <c r="J114" s="100">
        <v>1.9418431</v>
      </c>
      <c r="K114" s="100">
        <v>3.4813627</v>
      </c>
      <c r="L114" s="100">
        <v>6.8209356999999997</v>
      </c>
      <c r="M114" s="100">
        <v>8.5056709000000001</v>
      </c>
      <c r="N114" s="100">
        <v>10.708555</v>
      </c>
      <c r="O114" s="100">
        <v>10.969640999999999</v>
      </c>
      <c r="P114" s="100">
        <v>16.871559999999999</v>
      </c>
      <c r="Q114" s="100">
        <v>27.893912</v>
      </c>
      <c r="R114" s="100">
        <v>45.357067999999998</v>
      </c>
      <c r="S114" s="100">
        <v>96.937366999999995</v>
      </c>
      <c r="T114" s="100">
        <v>207.35104999999999</v>
      </c>
      <c r="U114" s="100">
        <v>9.3880063000000007</v>
      </c>
      <c r="V114" s="100">
        <v>10.032726</v>
      </c>
      <c r="X114" s="124">
        <v>2007</v>
      </c>
      <c r="Y114" s="100">
        <v>0.92275320000000005</v>
      </c>
      <c r="Z114" s="100">
        <v>0.15448980000000001</v>
      </c>
      <c r="AA114" s="100">
        <v>0.1486092</v>
      </c>
      <c r="AB114" s="100">
        <v>0</v>
      </c>
      <c r="AC114" s="100">
        <v>0.68916560000000004</v>
      </c>
      <c r="AD114" s="100">
        <v>0.70572429999999997</v>
      </c>
      <c r="AE114" s="100">
        <v>1.3683221999999999</v>
      </c>
      <c r="AF114" s="100">
        <v>0.63838779999999995</v>
      </c>
      <c r="AG114" s="100">
        <v>2.6406196</v>
      </c>
      <c r="AH114" s="100">
        <v>1.9681112999999999</v>
      </c>
      <c r="AI114" s="100">
        <v>3.1830546000000002</v>
      </c>
      <c r="AJ114" s="100">
        <v>4.6139771999999999</v>
      </c>
      <c r="AK114" s="100">
        <v>6.2685563999999996</v>
      </c>
      <c r="AL114" s="100">
        <v>10.408405999999999</v>
      </c>
      <c r="AM114" s="100">
        <v>18.075773999999999</v>
      </c>
      <c r="AN114" s="100">
        <v>36.778227000000001</v>
      </c>
      <c r="AO114" s="100">
        <v>56.094338</v>
      </c>
      <c r="AP114" s="100">
        <v>171.07769999999999</v>
      </c>
      <c r="AQ114" s="100">
        <v>8.4495053000000002</v>
      </c>
      <c r="AR114" s="100">
        <v>6.6246004000000003</v>
      </c>
      <c r="AT114" s="124">
        <v>2007</v>
      </c>
      <c r="AU114" s="100">
        <v>1.1971756</v>
      </c>
      <c r="AV114" s="100">
        <v>0.22597780000000001</v>
      </c>
      <c r="AW114" s="100">
        <v>0.14463219999999999</v>
      </c>
      <c r="AX114" s="100">
        <v>0.2815472</v>
      </c>
      <c r="AY114" s="100">
        <v>0.53939579999999998</v>
      </c>
      <c r="AZ114" s="100">
        <v>0.76868360000000002</v>
      </c>
      <c r="BA114" s="100">
        <v>1.3039742000000001</v>
      </c>
      <c r="BB114" s="100">
        <v>1.2856072999999999</v>
      </c>
      <c r="BC114" s="100">
        <v>3.0580389000000001</v>
      </c>
      <c r="BD114" s="100">
        <v>4.3712951999999996</v>
      </c>
      <c r="BE114" s="100">
        <v>5.8264107999999997</v>
      </c>
      <c r="BF114" s="100">
        <v>7.6543242999999999</v>
      </c>
      <c r="BG114" s="100">
        <v>8.6242108999999996</v>
      </c>
      <c r="BH114" s="100">
        <v>13.614143</v>
      </c>
      <c r="BI114" s="100">
        <v>22.803699000000002</v>
      </c>
      <c r="BJ114" s="100">
        <v>40.714976999999998</v>
      </c>
      <c r="BK114" s="100">
        <v>73.014195999999998</v>
      </c>
      <c r="BL114" s="100">
        <v>183.01220000000001</v>
      </c>
      <c r="BM114" s="100">
        <v>8.9160442999999994</v>
      </c>
      <c r="BN114" s="100">
        <v>8.1655016000000007</v>
      </c>
      <c r="BP114" s="124">
        <v>2007</v>
      </c>
    </row>
    <row r="115" spans="2:68">
      <c r="B115" s="124">
        <v>2008</v>
      </c>
      <c r="C115" s="100">
        <v>2.3935167000000002</v>
      </c>
      <c r="D115" s="100">
        <v>0.29253839999999998</v>
      </c>
      <c r="E115" s="100">
        <v>0.42235319999999998</v>
      </c>
      <c r="F115" s="100">
        <v>0.67226260000000004</v>
      </c>
      <c r="G115" s="100">
        <v>0.25544840000000002</v>
      </c>
      <c r="H115" s="100">
        <v>0.92148059999999998</v>
      </c>
      <c r="I115" s="100">
        <v>1.098892</v>
      </c>
      <c r="J115" s="100">
        <v>3.1695921999999999</v>
      </c>
      <c r="K115" s="100">
        <v>3.2230425999999999</v>
      </c>
      <c r="L115" s="100">
        <v>8.1364401999999991</v>
      </c>
      <c r="M115" s="100">
        <v>8.6535756999999993</v>
      </c>
      <c r="N115" s="100">
        <v>9.0290736000000003</v>
      </c>
      <c r="O115" s="100">
        <v>7.3223830999999997</v>
      </c>
      <c r="P115" s="100">
        <v>17.035485000000001</v>
      </c>
      <c r="Q115" s="100">
        <v>28.017112000000001</v>
      </c>
      <c r="R115" s="100">
        <v>50.489189000000003</v>
      </c>
      <c r="S115" s="100">
        <v>89.176677999999995</v>
      </c>
      <c r="T115" s="100">
        <v>220.72233</v>
      </c>
      <c r="U115" s="100">
        <v>9.6007914999999997</v>
      </c>
      <c r="V115" s="100">
        <v>10.242114000000001</v>
      </c>
      <c r="X115" s="124">
        <v>2008</v>
      </c>
      <c r="Y115" s="100">
        <v>1.4862352000000001</v>
      </c>
      <c r="Z115" s="100">
        <v>0.30721399999999999</v>
      </c>
      <c r="AA115" s="100">
        <v>0</v>
      </c>
      <c r="AB115" s="100">
        <v>0.1420747</v>
      </c>
      <c r="AC115" s="100">
        <v>0.67256280000000002</v>
      </c>
      <c r="AD115" s="100">
        <v>0.54027700000000001</v>
      </c>
      <c r="AE115" s="100">
        <v>0.68461450000000001</v>
      </c>
      <c r="AF115" s="100">
        <v>1.6233603999999999</v>
      </c>
      <c r="AG115" s="100">
        <v>1.7223767000000001</v>
      </c>
      <c r="AH115" s="100">
        <v>2.9646089999999998</v>
      </c>
      <c r="AI115" s="100">
        <v>3.9746755999999999</v>
      </c>
      <c r="AJ115" s="100">
        <v>3.7658814</v>
      </c>
      <c r="AK115" s="100">
        <v>7.8897161000000002</v>
      </c>
      <c r="AL115" s="100">
        <v>10.330256</v>
      </c>
      <c r="AM115" s="100">
        <v>19.105622</v>
      </c>
      <c r="AN115" s="100">
        <v>35.207334000000003</v>
      </c>
      <c r="AO115" s="100">
        <v>72.775739999999999</v>
      </c>
      <c r="AP115" s="100">
        <v>166.65674999999999</v>
      </c>
      <c r="AQ115" s="100">
        <v>8.9349653</v>
      </c>
      <c r="AR115" s="100">
        <v>6.9726309000000004</v>
      </c>
      <c r="AT115" s="124">
        <v>2008</v>
      </c>
      <c r="AU115" s="100">
        <v>1.9521463999999999</v>
      </c>
      <c r="AV115" s="100">
        <v>0.29969659999999998</v>
      </c>
      <c r="AW115" s="100">
        <v>0.21690090000000001</v>
      </c>
      <c r="AX115" s="100">
        <v>0.4144757</v>
      </c>
      <c r="AY115" s="100">
        <v>0.45860679999999998</v>
      </c>
      <c r="AZ115" s="100">
        <v>0.73332940000000002</v>
      </c>
      <c r="BA115" s="100">
        <v>0.8914221</v>
      </c>
      <c r="BB115" s="100">
        <v>2.3906092000000001</v>
      </c>
      <c r="BC115" s="100">
        <v>2.4676388999999999</v>
      </c>
      <c r="BD115" s="100">
        <v>5.5272940999999998</v>
      </c>
      <c r="BE115" s="100">
        <v>6.2955398000000002</v>
      </c>
      <c r="BF115" s="100">
        <v>6.3850164999999999</v>
      </c>
      <c r="BG115" s="100">
        <v>7.6054813000000001</v>
      </c>
      <c r="BH115" s="100">
        <v>13.661201999999999</v>
      </c>
      <c r="BI115" s="100">
        <v>23.408631</v>
      </c>
      <c r="BJ115" s="100">
        <v>42.235598000000003</v>
      </c>
      <c r="BK115" s="100">
        <v>79.640169</v>
      </c>
      <c r="BL115" s="100">
        <v>184.65152</v>
      </c>
      <c r="BM115" s="100">
        <v>9.2662315999999993</v>
      </c>
      <c r="BN115" s="100">
        <v>8.4361171000000006</v>
      </c>
      <c r="BP115" s="124">
        <v>2008</v>
      </c>
    </row>
    <row r="116" spans="2:68">
      <c r="B116" s="124">
        <v>2009</v>
      </c>
      <c r="C116" s="100">
        <v>4.3717698</v>
      </c>
      <c r="D116" s="100">
        <v>0.57972190000000001</v>
      </c>
      <c r="E116" s="100">
        <v>0.28105479999999999</v>
      </c>
      <c r="F116" s="100">
        <v>0.26615490000000003</v>
      </c>
      <c r="G116" s="100">
        <v>0.73744319999999997</v>
      </c>
      <c r="H116" s="100">
        <v>0.49918010000000002</v>
      </c>
      <c r="I116" s="100">
        <v>0.94811250000000002</v>
      </c>
      <c r="J116" s="100">
        <v>1.1302684999999999</v>
      </c>
      <c r="K116" s="100">
        <v>4.1308547999999998</v>
      </c>
      <c r="L116" s="100">
        <v>6.2302464999999998</v>
      </c>
      <c r="M116" s="100">
        <v>10.153473</v>
      </c>
      <c r="N116" s="100">
        <v>10.637532</v>
      </c>
      <c r="O116" s="100">
        <v>8.9732838000000008</v>
      </c>
      <c r="P116" s="100">
        <v>17.658854000000002</v>
      </c>
      <c r="Q116" s="100">
        <v>25.482189999999999</v>
      </c>
      <c r="R116" s="100">
        <v>41.973714999999999</v>
      </c>
      <c r="S116" s="100">
        <v>73.494468999999995</v>
      </c>
      <c r="T116" s="100">
        <v>191.92465000000001</v>
      </c>
      <c r="U116" s="100">
        <v>9.0178530000000006</v>
      </c>
      <c r="V116" s="100">
        <v>9.4286594000000008</v>
      </c>
      <c r="X116" s="124">
        <v>2009</v>
      </c>
      <c r="Y116" s="100">
        <v>1.1532112999999999</v>
      </c>
      <c r="Z116" s="100">
        <v>0.15241250000000001</v>
      </c>
      <c r="AA116" s="100">
        <v>0</v>
      </c>
      <c r="AB116" s="100">
        <v>0.28129549999999998</v>
      </c>
      <c r="AC116" s="100">
        <v>0.26050010000000001</v>
      </c>
      <c r="AD116" s="100">
        <v>0.25773360000000001</v>
      </c>
      <c r="AE116" s="100">
        <v>0.40646660000000001</v>
      </c>
      <c r="AF116" s="100">
        <v>0.99008799999999997</v>
      </c>
      <c r="AG116" s="100">
        <v>1.1817025000000001</v>
      </c>
      <c r="AH116" s="100">
        <v>4.3367623999999996</v>
      </c>
      <c r="AI116" s="100">
        <v>3.1901687000000001</v>
      </c>
      <c r="AJ116" s="100">
        <v>4.3214812</v>
      </c>
      <c r="AK116" s="100">
        <v>4.1520910999999998</v>
      </c>
      <c r="AL116" s="100">
        <v>9.8740711000000001</v>
      </c>
      <c r="AM116" s="100">
        <v>16.825607000000002</v>
      </c>
      <c r="AN116" s="100">
        <v>31.183692000000001</v>
      </c>
      <c r="AO116" s="100">
        <v>59.359163000000002</v>
      </c>
      <c r="AP116" s="100">
        <v>150.27311</v>
      </c>
      <c r="AQ116" s="100">
        <v>7.8230765</v>
      </c>
      <c r="AR116" s="100">
        <v>6.0540140999999998</v>
      </c>
      <c r="AT116" s="124">
        <v>2009</v>
      </c>
      <c r="AU116" s="100">
        <v>2.8056708000000001</v>
      </c>
      <c r="AV116" s="100">
        <v>0.37144339999999998</v>
      </c>
      <c r="AW116" s="100">
        <v>0.1442735</v>
      </c>
      <c r="AX116" s="100">
        <v>0.27351589999999998</v>
      </c>
      <c r="AY116" s="100">
        <v>0.50588849999999996</v>
      </c>
      <c r="AZ116" s="100">
        <v>0.38039469999999997</v>
      </c>
      <c r="BA116" s="100">
        <v>0.67733379999999999</v>
      </c>
      <c r="BB116" s="100">
        <v>1.0596654000000001</v>
      </c>
      <c r="BC116" s="100">
        <v>2.6453924</v>
      </c>
      <c r="BD116" s="100">
        <v>5.2752455999999999</v>
      </c>
      <c r="BE116" s="100">
        <v>6.6429757</v>
      </c>
      <c r="BF116" s="100">
        <v>7.4582107000000004</v>
      </c>
      <c r="BG116" s="100">
        <v>6.5657613000000001</v>
      </c>
      <c r="BH116" s="100">
        <v>13.743513999999999</v>
      </c>
      <c r="BI116" s="100">
        <v>21.020199999999999</v>
      </c>
      <c r="BJ116" s="100">
        <v>36.160091000000001</v>
      </c>
      <c r="BK116" s="100">
        <v>65.327301000000006</v>
      </c>
      <c r="BL116" s="100">
        <v>164.29992999999999</v>
      </c>
      <c r="BM116" s="100">
        <v>8.4179846000000005</v>
      </c>
      <c r="BN116" s="100">
        <v>7.6130749</v>
      </c>
      <c r="BP116" s="124">
        <v>2009</v>
      </c>
    </row>
    <row r="117" spans="2:68">
      <c r="B117" s="124">
        <v>2010</v>
      </c>
      <c r="C117" s="100">
        <v>3.4837509999999998</v>
      </c>
      <c r="D117" s="100">
        <v>0</v>
      </c>
      <c r="E117" s="100">
        <v>0</v>
      </c>
      <c r="F117" s="100">
        <v>0.1334542</v>
      </c>
      <c r="G117" s="100">
        <v>0.1213492</v>
      </c>
      <c r="H117" s="100">
        <v>0.48404530000000001</v>
      </c>
      <c r="I117" s="100">
        <v>1.4674963000000001</v>
      </c>
      <c r="J117" s="100">
        <v>1.7625427</v>
      </c>
      <c r="K117" s="100">
        <v>3.5393403999999999</v>
      </c>
      <c r="L117" s="100">
        <v>6.4887284000000003</v>
      </c>
      <c r="M117" s="100">
        <v>9.1191206000000005</v>
      </c>
      <c r="N117" s="100">
        <v>10.943668000000001</v>
      </c>
      <c r="O117" s="100">
        <v>10.887079</v>
      </c>
      <c r="P117" s="100">
        <v>18.393719000000001</v>
      </c>
      <c r="Q117" s="100">
        <v>29.357904999999999</v>
      </c>
      <c r="R117" s="100">
        <v>54.381450000000001</v>
      </c>
      <c r="S117" s="100">
        <v>97.138962000000006</v>
      </c>
      <c r="T117" s="100">
        <v>219.63157000000001</v>
      </c>
      <c r="U117" s="100">
        <v>10.284622000000001</v>
      </c>
      <c r="V117" s="100">
        <v>10.612621000000001</v>
      </c>
      <c r="X117" s="124">
        <v>2010</v>
      </c>
      <c r="Y117" s="100">
        <v>1.2717433</v>
      </c>
      <c r="Z117" s="100">
        <v>0.3019907</v>
      </c>
      <c r="AA117" s="100">
        <v>0.29652250000000002</v>
      </c>
      <c r="AB117" s="100">
        <v>0</v>
      </c>
      <c r="AC117" s="100">
        <v>0.51217310000000005</v>
      </c>
      <c r="AD117" s="100">
        <v>0.37458469999999999</v>
      </c>
      <c r="AE117" s="100">
        <v>1.4693683</v>
      </c>
      <c r="AF117" s="100">
        <v>0.62016349999999998</v>
      </c>
      <c r="AG117" s="100">
        <v>1.6790486</v>
      </c>
      <c r="AH117" s="100">
        <v>2.2952244999999998</v>
      </c>
      <c r="AI117" s="100">
        <v>3.3929174999999998</v>
      </c>
      <c r="AJ117" s="100">
        <v>4.3964306999999998</v>
      </c>
      <c r="AK117" s="100">
        <v>6.0266579</v>
      </c>
      <c r="AL117" s="100">
        <v>9.1872761000000001</v>
      </c>
      <c r="AM117" s="100">
        <v>17.458100999999999</v>
      </c>
      <c r="AN117" s="100">
        <v>33.778649000000001</v>
      </c>
      <c r="AO117" s="100">
        <v>72.610342000000003</v>
      </c>
      <c r="AP117" s="100">
        <v>188.62004999999999</v>
      </c>
      <c r="AQ117" s="100">
        <v>9.2643483999999994</v>
      </c>
      <c r="AR117" s="100">
        <v>6.9577049000000004</v>
      </c>
      <c r="AT117" s="124">
        <v>2010</v>
      </c>
      <c r="AU117" s="100">
        <v>2.4071327999999999</v>
      </c>
      <c r="AV117" s="100">
        <v>0.14703910000000001</v>
      </c>
      <c r="AW117" s="100">
        <v>0.1444561</v>
      </c>
      <c r="AX117" s="100">
        <v>6.8490899999999993E-2</v>
      </c>
      <c r="AY117" s="100">
        <v>0.31151600000000002</v>
      </c>
      <c r="AZ117" s="100">
        <v>0.430172</v>
      </c>
      <c r="BA117" s="100">
        <v>1.4684317</v>
      </c>
      <c r="BB117" s="100">
        <v>1.1870949</v>
      </c>
      <c r="BC117" s="100">
        <v>2.6022997000000001</v>
      </c>
      <c r="BD117" s="100">
        <v>4.3735416000000003</v>
      </c>
      <c r="BE117" s="100">
        <v>6.2303888000000001</v>
      </c>
      <c r="BF117" s="100">
        <v>7.6429051000000001</v>
      </c>
      <c r="BG117" s="100">
        <v>8.4562419000000002</v>
      </c>
      <c r="BH117" s="100">
        <v>13.760534</v>
      </c>
      <c r="BI117" s="100">
        <v>23.265909000000001</v>
      </c>
      <c r="BJ117" s="100">
        <v>43.287838999999998</v>
      </c>
      <c r="BK117" s="100">
        <v>83.069402999999994</v>
      </c>
      <c r="BL117" s="100">
        <v>199.17536000000001</v>
      </c>
      <c r="BM117" s="100">
        <v>9.7722604999999998</v>
      </c>
      <c r="BN117" s="100">
        <v>8.6558522</v>
      </c>
      <c r="BP117" s="124">
        <v>2010</v>
      </c>
    </row>
    <row r="118" spans="2:68">
      <c r="B118" s="124">
        <v>2011</v>
      </c>
      <c r="C118" s="100">
        <v>1.3359572</v>
      </c>
      <c r="D118" s="100">
        <v>0.28081800000000001</v>
      </c>
      <c r="E118" s="100">
        <v>0</v>
      </c>
      <c r="F118" s="100">
        <v>0.40182210000000002</v>
      </c>
      <c r="G118" s="100">
        <v>0.36431200000000002</v>
      </c>
      <c r="H118" s="100">
        <v>0.35668260000000002</v>
      </c>
      <c r="I118" s="100">
        <v>1.3000334</v>
      </c>
      <c r="J118" s="100">
        <v>2.3011900000000001</v>
      </c>
      <c r="K118" s="100">
        <v>3.6860596000000001</v>
      </c>
      <c r="L118" s="100">
        <v>7.8518923999999997</v>
      </c>
      <c r="M118" s="100">
        <v>12.573905</v>
      </c>
      <c r="N118" s="100">
        <v>13.895833</v>
      </c>
      <c r="O118" s="100">
        <v>12.598209000000001</v>
      </c>
      <c r="P118" s="100">
        <v>15.814344</v>
      </c>
      <c r="Q118" s="100">
        <v>29.667279000000001</v>
      </c>
      <c r="R118" s="100">
        <v>53.790280000000003</v>
      </c>
      <c r="S118" s="100">
        <v>109.66983999999999</v>
      </c>
      <c r="T118" s="100">
        <v>225.06650999999999</v>
      </c>
      <c r="U118" s="100">
        <v>11.170839000000001</v>
      </c>
      <c r="V118" s="100">
        <v>11.299719</v>
      </c>
      <c r="X118" s="124">
        <v>2011</v>
      </c>
      <c r="Y118" s="100">
        <v>2.3957598</v>
      </c>
      <c r="Z118" s="100">
        <v>0.29610809999999999</v>
      </c>
      <c r="AA118" s="100">
        <v>0.44357570000000002</v>
      </c>
      <c r="AB118" s="100">
        <v>0.28294150000000001</v>
      </c>
      <c r="AC118" s="100">
        <v>0.253745</v>
      </c>
      <c r="AD118" s="100">
        <v>0.3671584</v>
      </c>
      <c r="AE118" s="100">
        <v>0.52154639999999997</v>
      </c>
      <c r="AF118" s="100">
        <v>0.88416660000000002</v>
      </c>
      <c r="AG118" s="100">
        <v>1.9987607999999999</v>
      </c>
      <c r="AH118" s="100">
        <v>2.7003046999999998</v>
      </c>
      <c r="AI118" s="100">
        <v>4.1090298000000001</v>
      </c>
      <c r="AJ118" s="100">
        <v>5.6386180000000001</v>
      </c>
      <c r="AK118" s="100">
        <v>7.8073915999999999</v>
      </c>
      <c r="AL118" s="100">
        <v>10.833175000000001</v>
      </c>
      <c r="AM118" s="100">
        <v>22.40972</v>
      </c>
      <c r="AN118" s="100">
        <v>34.674757</v>
      </c>
      <c r="AO118" s="100">
        <v>80.486073000000005</v>
      </c>
      <c r="AP118" s="100">
        <v>196.94786999999999</v>
      </c>
      <c r="AQ118" s="100">
        <v>10.319209000000001</v>
      </c>
      <c r="AR118" s="100">
        <v>7.7253088999999999</v>
      </c>
      <c r="AT118" s="124">
        <v>2011</v>
      </c>
      <c r="AU118" s="100">
        <v>1.8517071000000001</v>
      </c>
      <c r="AV118" s="100">
        <v>0.28826040000000003</v>
      </c>
      <c r="AW118" s="100">
        <v>0.2161594</v>
      </c>
      <c r="AX118" s="100">
        <v>0.34400700000000001</v>
      </c>
      <c r="AY118" s="100">
        <v>0.31023859999999998</v>
      </c>
      <c r="AZ118" s="100">
        <v>0.36184470000000002</v>
      </c>
      <c r="BA118" s="100">
        <v>0.91136280000000003</v>
      </c>
      <c r="BB118" s="100">
        <v>1.5884008999999999</v>
      </c>
      <c r="BC118" s="100">
        <v>2.8351028999999999</v>
      </c>
      <c r="BD118" s="100">
        <v>5.2534736000000004</v>
      </c>
      <c r="BE118" s="100">
        <v>8.2995161999999993</v>
      </c>
      <c r="BF118" s="100">
        <v>9.7305899</v>
      </c>
      <c r="BG118" s="100">
        <v>10.195759000000001</v>
      </c>
      <c r="BH118" s="100">
        <v>13.308742000000001</v>
      </c>
      <c r="BI118" s="100">
        <v>25.973275999999998</v>
      </c>
      <c r="BJ118" s="100">
        <v>43.521790000000003</v>
      </c>
      <c r="BK118" s="100">
        <v>93.011313999999999</v>
      </c>
      <c r="BL118" s="100">
        <v>206.63665</v>
      </c>
      <c r="BM118" s="100">
        <v>10.74305</v>
      </c>
      <c r="BN118" s="100">
        <v>9.3873879999999996</v>
      </c>
      <c r="BP118" s="124">
        <v>2011</v>
      </c>
    </row>
    <row r="119" spans="2:68">
      <c r="B119" s="124">
        <v>2012</v>
      </c>
      <c r="C119" s="100">
        <v>2.0927205999999998</v>
      </c>
      <c r="D119" s="100">
        <v>0.13712530000000001</v>
      </c>
      <c r="E119" s="100">
        <v>0</v>
      </c>
      <c r="F119" s="100">
        <v>0.39966109999999999</v>
      </c>
      <c r="G119" s="100">
        <v>0.36186610000000002</v>
      </c>
      <c r="H119" s="100">
        <v>0.1163952</v>
      </c>
      <c r="I119" s="100">
        <v>1.0018834999999999</v>
      </c>
      <c r="J119" s="100">
        <v>1.8067873000000001</v>
      </c>
      <c r="K119" s="100">
        <v>3.5790318000000001</v>
      </c>
      <c r="L119" s="100">
        <v>7.6377091999999998</v>
      </c>
      <c r="M119" s="100">
        <v>9.8141543999999996</v>
      </c>
      <c r="N119" s="100">
        <v>11.543448</v>
      </c>
      <c r="O119" s="100">
        <v>13.482806</v>
      </c>
      <c r="P119" s="100">
        <v>15.353363999999999</v>
      </c>
      <c r="Q119" s="100">
        <v>23.985468999999998</v>
      </c>
      <c r="R119" s="100">
        <v>58.74935</v>
      </c>
      <c r="S119" s="100">
        <v>99.109571000000003</v>
      </c>
      <c r="T119" s="100">
        <v>231.46729999999999</v>
      </c>
      <c r="U119" s="100">
        <v>10.801902</v>
      </c>
      <c r="V119" s="100">
        <v>10.806137</v>
      </c>
      <c r="X119" s="124">
        <v>2012</v>
      </c>
      <c r="Y119" s="100">
        <v>0.96579700000000002</v>
      </c>
      <c r="Z119" s="100">
        <v>0.1448604</v>
      </c>
      <c r="AA119" s="100">
        <v>0</v>
      </c>
      <c r="AB119" s="100">
        <v>0.28207189999999999</v>
      </c>
      <c r="AC119" s="100">
        <v>0.25160559999999998</v>
      </c>
      <c r="AD119" s="100">
        <v>0.11941450000000001</v>
      </c>
      <c r="AE119" s="100">
        <v>0.25231559999999997</v>
      </c>
      <c r="AF119" s="100">
        <v>1.2796004000000001</v>
      </c>
      <c r="AG119" s="100">
        <v>2.6658491</v>
      </c>
      <c r="AH119" s="100">
        <v>1.5517810000000001</v>
      </c>
      <c r="AI119" s="100">
        <v>3.5078738999999999</v>
      </c>
      <c r="AJ119" s="100">
        <v>5.6489482999999998</v>
      </c>
      <c r="AK119" s="100">
        <v>5.1962561000000003</v>
      </c>
      <c r="AL119" s="100">
        <v>9.1157702999999994</v>
      </c>
      <c r="AM119" s="100">
        <v>21.333777000000001</v>
      </c>
      <c r="AN119" s="100">
        <v>40.566757000000003</v>
      </c>
      <c r="AO119" s="100">
        <v>79.818235999999999</v>
      </c>
      <c r="AP119" s="100">
        <v>204.84457</v>
      </c>
      <c r="AQ119" s="100">
        <v>10.266805</v>
      </c>
      <c r="AR119" s="100">
        <v>7.5598447000000002</v>
      </c>
      <c r="AT119" s="124">
        <v>2012</v>
      </c>
      <c r="AU119" s="100">
        <v>1.544303</v>
      </c>
      <c r="AV119" s="100">
        <v>0.1408867</v>
      </c>
      <c r="AW119" s="100">
        <v>0</v>
      </c>
      <c r="AX119" s="100">
        <v>0.34254200000000001</v>
      </c>
      <c r="AY119" s="100">
        <v>0.30789490000000003</v>
      </c>
      <c r="AZ119" s="100">
        <v>0.1178855</v>
      </c>
      <c r="BA119" s="100">
        <v>0.62847470000000005</v>
      </c>
      <c r="BB119" s="100">
        <v>1.5420696</v>
      </c>
      <c r="BC119" s="100">
        <v>3.1182591</v>
      </c>
      <c r="BD119" s="100">
        <v>4.5671187</v>
      </c>
      <c r="BE119" s="100">
        <v>6.6285578999999997</v>
      </c>
      <c r="BF119" s="100">
        <v>8.5645141999999996</v>
      </c>
      <c r="BG119" s="100">
        <v>9.3136493999999992</v>
      </c>
      <c r="BH119" s="100">
        <v>12.211539</v>
      </c>
      <c r="BI119" s="100">
        <v>22.636264000000001</v>
      </c>
      <c r="BJ119" s="100">
        <v>49.048186000000001</v>
      </c>
      <c r="BK119" s="100">
        <v>88.157904000000002</v>
      </c>
      <c r="BL119" s="100">
        <v>214.14957999999999</v>
      </c>
      <c r="BM119" s="100">
        <v>10.533144999999999</v>
      </c>
      <c r="BN119" s="100">
        <v>9.0821843999999992</v>
      </c>
      <c r="BP119" s="124">
        <v>2012</v>
      </c>
    </row>
    <row r="120" spans="2:68">
      <c r="B120" s="124">
        <v>2013</v>
      </c>
      <c r="C120" s="100">
        <v>2.0529269999999999</v>
      </c>
      <c r="D120" s="100">
        <v>0.53498389999999996</v>
      </c>
      <c r="E120" s="100">
        <v>0.27908949999999999</v>
      </c>
      <c r="F120" s="100">
        <v>0.26495750000000001</v>
      </c>
      <c r="G120" s="100">
        <v>0.47806799999999999</v>
      </c>
      <c r="H120" s="100">
        <v>0.45918579999999998</v>
      </c>
      <c r="I120" s="100">
        <v>0.72176629999999997</v>
      </c>
      <c r="J120" s="100">
        <v>1.5516546</v>
      </c>
      <c r="K120" s="100">
        <v>3.6470351000000001</v>
      </c>
      <c r="L120" s="100">
        <v>5.9347884999999998</v>
      </c>
      <c r="M120" s="100">
        <v>9.2854881999999996</v>
      </c>
      <c r="N120" s="100">
        <v>13.374076000000001</v>
      </c>
      <c r="O120" s="100">
        <v>13.024373000000001</v>
      </c>
      <c r="P120" s="100">
        <v>18.085104000000001</v>
      </c>
      <c r="Q120" s="100">
        <v>26.344480999999998</v>
      </c>
      <c r="R120" s="100">
        <v>52.964575000000004</v>
      </c>
      <c r="S120" s="100">
        <v>115.17006000000001</v>
      </c>
      <c r="T120" s="100">
        <v>248.00948</v>
      </c>
      <c r="U120" s="100">
        <v>11.490069999999999</v>
      </c>
      <c r="V120" s="100">
        <v>11.277357</v>
      </c>
      <c r="X120" s="124">
        <v>2013</v>
      </c>
      <c r="Y120" s="100">
        <v>1.490923</v>
      </c>
      <c r="Z120" s="100">
        <v>0</v>
      </c>
      <c r="AA120" s="100">
        <v>0</v>
      </c>
      <c r="AB120" s="100">
        <v>0.42145129999999997</v>
      </c>
      <c r="AC120" s="100">
        <v>0.24970249999999999</v>
      </c>
      <c r="AD120" s="100">
        <v>0.23432459999999999</v>
      </c>
      <c r="AE120" s="100">
        <v>0.60743670000000005</v>
      </c>
      <c r="AF120" s="100">
        <v>1.4125019000000001</v>
      </c>
      <c r="AG120" s="100">
        <v>1.7879491999999999</v>
      </c>
      <c r="AH120" s="100">
        <v>3.3688269000000002</v>
      </c>
      <c r="AI120" s="100">
        <v>4.4757892000000004</v>
      </c>
      <c r="AJ120" s="100">
        <v>7.9334046999999996</v>
      </c>
      <c r="AK120" s="100">
        <v>7.4985840000000001</v>
      </c>
      <c r="AL120" s="100">
        <v>11.01263</v>
      </c>
      <c r="AM120" s="100">
        <v>21.073018000000001</v>
      </c>
      <c r="AN120" s="100">
        <v>41.899754000000001</v>
      </c>
      <c r="AO120" s="100">
        <v>75.945462000000006</v>
      </c>
      <c r="AP120" s="100">
        <v>240.68369999999999</v>
      </c>
      <c r="AQ120" s="100">
        <v>11.703646000000001</v>
      </c>
      <c r="AR120" s="100">
        <v>8.4983123999999997</v>
      </c>
      <c r="AT120" s="124">
        <v>2013</v>
      </c>
      <c r="AU120" s="100">
        <v>1.7796257</v>
      </c>
      <c r="AV120" s="100">
        <v>0.27491280000000001</v>
      </c>
      <c r="AW120" s="100">
        <v>0.14299220000000001</v>
      </c>
      <c r="AX120" s="100">
        <v>0.34090969999999998</v>
      </c>
      <c r="AY120" s="100">
        <v>0.36637779999999998</v>
      </c>
      <c r="AZ120" s="100">
        <v>0.34790189999999999</v>
      </c>
      <c r="BA120" s="100">
        <v>0.66488360000000002</v>
      </c>
      <c r="BB120" s="100">
        <v>1.4818365</v>
      </c>
      <c r="BC120" s="100">
        <v>2.7083373000000002</v>
      </c>
      <c r="BD120" s="100">
        <v>4.6404531000000002</v>
      </c>
      <c r="BE120" s="100">
        <v>6.8536595</v>
      </c>
      <c r="BF120" s="100">
        <v>10.618651</v>
      </c>
      <c r="BG120" s="100">
        <v>10.233534000000001</v>
      </c>
      <c r="BH120" s="100">
        <v>14.521144</v>
      </c>
      <c r="BI120" s="100">
        <v>23.657409999999999</v>
      </c>
      <c r="BJ120" s="100">
        <v>47.103076000000001</v>
      </c>
      <c r="BK120" s="100">
        <v>93.000795999999994</v>
      </c>
      <c r="BL120" s="100">
        <v>243.28397000000001</v>
      </c>
      <c r="BM120" s="100">
        <v>11.597348999999999</v>
      </c>
      <c r="BN120" s="100">
        <v>9.8134303999999997</v>
      </c>
      <c r="BP120" s="124">
        <v>2013</v>
      </c>
    </row>
    <row r="121" spans="2:68">
      <c r="B121" s="124">
        <v>2014</v>
      </c>
      <c r="C121" s="100">
        <v>1.9049529999999999</v>
      </c>
      <c r="D121" s="100">
        <v>0</v>
      </c>
      <c r="E121" s="100">
        <v>0.27712579999999998</v>
      </c>
      <c r="F121" s="100">
        <v>0.13176650000000001</v>
      </c>
      <c r="G121" s="100">
        <v>0.1182009</v>
      </c>
      <c r="H121" s="100">
        <v>0.2282613</v>
      </c>
      <c r="I121" s="100">
        <v>1.0529037000000001</v>
      </c>
      <c r="J121" s="100">
        <v>1.6764026999999999</v>
      </c>
      <c r="K121" s="100">
        <v>3.7668078999999999</v>
      </c>
      <c r="L121" s="100">
        <v>6.2930352000000003</v>
      </c>
      <c r="M121" s="100">
        <v>9.8811017000000003</v>
      </c>
      <c r="N121" s="100">
        <v>14.529604000000001</v>
      </c>
      <c r="O121" s="100">
        <v>13.334426000000001</v>
      </c>
      <c r="P121" s="100">
        <v>18.239739</v>
      </c>
      <c r="Q121" s="100">
        <v>31.178757000000001</v>
      </c>
      <c r="R121" s="100">
        <v>51.463603999999997</v>
      </c>
      <c r="S121" s="100">
        <v>95.007290999999995</v>
      </c>
      <c r="T121" s="100">
        <v>284.88808999999998</v>
      </c>
      <c r="U121" s="100">
        <v>12.092428999999999</v>
      </c>
      <c r="V121" s="100">
        <v>11.647237000000001</v>
      </c>
      <c r="X121" s="124">
        <v>2014</v>
      </c>
      <c r="Y121" s="100">
        <v>1.8774659</v>
      </c>
      <c r="Z121" s="100">
        <v>0.27658880000000002</v>
      </c>
      <c r="AA121" s="100">
        <v>0.14584420000000001</v>
      </c>
      <c r="AB121" s="100">
        <v>0.27939950000000002</v>
      </c>
      <c r="AC121" s="100">
        <v>0.1242029</v>
      </c>
      <c r="AD121" s="100">
        <v>0.34599439999999998</v>
      </c>
      <c r="AE121" s="100">
        <v>0.94146779999999997</v>
      </c>
      <c r="AF121" s="100">
        <v>0.63941970000000004</v>
      </c>
      <c r="AG121" s="100">
        <v>1.5467058</v>
      </c>
      <c r="AH121" s="100">
        <v>3.0823923</v>
      </c>
      <c r="AI121" s="100">
        <v>4.9467024999999998</v>
      </c>
      <c r="AJ121" s="100">
        <v>6.5073429000000003</v>
      </c>
      <c r="AK121" s="100">
        <v>8.2779129999999999</v>
      </c>
      <c r="AL121" s="100">
        <v>11.518083000000001</v>
      </c>
      <c r="AM121" s="100">
        <v>20.584257999999998</v>
      </c>
      <c r="AN121" s="100">
        <v>40.635652999999998</v>
      </c>
      <c r="AO121" s="100">
        <v>77.479543000000007</v>
      </c>
      <c r="AP121" s="100">
        <v>216.47255999999999</v>
      </c>
      <c r="AQ121" s="100">
        <v>11.185326</v>
      </c>
      <c r="AR121" s="100">
        <v>8.1240523000000007</v>
      </c>
      <c r="AT121" s="124">
        <v>2014</v>
      </c>
      <c r="AU121" s="100">
        <v>1.8915835999999999</v>
      </c>
      <c r="AV121" s="100">
        <v>0.13448499999999999</v>
      </c>
      <c r="AW121" s="100">
        <v>0.21316550000000001</v>
      </c>
      <c r="AX121" s="100">
        <v>0.20342579999999999</v>
      </c>
      <c r="AY121" s="100">
        <v>0.1211276</v>
      </c>
      <c r="AZ121" s="100">
        <v>0.28681980000000001</v>
      </c>
      <c r="BA121" s="100">
        <v>0.99735059999999998</v>
      </c>
      <c r="BB121" s="100">
        <v>1.1557508999999999</v>
      </c>
      <c r="BC121" s="100">
        <v>2.6450669000000002</v>
      </c>
      <c r="BD121" s="100">
        <v>4.6711872999999997</v>
      </c>
      <c r="BE121" s="100">
        <v>7.3833953000000001</v>
      </c>
      <c r="BF121" s="100">
        <v>10.461456</v>
      </c>
      <c r="BG121" s="100">
        <v>10.770511000000001</v>
      </c>
      <c r="BH121" s="100">
        <v>14.847066</v>
      </c>
      <c r="BI121" s="100">
        <v>25.772283000000002</v>
      </c>
      <c r="BJ121" s="100">
        <v>45.758960999999999</v>
      </c>
      <c r="BK121" s="100">
        <v>85.149523000000002</v>
      </c>
      <c r="BL121" s="100">
        <v>241.11454000000001</v>
      </c>
      <c r="BM121" s="100">
        <v>11.636483999999999</v>
      </c>
      <c r="BN121" s="100">
        <v>9.7148477</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All certain infectious and parasitic diseases (ICD-10 A00–B99), 1907–2014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[GRIM_output.xls]GRIM0100</v>
      </c>
      <c r="F5" s="139" t="s">
        <v>162</v>
      </c>
      <c r="G5" s="204">
        <f>$D$8</f>
        <v>2014</v>
      </c>
      <c r="J5" s="136"/>
    </row>
    <row r="6" spans="1:11" ht="28.9" customHeight="1">
      <c r="B6" s="278" t="s">
        <v>210</v>
      </c>
      <c r="C6" s="278" t="s">
        <v>211</v>
      </c>
      <c r="D6" s="278">
        <v>1907</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All certain infectious and parasitic diseases. Canberra: AIHW.</v>
      </c>
      <c r="H7" s="141"/>
      <c r="I7" s="141"/>
      <c r="J7" s="141"/>
      <c r="K7" s="141"/>
    </row>
    <row r="8" spans="1:11" ht="28.9" customHeight="1">
      <c r="B8" s="278" t="s">
        <v>210</v>
      </c>
      <c r="C8" s="278" t="s">
        <v>211</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212</v>
      </c>
      <c r="D11" s="150"/>
      <c r="F11" s="152" t="s">
        <v>6</v>
      </c>
      <c r="G11" s="151">
        <v>1</v>
      </c>
    </row>
    <row r="12" spans="1:11">
      <c r="B12" s="144" t="s">
        <v>105</v>
      </c>
      <c r="C12" s="279" t="s">
        <v>213</v>
      </c>
      <c r="D12" s="113"/>
      <c r="F12" s="152" t="s">
        <v>7</v>
      </c>
      <c r="G12" s="151">
        <v>2</v>
      </c>
      <c r="I12" s="143"/>
    </row>
    <row r="13" spans="1:11">
      <c r="B13" s="144" t="s">
        <v>106</v>
      </c>
      <c r="C13" s="279" t="s">
        <v>214</v>
      </c>
      <c r="D13" s="113"/>
      <c r="F13" s="152" t="s">
        <v>8</v>
      </c>
      <c r="G13" s="151">
        <v>3</v>
      </c>
      <c r="I13" s="143"/>
    </row>
    <row r="14" spans="1:11">
      <c r="B14" s="144" t="s">
        <v>107</v>
      </c>
      <c r="C14" s="279" t="s">
        <v>215</v>
      </c>
      <c r="F14" s="152" t="s">
        <v>9</v>
      </c>
      <c r="G14" s="151">
        <v>4</v>
      </c>
    </row>
    <row r="15" spans="1:11">
      <c r="B15" s="144" t="s">
        <v>108</v>
      </c>
      <c r="C15" s="279" t="s">
        <v>216</v>
      </c>
      <c r="F15" s="152" t="s">
        <v>10</v>
      </c>
      <c r="G15" s="151">
        <v>5</v>
      </c>
    </row>
    <row r="16" spans="1:11">
      <c r="B16" s="144" t="s">
        <v>109</v>
      </c>
      <c r="C16" s="279" t="s">
        <v>217</v>
      </c>
      <c r="F16" s="152" t="s">
        <v>11</v>
      </c>
      <c r="G16" s="151">
        <v>6</v>
      </c>
    </row>
    <row r="17" spans="1:20">
      <c r="B17" s="144" t="s">
        <v>110</v>
      </c>
      <c r="C17" s="279" t="s">
        <v>217</v>
      </c>
      <c r="F17" s="152" t="s">
        <v>12</v>
      </c>
      <c r="G17" s="151">
        <v>7</v>
      </c>
    </row>
    <row r="18" spans="1:20">
      <c r="B18" s="144" t="s">
        <v>111</v>
      </c>
      <c r="C18" s="279" t="s">
        <v>218</v>
      </c>
      <c r="F18" s="152" t="s">
        <v>13</v>
      </c>
      <c r="G18" s="151">
        <v>8</v>
      </c>
    </row>
    <row r="19" spans="1:20">
      <c r="B19" s="144" t="s">
        <v>112</v>
      </c>
      <c r="C19" s="279" t="s">
        <v>219</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Admin!$B$57</v>
      </c>
      <c r="F22" s="152" t="s">
        <v>17</v>
      </c>
      <c r="G22" s="151">
        <v>12</v>
      </c>
    </row>
    <row r="23" spans="1:20" ht="45">
      <c r="B23" s="278" t="s">
        <v>220</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Admin!$B$57:$B$164</v>
      </c>
      <c r="F24" s="152" t="s">
        <v>19</v>
      </c>
      <c r="G24" s="151">
        <v>14</v>
      </c>
    </row>
    <row r="25" spans="1:20">
      <c r="B25" s="279" t="s">
        <v>221</v>
      </c>
      <c r="C25" s="279">
        <v>1.25</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All certain infectious and parasitic diseases (ICD-10 A00–B99),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1.9049529999999999</v>
      </c>
      <c r="D32" s="157">
        <f ca="1">INDIRECT("Rates!D"&amp;$E$8)</f>
        <v>0</v>
      </c>
      <c r="E32" s="157">
        <f ca="1">INDIRECT("Rates!E"&amp;$E$8)</f>
        <v>0.27712579999999998</v>
      </c>
      <c r="F32" s="157">
        <f ca="1">INDIRECT("Rates!F"&amp;$E$8)</f>
        <v>0.13176650000000001</v>
      </c>
      <c r="G32" s="157">
        <f ca="1">INDIRECT("Rates!G"&amp;$E$8)</f>
        <v>0.1182009</v>
      </c>
      <c r="H32" s="157">
        <f ca="1">INDIRECT("Rates!H"&amp;$E$8)</f>
        <v>0.2282613</v>
      </c>
      <c r="I32" s="157">
        <f ca="1">INDIRECT("Rates!I"&amp;$E$8)</f>
        <v>1.0529037000000001</v>
      </c>
      <c r="J32" s="157">
        <f ca="1">INDIRECT("Rates!J"&amp;$E$8)</f>
        <v>1.6764026999999999</v>
      </c>
      <c r="K32" s="157">
        <f ca="1">INDIRECT("Rates!K"&amp;$E$8)</f>
        <v>3.7668078999999999</v>
      </c>
      <c r="L32" s="157">
        <f ca="1">INDIRECT("Rates!L"&amp;$E$8)</f>
        <v>6.2930352000000003</v>
      </c>
      <c r="M32" s="157">
        <f ca="1">INDIRECT("Rates!M"&amp;$E$8)</f>
        <v>9.8811017000000003</v>
      </c>
      <c r="N32" s="157">
        <f ca="1">INDIRECT("Rates!N"&amp;$E$8)</f>
        <v>14.529604000000001</v>
      </c>
      <c r="O32" s="157">
        <f ca="1">INDIRECT("Rates!O"&amp;$E$8)</f>
        <v>13.334426000000001</v>
      </c>
      <c r="P32" s="157">
        <f ca="1">INDIRECT("Rates!P"&amp;$E$8)</f>
        <v>18.239739</v>
      </c>
      <c r="Q32" s="157">
        <f ca="1">INDIRECT("Rates!Q"&amp;$E$8)</f>
        <v>31.178757000000001</v>
      </c>
      <c r="R32" s="157">
        <f ca="1">INDIRECT("Rates!R"&amp;$E$8)</f>
        <v>51.463603999999997</v>
      </c>
      <c r="S32" s="157">
        <f ca="1">INDIRECT("Rates!S"&amp;$E$8)</f>
        <v>95.007290999999995</v>
      </c>
      <c r="T32" s="157">
        <f ca="1">INDIRECT("Rates!T"&amp;$E$8)</f>
        <v>284.88808999999998</v>
      </c>
    </row>
    <row r="33" spans="1:21">
      <c r="B33" s="145" t="s">
        <v>198</v>
      </c>
      <c r="C33" s="157">
        <f ca="1">INDIRECT("Rates!Y"&amp;$E$8)</f>
        <v>1.8774659</v>
      </c>
      <c r="D33" s="157">
        <f ca="1">INDIRECT("Rates!Z"&amp;$E$8)</f>
        <v>0.27658880000000002</v>
      </c>
      <c r="E33" s="157">
        <f ca="1">INDIRECT("Rates!AA"&amp;$E$8)</f>
        <v>0.14584420000000001</v>
      </c>
      <c r="F33" s="157">
        <f ca="1">INDIRECT("Rates!AB"&amp;$E$8)</f>
        <v>0.27939950000000002</v>
      </c>
      <c r="G33" s="157">
        <f ca="1">INDIRECT("Rates!AC"&amp;$E$8)</f>
        <v>0.1242029</v>
      </c>
      <c r="H33" s="157">
        <f ca="1">INDIRECT("Rates!AD"&amp;$E$8)</f>
        <v>0.34599439999999998</v>
      </c>
      <c r="I33" s="157">
        <f ca="1">INDIRECT("Rates!AE"&amp;$E$8)</f>
        <v>0.94146779999999997</v>
      </c>
      <c r="J33" s="157">
        <f ca="1">INDIRECT("Rates!AF"&amp;$E$8)</f>
        <v>0.63941970000000004</v>
      </c>
      <c r="K33" s="157">
        <f ca="1">INDIRECT("Rates!AG"&amp;$E$8)</f>
        <v>1.5467058</v>
      </c>
      <c r="L33" s="157">
        <f ca="1">INDIRECT("Rates!AH"&amp;$E$8)</f>
        <v>3.0823923</v>
      </c>
      <c r="M33" s="157">
        <f ca="1">INDIRECT("Rates!AI"&amp;$E$8)</f>
        <v>4.9467024999999998</v>
      </c>
      <c r="N33" s="157">
        <f ca="1">INDIRECT("Rates!AJ"&amp;$E$8)</f>
        <v>6.5073429000000003</v>
      </c>
      <c r="O33" s="157">
        <f ca="1">INDIRECT("Rates!AK"&amp;$E$8)</f>
        <v>8.2779129999999999</v>
      </c>
      <c r="P33" s="157">
        <f ca="1">INDIRECT("Rates!AL"&amp;$E$8)</f>
        <v>11.518083000000001</v>
      </c>
      <c r="Q33" s="157">
        <f ca="1">INDIRECT("Rates!AM"&amp;$E$8)</f>
        <v>20.584257999999998</v>
      </c>
      <c r="R33" s="157">
        <f ca="1">INDIRECT("Rates!AN"&amp;$E$8)</f>
        <v>40.635652999999998</v>
      </c>
      <c r="S33" s="157">
        <f ca="1">INDIRECT("Rates!AO"&amp;$E$8)</f>
        <v>77.479543000000007</v>
      </c>
      <c r="T33" s="157">
        <f ca="1">INDIRECT("Rates!AP"&amp;$E$8)</f>
        <v>216.47255999999999</v>
      </c>
    </row>
    <row r="35" spans="1:21">
      <c r="A35" s="87">
        <v>2</v>
      </c>
      <c r="B35" s="137" t="str">
        <f>"Number of deaths due to " &amp;Admin!B6&amp;" (ICD-10 "&amp;UPPER(Admin!C6)&amp;"), by sex and age group, " &amp;Admin!D8</f>
        <v>Number of deaths due to All certain infectious and parasitic diseases (ICD-10 A00–B99),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15</v>
      </c>
      <c r="D38" s="157">
        <f ca="1">INDIRECT("Deaths!D"&amp;$E$8)</f>
        <v>0</v>
      </c>
      <c r="E38" s="157">
        <f ca="1">INDIRECT("Deaths!E"&amp;$E$8)</f>
        <v>2</v>
      </c>
      <c r="F38" s="157">
        <f ca="1">INDIRECT("Deaths!F"&amp;$E$8)</f>
        <v>1</v>
      </c>
      <c r="G38" s="157">
        <f ca="1">INDIRECT("Deaths!G"&amp;$E$8)</f>
        <v>1</v>
      </c>
      <c r="H38" s="157">
        <f ca="1">INDIRECT("Deaths!H"&amp;$E$8)</f>
        <v>2</v>
      </c>
      <c r="I38" s="157">
        <f ca="1">INDIRECT("Deaths!I"&amp;$E$8)</f>
        <v>9</v>
      </c>
      <c r="J38" s="157">
        <f ca="1">INDIRECT("Deaths!J"&amp;$E$8)</f>
        <v>13</v>
      </c>
      <c r="K38" s="157">
        <f ca="1">INDIRECT("Deaths!K"&amp;$E$8)</f>
        <v>31</v>
      </c>
      <c r="L38" s="157">
        <f ca="1">INDIRECT("Deaths!L"&amp;$E$8)</f>
        <v>48</v>
      </c>
      <c r="M38" s="157">
        <f ca="1">INDIRECT("Deaths!M"&amp;$E$8)</f>
        <v>76</v>
      </c>
      <c r="N38" s="157">
        <f ca="1">INDIRECT("Deaths!N"&amp;$E$8)</f>
        <v>102</v>
      </c>
      <c r="O38" s="157">
        <f ca="1">INDIRECT("Deaths!O"&amp;$E$8)</f>
        <v>83</v>
      </c>
      <c r="P38" s="157">
        <f ca="1">INDIRECT("Deaths!P"&amp;$E$8)</f>
        <v>101</v>
      </c>
      <c r="Q38" s="157">
        <f ca="1">INDIRECT("Deaths!Q"&amp;$E$8)</f>
        <v>125</v>
      </c>
      <c r="R38" s="157">
        <f ca="1">INDIRECT("Deaths!R"&amp;$E$8)</f>
        <v>149</v>
      </c>
      <c r="S38" s="157">
        <f ca="1">INDIRECT("Deaths!S"&amp;$E$8)</f>
        <v>187</v>
      </c>
      <c r="T38" s="157">
        <f ca="1">INDIRECT("Deaths!T"&amp;$E$8)</f>
        <v>466</v>
      </c>
      <c r="U38" s="159">
        <f ca="1">SUM(C38:T38)</f>
        <v>1411</v>
      </c>
    </row>
    <row r="39" spans="1:21">
      <c r="B39" s="87" t="s">
        <v>63</v>
      </c>
      <c r="C39" s="157">
        <f ca="1">INDIRECT("Deaths!Y"&amp;$E$8)</f>
        <v>14</v>
      </c>
      <c r="D39" s="157">
        <f ca="1">INDIRECT("Deaths!Z"&amp;$E$8)</f>
        <v>2</v>
      </c>
      <c r="E39" s="157">
        <f ca="1">INDIRECT("Deaths!AA"&amp;$E$8)</f>
        <v>1</v>
      </c>
      <c r="F39" s="157">
        <f ca="1">INDIRECT("Deaths!AB"&amp;$E$8)</f>
        <v>2</v>
      </c>
      <c r="G39" s="157">
        <f ca="1">INDIRECT("Deaths!AC"&amp;$E$8)</f>
        <v>1</v>
      </c>
      <c r="H39" s="157">
        <f ca="1">INDIRECT("Deaths!AD"&amp;$E$8)</f>
        <v>3</v>
      </c>
      <c r="I39" s="157">
        <f ca="1">INDIRECT("Deaths!AE"&amp;$E$8)</f>
        <v>8</v>
      </c>
      <c r="J39" s="157">
        <f ca="1">INDIRECT("Deaths!AF"&amp;$E$8)</f>
        <v>5</v>
      </c>
      <c r="K39" s="157">
        <f ca="1">INDIRECT("Deaths!AG"&amp;$E$8)</f>
        <v>13</v>
      </c>
      <c r="L39" s="157">
        <f ca="1">INDIRECT("Deaths!AH"&amp;$E$8)</f>
        <v>24</v>
      </c>
      <c r="M39" s="157">
        <f ca="1">INDIRECT("Deaths!AI"&amp;$E$8)</f>
        <v>39</v>
      </c>
      <c r="N39" s="157">
        <f ca="1">INDIRECT("Deaths!AJ"&amp;$E$8)</f>
        <v>47</v>
      </c>
      <c r="O39" s="157">
        <f ca="1">INDIRECT("Deaths!AK"&amp;$E$8)</f>
        <v>53</v>
      </c>
      <c r="P39" s="157">
        <f ca="1">INDIRECT("Deaths!AL"&amp;$E$8)</f>
        <v>65</v>
      </c>
      <c r="Q39" s="157">
        <f ca="1">INDIRECT("Deaths!AM"&amp;$E$8)</f>
        <v>86</v>
      </c>
      <c r="R39" s="157">
        <f ca="1">INDIRECT("Deaths!AN"&amp;$E$8)</f>
        <v>131</v>
      </c>
      <c r="S39" s="157">
        <f ca="1">INDIRECT("Deaths!AO"&amp;$E$8)</f>
        <v>196</v>
      </c>
      <c r="T39" s="157">
        <f ca="1">INDIRECT("Deaths!AP"&amp;$E$8)</f>
        <v>629</v>
      </c>
      <c r="U39" s="159">
        <f ca="1">SUM(C39:T39)</f>
        <v>1319</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-15</v>
      </c>
      <c r="D42" s="162">
        <f t="shared" ref="D42:T42" ca="1" si="0">-1*D38</f>
        <v>0</v>
      </c>
      <c r="E42" s="162">
        <f t="shared" ca="1" si="0"/>
        <v>-2</v>
      </c>
      <c r="F42" s="162">
        <f t="shared" ca="1" si="0"/>
        <v>-1</v>
      </c>
      <c r="G42" s="162">
        <f t="shared" ca="1" si="0"/>
        <v>-1</v>
      </c>
      <c r="H42" s="162">
        <f t="shared" ca="1" si="0"/>
        <v>-2</v>
      </c>
      <c r="I42" s="162">
        <f t="shared" ca="1" si="0"/>
        <v>-9</v>
      </c>
      <c r="J42" s="162">
        <f t="shared" ca="1" si="0"/>
        <v>-13</v>
      </c>
      <c r="K42" s="162">
        <f t="shared" ca="1" si="0"/>
        <v>-31</v>
      </c>
      <c r="L42" s="162">
        <f t="shared" ca="1" si="0"/>
        <v>-48</v>
      </c>
      <c r="M42" s="162">
        <f t="shared" ca="1" si="0"/>
        <v>-76</v>
      </c>
      <c r="N42" s="162">
        <f t="shared" ca="1" si="0"/>
        <v>-102</v>
      </c>
      <c r="O42" s="162">
        <f t="shared" ca="1" si="0"/>
        <v>-83</v>
      </c>
      <c r="P42" s="162">
        <f t="shared" ca="1" si="0"/>
        <v>-101</v>
      </c>
      <c r="Q42" s="162">
        <f t="shared" ca="1" si="0"/>
        <v>-125</v>
      </c>
      <c r="R42" s="162">
        <f t="shared" ca="1" si="0"/>
        <v>-149</v>
      </c>
      <c r="S42" s="162">
        <f t="shared" ca="1" si="0"/>
        <v>-187</v>
      </c>
      <c r="T42" s="162">
        <f t="shared" ca="1" si="0"/>
        <v>-466</v>
      </c>
      <c r="U42" s="161"/>
    </row>
    <row r="43" spans="1:21">
      <c r="B43" s="87" t="s">
        <v>63</v>
      </c>
      <c r="C43" s="162">
        <f ca="1">C39</f>
        <v>14</v>
      </c>
      <c r="D43" s="162">
        <f t="shared" ref="D43:T43" ca="1" si="1">D39</f>
        <v>2</v>
      </c>
      <c r="E43" s="162">
        <f t="shared" ca="1" si="1"/>
        <v>1</v>
      </c>
      <c r="F43" s="162">
        <f t="shared" ca="1" si="1"/>
        <v>2</v>
      </c>
      <c r="G43" s="162">
        <f t="shared" ca="1" si="1"/>
        <v>1</v>
      </c>
      <c r="H43" s="162">
        <f t="shared" ca="1" si="1"/>
        <v>3</v>
      </c>
      <c r="I43" s="162">
        <f t="shared" ca="1" si="1"/>
        <v>8</v>
      </c>
      <c r="J43" s="162">
        <f t="shared" ca="1" si="1"/>
        <v>5</v>
      </c>
      <c r="K43" s="162">
        <f t="shared" ca="1" si="1"/>
        <v>13</v>
      </c>
      <c r="L43" s="162">
        <f t="shared" ca="1" si="1"/>
        <v>24</v>
      </c>
      <c r="M43" s="162">
        <f t="shared" ca="1" si="1"/>
        <v>39</v>
      </c>
      <c r="N43" s="162">
        <f t="shared" ca="1" si="1"/>
        <v>47</v>
      </c>
      <c r="O43" s="162">
        <f t="shared" ca="1" si="1"/>
        <v>53</v>
      </c>
      <c r="P43" s="162">
        <f t="shared" ca="1" si="1"/>
        <v>65</v>
      </c>
      <c r="Q43" s="162">
        <f t="shared" ca="1" si="1"/>
        <v>86</v>
      </c>
      <c r="R43" s="162">
        <f t="shared" ca="1" si="1"/>
        <v>131</v>
      </c>
      <c r="S43" s="162">
        <f t="shared" ca="1" si="1"/>
        <v>196</v>
      </c>
      <c r="T43" s="162">
        <f t="shared" ca="1" si="1"/>
        <v>629</v>
      </c>
      <c r="U43" s="161"/>
    </row>
    <row r="45" spans="1:21">
      <c r="A45" s="87">
        <v>3</v>
      </c>
      <c r="B45" s="137" t="str">
        <f>"Number of deaths due to " &amp;Admin!B6&amp;" (ICD-10 "&amp;UPPER(Admin!C6)&amp;"), by sex and year, " &amp;Admin!D6&amp;"–" &amp;Admin!D8</f>
        <v>Number of deaths due to All certain infectious and parasitic diseases (ICD-10 A00–B99), by sex and year, 1907–2014</v>
      </c>
      <c r="C45" s="141"/>
      <c r="D45" s="141"/>
      <c r="E45" s="141"/>
    </row>
    <row r="46" spans="1:21">
      <c r="A46" s="87">
        <v>4</v>
      </c>
      <c r="B46" s="137" t="str">
        <f>"Age-standardised death rates for " &amp;Admin!B6&amp;" (ICD-10 "&amp;UPPER(Admin!C6)&amp;"), by sex and year, " &amp;Admin!D6&amp;"–" &amp;Admin!D8</f>
        <v>Age-standardised death rates for All certain infectious and parasitic diseases (ICD-10 A00–B99), by sex and year, 1907–2014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f>Deaths!V14</f>
        <v>6165</v>
      </c>
      <c r="D57" s="165">
        <f>Deaths!AR14</f>
        <v>6441</v>
      </c>
      <c r="E57" s="165">
        <f>Deaths!BN14</f>
        <v>12606</v>
      </c>
      <c r="F57" s="166">
        <f>Rates!V14</f>
        <v>287.99576999999999</v>
      </c>
      <c r="G57" s="166">
        <f>Rates!AR14</f>
        <v>356.39434</v>
      </c>
      <c r="H57" s="166">
        <f>Rates!BN14</f>
        <v>319.62342999999998</v>
      </c>
    </row>
    <row r="58" spans="2:8">
      <c r="B58" s="145">
        <v>1908</v>
      </c>
      <c r="C58" s="165">
        <f>Deaths!V15</f>
        <v>4469</v>
      </c>
      <c r="D58" s="165">
        <f>Deaths!AR15</f>
        <v>4390</v>
      </c>
      <c r="E58" s="165">
        <f>Deaths!BN15</f>
        <v>8859</v>
      </c>
      <c r="F58" s="166">
        <f>Rates!V15</f>
        <v>257.33242000000001</v>
      </c>
      <c r="G58" s="166">
        <f>Rates!AR15</f>
        <v>267.08598999999998</v>
      </c>
      <c r="H58" s="166">
        <f>Rates!BN15</f>
        <v>261.58026000000001</v>
      </c>
    </row>
    <row r="59" spans="2:8">
      <c r="B59" s="145">
        <v>1909</v>
      </c>
      <c r="C59" s="165">
        <f>Deaths!V16</f>
        <v>4323</v>
      </c>
      <c r="D59" s="165">
        <f>Deaths!AR16</f>
        <v>4762</v>
      </c>
      <c r="E59" s="165">
        <f>Deaths!BN16</f>
        <v>9085</v>
      </c>
      <c r="F59" s="166">
        <f>Rates!V16</f>
        <v>230.10932</v>
      </c>
      <c r="G59" s="166">
        <f>Rates!AR16</f>
        <v>276.21974999999998</v>
      </c>
      <c r="H59" s="166">
        <f>Rates!BN16</f>
        <v>251.52117999999999</v>
      </c>
    </row>
    <row r="60" spans="2:8">
      <c r="B60" s="145">
        <v>1910</v>
      </c>
      <c r="C60" s="165">
        <f>Deaths!V17</f>
        <v>4324</v>
      </c>
      <c r="D60" s="165">
        <f>Deaths!AR17</f>
        <v>4575</v>
      </c>
      <c r="E60" s="165">
        <f>Deaths!BN17</f>
        <v>8899</v>
      </c>
      <c r="F60" s="166">
        <f>Rates!V17</f>
        <v>222.09702999999999</v>
      </c>
      <c r="G60" s="166">
        <f>Rates!AR17</f>
        <v>271.7491</v>
      </c>
      <c r="H60" s="166">
        <f>Rates!BN17</f>
        <v>245.40002999999999</v>
      </c>
    </row>
    <row r="61" spans="2:8">
      <c r="B61" s="145">
        <v>1911</v>
      </c>
      <c r="C61" s="165">
        <f>Deaths!V18</f>
        <v>5059</v>
      </c>
      <c r="D61" s="165">
        <f>Deaths!AR18</f>
        <v>5124</v>
      </c>
      <c r="E61" s="165">
        <f>Deaths!BN18</f>
        <v>10183</v>
      </c>
      <c r="F61" s="166">
        <f>Rates!V18</f>
        <v>246.60384999999999</v>
      </c>
      <c r="G61" s="166">
        <f>Rates!AR18</f>
        <v>283.61577</v>
      </c>
      <c r="H61" s="166">
        <f>Rates!BN18</f>
        <v>263.51209999999998</v>
      </c>
    </row>
    <row r="62" spans="2:8">
      <c r="B62" s="145">
        <v>1912</v>
      </c>
      <c r="C62" s="165">
        <f>Deaths!V19</f>
        <v>4051</v>
      </c>
      <c r="D62" s="165">
        <f>Deaths!AR19</f>
        <v>3969</v>
      </c>
      <c r="E62" s="165">
        <f>Deaths!BN19</f>
        <v>8020</v>
      </c>
      <c r="F62" s="166">
        <f>Rates!V19</f>
        <v>196.06272000000001</v>
      </c>
      <c r="G62" s="166">
        <f>Rates!AR19</f>
        <v>215.77257</v>
      </c>
      <c r="H62" s="166">
        <f>Rates!BN19</f>
        <v>204.82619</v>
      </c>
    </row>
    <row r="63" spans="2:8">
      <c r="B63" s="145">
        <v>1913</v>
      </c>
      <c r="C63" s="165">
        <f>Deaths!V20</f>
        <v>4340</v>
      </c>
      <c r="D63" s="165">
        <f>Deaths!AR20</f>
        <v>4798</v>
      </c>
      <c r="E63" s="165">
        <f>Deaths!BN20</f>
        <v>9138</v>
      </c>
      <c r="F63" s="166">
        <f>Rates!V20</f>
        <v>219.91005999999999</v>
      </c>
      <c r="G63" s="166">
        <f>Rates!AR20</f>
        <v>252.51552000000001</v>
      </c>
      <c r="H63" s="166">
        <f>Rates!BN20</f>
        <v>235.55606</v>
      </c>
    </row>
    <row r="64" spans="2:8">
      <c r="B64" s="145">
        <v>1914</v>
      </c>
      <c r="C64" s="165">
        <f>Deaths!V21</f>
        <v>5817</v>
      </c>
      <c r="D64" s="165">
        <f>Deaths!AR21</f>
        <v>4926</v>
      </c>
      <c r="E64" s="165">
        <f>Deaths!BN21</f>
        <v>10743</v>
      </c>
      <c r="F64" s="166">
        <f>Rates!V21</f>
        <v>248.56306000000001</v>
      </c>
      <c r="G64" s="166">
        <f>Rates!AR21</f>
        <v>193.07034999999999</v>
      </c>
      <c r="H64" s="166">
        <f>Rates!BN21</f>
        <v>222.75561999999999</v>
      </c>
    </row>
    <row r="65" spans="2:8">
      <c r="B65" s="145">
        <v>1915</v>
      </c>
      <c r="C65" s="165">
        <f>Deaths!V22</f>
        <v>4948</v>
      </c>
      <c r="D65" s="165">
        <f>Deaths!AR22</f>
        <v>3407</v>
      </c>
      <c r="E65" s="165">
        <f>Deaths!BN22</f>
        <v>8355</v>
      </c>
      <c r="F65" s="166">
        <f>Rates!V22</f>
        <v>185.76361</v>
      </c>
      <c r="G65" s="166">
        <f>Rates!AR22</f>
        <v>164.13397000000001</v>
      </c>
      <c r="H65" s="166">
        <f>Rates!BN22</f>
        <v>174.86190999999999</v>
      </c>
    </row>
    <row r="66" spans="2:8">
      <c r="B66" s="145">
        <v>1916</v>
      </c>
      <c r="C66" s="165">
        <f>Deaths!V23</f>
        <v>3396</v>
      </c>
      <c r="D66" s="165">
        <f>Deaths!AR23</f>
        <v>3299</v>
      </c>
      <c r="E66" s="165">
        <f>Deaths!BN23</f>
        <v>6695</v>
      </c>
      <c r="F66" s="166">
        <f>Rates!V23</f>
        <v>143.82284999999999</v>
      </c>
      <c r="G66" s="166">
        <f>Rates!AR23</f>
        <v>149.64251999999999</v>
      </c>
      <c r="H66" s="166">
        <f>Rates!BN23</f>
        <v>146.39631</v>
      </c>
    </row>
    <row r="67" spans="2:8">
      <c r="B67" s="145">
        <v>1917</v>
      </c>
      <c r="C67" s="165">
        <f>Deaths!V24</f>
        <v>3769</v>
      </c>
      <c r="D67" s="165">
        <f>Deaths!AR24</f>
        <v>3414</v>
      </c>
      <c r="E67" s="165">
        <f>Deaths!BN24</f>
        <v>7183</v>
      </c>
      <c r="F67" s="166">
        <f>Rates!V24</f>
        <v>155.99394000000001</v>
      </c>
      <c r="G67" s="166">
        <f>Rates!AR24</f>
        <v>151.34505999999999</v>
      </c>
      <c r="H67" s="166">
        <f>Rates!BN24</f>
        <v>153.73708999999999</v>
      </c>
    </row>
    <row r="68" spans="2:8">
      <c r="B68" s="145">
        <v>1918</v>
      </c>
      <c r="C68" s="165">
        <f>Deaths!V25</f>
        <v>3405</v>
      </c>
      <c r="D68" s="165">
        <f>Deaths!AR25</f>
        <v>3625</v>
      </c>
      <c r="E68" s="165">
        <f>Deaths!BN25</f>
        <v>7030</v>
      </c>
      <c r="F68" s="166">
        <f>Rates!V25</f>
        <v>145.04438999999999</v>
      </c>
      <c r="G68" s="166">
        <f>Rates!AR25</f>
        <v>156.71483000000001</v>
      </c>
      <c r="H68" s="166">
        <f>Rates!BN25</f>
        <v>150.58599000000001</v>
      </c>
    </row>
    <row r="69" spans="2:8">
      <c r="B69" s="145">
        <v>1919</v>
      </c>
      <c r="C69" s="165">
        <f>Deaths!V26</f>
        <v>3890</v>
      </c>
      <c r="D69" s="165">
        <f>Deaths!AR26</f>
        <v>2876</v>
      </c>
      <c r="E69" s="165">
        <f>Deaths!BN26</f>
        <v>6766</v>
      </c>
      <c r="F69" s="166">
        <f>Rates!V26</f>
        <v>152.97685000000001</v>
      </c>
      <c r="G69" s="166">
        <f>Rates!AR26</f>
        <v>117.0254</v>
      </c>
      <c r="H69" s="166">
        <f>Rates!BN26</f>
        <v>135.02698000000001</v>
      </c>
    </row>
    <row r="70" spans="2:8">
      <c r="B70" s="145">
        <v>1920</v>
      </c>
      <c r="C70" s="165">
        <f>Deaths!V27</f>
        <v>3056</v>
      </c>
      <c r="D70" s="165">
        <f>Deaths!AR27</f>
        <v>3199</v>
      </c>
      <c r="E70" s="165">
        <f>Deaths!BN27</f>
        <v>6255</v>
      </c>
      <c r="F70" s="166">
        <f>Rates!V27</f>
        <v>119.40177</v>
      </c>
      <c r="G70" s="166">
        <f>Rates!AR27</f>
        <v>134.41494</v>
      </c>
      <c r="H70" s="166">
        <f>Rates!BN27</f>
        <v>126.81165</v>
      </c>
    </row>
    <row r="71" spans="2:8">
      <c r="B71" s="145">
        <v>1921</v>
      </c>
      <c r="C71" s="165">
        <f>Deaths!V28</f>
        <v>3692</v>
      </c>
      <c r="D71" s="165">
        <f>Deaths!AR28</f>
        <v>4345</v>
      </c>
      <c r="E71" s="165">
        <f>Deaths!BN28</f>
        <v>8037</v>
      </c>
      <c r="F71" s="166">
        <f>Rates!V28</f>
        <v>145.44937999999999</v>
      </c>
      <c r="G71" s="166">
        <f>Rates!AR28</f>
        <v>158.90355</v>
      </c>
      <c r="H71" s="166">
        <f>Rates!BN28</f>
        <v>151.66036</v>
      </c>
    </row>
    <row r="72" spans="2:8">
      <c r="B72" s="145">
        <v>1922</v>
      </c>
      <c r="C72" s="165">
        <f>Deaths!V29</f>
        <v>4482</v>
      </c>
      <c r="D72" s="165">
        <f>Deaths!AR29</f>
        <v>3217</v>
      </c>
      <c r="E72" s="165">
        <f>Deaths!BN29</f>
        <v>7699</v>
      </c>
      <c r="F72" s="166">
        <f>Rates!V29</f>
        <v>164.64700999999999</v>
      </c>
      <c r="G72" s="166">
        <f>Rates!AR29</f>
        <v>119.16544</v>
      </c>
      <c r="H72" s="166">
        <f>Rates!BN29</f>
        <v>142.93413000000001</v>
      </c>
    </row>
    <row r="73" spans="2:8">
      <c r="B73" s="145">
        <v>1923</v>
      </c>
      <c r="C73" s="165">
        <f>Deaths!V30</f>
        <v>4940</v>
      </c>
      <c r="D73" s="165">
        <f>Deaths!AR30</f>
        <v>3655</v>
      </c>
      <c r="E73" s="165">
        <f>Deaths!BN30</f>
        <v>8595</v>
      </c>
      <c r="F73" s="166">
        <f>Rates!V30</f>
        <v>177.16408999999999</v>
      </c>
      <c r="G73" s="166">
        <f>Rates!AR30</f>
        <v>128.73373000000001</v>
      </c>
      <c r="H73" s="166">
        <f>Rates!BN30</f>
        <v>153.70391000000001</v>
      </c>
    </row>
    <row r="74" spans="2:8">
      <c r="B74" s="145">
        <v>1924</v>
      </c>
      <c r="C74" s="165">
        <f>Deaths!V31</f>
        <v>4644</v>
      </c>
      <c r="D74" s="165">
        <f>Deaths!AR31</f>
        <v>3432</v>
      </c>
      <c r="E74" s="165">
        <f>Deaths!BN31</f>
        <v>8076</v>
      </c>
      <c r="F74" s="166">
        <f>Rates!V31</f>
        <v>163.40743000000001</v>
      </c>
      <c r="G74" s="166">
        <f>Rates!AR31</f>
        <v>115.10907</v>
      </c>
      <c r="H74" s="166">
        <f>Rates!BN31</f>
        <v>139.99764999999999</v>
      </c>
    </row>
    <row r="75" spans="2:8">
      <c r="B75" s="145">
        <v>1925</v>
      </c>
      <c r="C75" s="165">
        <f>Deaths!V32</f>
        <v>4276</v>
      </c>
      <c r="D75" s="165">
        <f>Deaths!AR32</f>
        <v>3186</v>
      </c>
      <c r="E75" s="165">
        <f>Deaths!BN32</f>
        <v>7462</v>
      </c>
      <c r="F75" s="166">
        <f>Rates!V32</f>
        <v>148.59681</v>
      </c>
      <c r="G75" s="166">
        <f>Rates!AR32</f>
        <v>109.32669</v>
      </c>
      <c r="H75" s="166">
        <f>Rates!BN32</f>
        <v>129.88641999999999</v>
      </c>
    </row>
    <row r="76" spans="2:8">
      <c r="B76" s="145">
        <v>1926</v>
      </c>
      <c r="C76" s="165">
        <f>Deaths!V33</f>
        <v>4576</v>
      </c>
      <c r="D76" s="165">
        <f>Deaths!AR33</f>
        <v>3354</v>
      </c>
      <c r="E76" s="165">
        <f>Deaths!BN33</f>
        <v>7930</v>
      </c>
      <c r="F76" s="166">
        <f>Rates!V33</f>
        <v>165.14874</v>
      </c>
      <c r="G76" s="166">
        <f>Rates!AR33</f>
        <v>119.48437</v>
      </c>
      <c r="H76" s="166">
        <f>Rates!BN33</f>
        <v>142.88513</v>
      </c>
    </row>
    <row r="77" spans="2:8">
      <c r="B77" s="145">
        <v>1927</v>
      </c>
      <c r="C77" s="165">
        <f>Deaths!V34</f>
        <v>4323</v>
      </c>
      <c r="D77" s="165">
        <f>Deaths!AR34</f>
        <v>3162</v>
      </c>
      <c r="E77" s="165">
        <f>Deaths!BN34</f>
        <v>7485</v>
      </c>
      <c r="F77" s="166">
        <f>Rates!V34</f>
        <v>148.43941000000001</v>
      </c>
      <c r="G77" s="166">
        <f>Rates!AR34</f>
        <v>103.49016</v>
      </c>
      <c r="H77" s="166">
        <f>Rates!BN34</f>
        <v>126.3138</v>
      </c>
    </row>
    <row r="78" spans="2:8">
      <c r="B78" s="145">
        <v>1928</v>
      </c>
      <c r="C78" s="165">
        <f>Deaths!V35</f>
        <v>4527</v>
      </c>
      <c r="D78" s="165">
        <f>Deaths!AR35</f>
        <v>3473</v>
      </c>
      <c r="E78" s="165">
        <f>Deaths!BN35</f>
        <v>8000</v>
      </c>
      <c r="F78" s="166">
        <f>Rates!V35</f>
        <v>151.73799</v>
      </c>
      <c r="G78" s="166">
        <f>Rates!AR35</f>
        <v>112.06786</v>
      </c>
      <c r="H78" s="166">
        <f>Rates!BN35</f>
        <v>132.32356999999999</v>
      </c>
    </row>
    <row r="79" spans="2:8">
      <c r="B79" s="145">
        <v>1929</v>
      </c>
      <c r="C79" s="165">
        <f>Deaths!V36</f>
        <v>4078</v>
      </c>
      <c r="D79" s="165">
        <f>Deaths!AR36</f>
        <v>3012</v>
      </c>
      <c r="E79" s="165">
        <f>Deaths!BN36</f>
        <v>7090</v>
      </c>
      <c r="F79" s="166">
        <f>Rates!V36</f>
        <v>135.88290000000001</v>
      </c>
      <c r="G79" s="166">
        <f>Rates!AR36</f>
        <v>98.630964000000006</v>
      </c>
      <c r="H79" s="166">
        <f>Rates!BN36</f>
        <v>117.74654</v>
      </c>
    </row>
    <row r="80" spans="2:8">
      <c r="B80" s="145">
        <v>1930</v>
      </c>
      <c r="C80" s="165">
        <f>Deaths!V37</f>
        <v>3872</v>
      </c>
      <c r="D80" s="165">
        <f>Deaths!AR37</f>
        <v>2922</v>
      </c>
      <c r="E80" s="165">
        <f>Deaths!BN37</f>
        <v>6794</v>
      </c>
      <c r="F80" s="166">
        <f>Rates!V37</f>
        <v>126.37251999999999</v>
      </c>
      <c r="G80" s="166">
        <f>Rates!AR37</f>
        <v>92.592647999999997</v>
      </c>
      <c r="H80" s="166">
        <f>Rates!BN37</f>
        <v>109.7867</v>
      </c>
    </row>
    <row r="81" spans="2:8">
      <c r="B81" s="145">
        <v>1931</v>
      </c>
      <c r="C81" s="165">
        <f>Deaths!V38</f>
        <v>3440</v>
      </c>
      <c r="D81" s="165">
        <f>Deaths!AR38</f>
        <v>2528</v>
      </c>
      <c r="E81" s="165">
        <f>Deaths!BN38</f>
        <v>5968</v>
      </c>
      <c r="F81" s="166">
        <f>Rates!V38</f>
        <v>114.37754</v>
      </c>
      <c r="G81" s="166">
        <f>Rates!AR38</f>
        <v>81.090148999999997</v>
      </c>
      <c r="H81" s="166">
        <f>Rates!BN38</f>
        <v>98.018092999999993</v>
      </c>
    </row>
    <row r="82" spans="2:8">
      <c r="B82" s="145">
        <v>1932</v>
      </c>
      <c r="C82" s="165">
        <f>Deaths!V39</f>
        <v>3311</v>
      </c>
      <c r="D82" s="165">
        <f>Deaths!AR39</f>
        <v>2352</v>
      </c>
      <c r="E82" s="165">
        <f>Deaths!BN39</f>
        <v>5663</v>
      </c>
      <c r="F82" s="166">
        <f>Rates!V39</f>
        <v>108.60253</v>
      </c>
      <c r="G82" s="166">
        <f>Rates!AR39</f>
        <v>75.325688</v>
      </c>
      <c r="H82" s="166">
        <f>Rates!BN39</f>
        <v>92.348910000000004</v>
      </c>
    </row>
    <row r="83" spans="2:8">
      <c r="B83" s="145">
        <v>1933</v>
      </c>
      <c r="C83" s="165">
        <f>Deaths!V40</f>
        <v>3139</v>
      </c>
      <c r="D83" s="165">
        <f>Deaths!AR40</f>
        <v>2162</v>
      </c>
      <c r="E83" s="165">
        <f>Deaths!BN40</f>
        <v>5301</v>
      </c>
      <c r="F83" s="166">
        <f>Rates!V40</f>
        <v>106.3336</v>
      </c>
      <c r="G83" s="166">
        <f>Rates!AR40</f>
        <v>69.042907999999997</v>
      </c>
      <c r="H83" s="166">
        <f>Rates!BN40</f>
        <v>87.858288000000002</v>
      </c>
    </row>
    <row r="84" spans="2:8">
      <c r="B84" s="145">
        <v>1934</v>
      </c>
      <c r="C84" s="165">
        <f>Deaths!V41</f>
        <v>3244</v>
      </c>
      <c r="D84" s="165">
        <f>Deaths!AR41</f>
        <v>2402</v>
      </c>
      <c r="E84" s="165">
        <f>Deaths!BN41</f>
        <v>5646</v>
      </c>
      <c r="F84" s="166">
        <f>Rates!V41</f>
        <v>106.74412</v>
      </c>
      <c r="G84" s="166">
        <f>Rates!AR41</f>
        <v>76.010223999999994</v>
      </c>
      <c r="H84" s="166">
        <f>Rates!BN41</f>
        <v>91.474985000000004</v>
      </c>
    </row>
    <row r="85" spans="2:8">
      <c r="B85" s="145">
        <v>1935</v>
      </c>
      <c r="C85" s="165">
        <f>Deaths!V42</f>
        <v>3098</v>
      </c>
      <c r="D85" s="165">
        <f>Deaths!AR42</f>
        <v>2061</v>
      </c>
      <c r="E85" s="165">
        <f>Deaths!BN42</f>
        <v>5159</v>
      </c>
      <c r="F85" s="166">
        <f>Rates!V42</f>
        <v>102.79027000000001</v>
      </c>
      <c r="G85" s="166">
        <f>Rates!AR42</f>
        <v>65.945283000000003</v>
      </c>
      <c r="H85" s="166">
        <f>Rates!BN42</f>
        <v>84.488159999999993</v>
      </c>
    </row>
    <row r="86" spans="2:8">
      <c r="B86" s="145">
        <v>1936</v>
      </c>
      <c r="C86" s="165">
        <f>Deaths!V43</f>
        <v>2989</v>
      </c>
      <c r="D86" s="165">
        <f>Deaths!AR43</f>
        <v>2281</v>
      </c>
      <c r="E86" s="165">
        <f>Deaths!BN43</f>
        <v>5270</v>
      </c>
      <c r="F86" s="166">
        <f>Rates!V43</f>
        <v>99.018394000000001</v>
      </c>
      <c r="G86" s="166">
        <f>Rates!AR43</f>
        <v>71.772108000000003</v>
      </c>
      <c r="H86" s="166">
        <f>Rates!BN43</f>
        <v>85.289278999999993</v>
      </c>
    </row>
    <row r="87" spans="2:8">
      <c r="B87" s="145">
        <v>1937</v>
      </c>
      <c r="C87" s="165">
        <f>Deaths!V44</f>
        <v>2903</v>
      </c>
      <c r="D87" s="165">
        <f>Deaths!AR44</f>
        <v>2021</v>
      </c>
      <c r="E87" s="165">
        <f>Deaths!BN44</f>
        <v>4924</v>
      </c>
      <c r="F87" s="166">
        <f>Rates!V44</f>
        <v>95.327408000000005</v>
      </c>
      <c r="G87" s="166">
        <f>Rates!AR44</f>
        <v>63.436601000000003</v>
      </c>
      <c r="H87" s="166">
        <f>Rates!BN44</f>
        <v>79.312627000000006</v>
      </c>
    </row>
    <row r="88" spans="2:8">
      <c r="B88" s="145">
        <v>1938</v>
      </c>
      <c r="C88" s="165">
        <f>Deaths!V45</f>
        <v>2833</v>
      </c>
      <c r="D88" s="165">
        <f>Deaths!AR45</f>
        <v>1909</v>
      </c>
      <c r="E88" s="165">
        <f>Deaths!BN45</f>
        <v>4742</v>
      </c>
      <c r="F88" s="166">
        <f>Rates!V45</f>
        <v>91.526850999999994</v>
      </c>
      <c r="G88" s="166">
        <f>Rates!AR45</f>
        <v>58.630307999999999</v>
      </c>
      <c r="H88" s="166">
        <f>Rates!BN45</f>
        <v>74.961117000000002</v>
      </c>
    </row>
    <row r="89" spans="2:8">
      <c r="B89" s="145">
        <v>1939</v>
      </c>
      <c r="C89" s="165">
        <f>Deaths!V46</f>
        <v>2985</v>
      </c>
      <c r="D89" s="165">
        <f>Deaths!AR46</f>
        <v>2013</v>
      </c>
      <c r="E89" s="165">
        <f>Deaths!BN46</f>
        <v>4998</v>
      </c>
      <c r="F89" s="166">
        <f>Rates!V46</f>
        <v>95.528893999999994</v>
      </c>
      <c r="G89" s="166">
        <f>Rates!AR46</f>
        <v>62.045143000000003</v>
      </c>
      <c r="H89" s="166">
        <f>Rates!BN46</f>
        <v>78.703579000000005</v>
      </c>
    </row>
    <row r="90" spans="2:8">
      <c r="B90" s="145">
        <v>1940</v>
      </c>
      <c r="C90" s="165">
        <f>Deaths!V47</f>
        <v>2996</v>
      </c>
      <c r="D90" s="165">
        <f>Deaths!AR47</f>
        <v>1912</v>
      </c>
      <c r="E90" s="165">
        <f>Deaths!BN47</f>
        <v>4908</v>
      </c>
      <c r="F90" s="166">
        <f>Rates!V47</f>
        <v>96.048737000000003</v>
      </c>
      <c r="G90" s="166">
        <f>Rates!AR47</f>
        <v>57.203313999999999</v>
      </c>
      <c r="H90" s="166">
        <f>Rates!BN47</f>
        <v>76.244971000000007</v>
      </c>
    </row>
    <row r="91" spans="2:8">
      <c r="B91" s="145">
        <v>1941</v>
      </c>
      <c r="C91" s="165">
        <f>Deaths!V48</f>
        <v>3148</v>
      </c>
      <c r="D91" s="165">
        <f>Deaths!AR48</f>
        <v>1964</v>
      </c>
      <c r="E91" s="165">
        <f>Deaths!BN48</f>
        <v>5112</v>
      </c>
      <c r="F91" s="166">
        <f>Rates!V48</f>
        <v>97.760427000000007</v>
      </c>
      <c r="G91" s="166">
        <f>Rates!AR48</f>
        <v>58.95693</v>
      </c>
      <c r="H91" s="166">
        <f>Rates!BN48</f>
        <v>78.171542000000002</v>
      </c>
    </row>
    <row r="92" spans="2:8">
      <c r="B92" s="145">
        <v>1942</v>
      </c>
      <c r="C92" s="165">
        <f>Deaths!V49</f>
        <v>3369</v>
      </c>
      <c r="D92" s="165">
        <f>Deaths!AR49</f>
        <v>2207</v>
      </c>
      <c r="E92" s="165">
        <f>Deaths!BN49</f>
        <v>5576</v>
      </c>
      <c r="F92" s="166">
        <f>Rates!V49</f>
        <v>105.46205</v>
      </c>
      <c r="G92" s="166">
        <f>Rates!AR49</f>
        <v>64.881084999999999</v>
      </c>
      <c r="H92" s="166">
        <f>Rates!BN49</f>
        <v>84.735001999999994</v>
      </c>
    </row>
    <row r="93" spans="2:8">
      <c r="B93" s="145">
        <v>1943</v>
      </c>
      <c r="C93" s="165">
        <f>Deaths!V50</f>
        <v>3082</v>
      </c>
      <c r="D93" s="165">
        <f>Deaths!AR50</f>
        <v>2056</v>
      </c>
      <c r="E93" s="165">
        <f>Deaths!BN50</f>
        <v>5138</v>
      </c>
      <c r="F93" s="166">
        <f>Rates!V50</f>
        <v>95.025874000000002</v>
      </c>
      <c r="G93" s="166">
        <f>Rates!AR50</f>
        <v>60.054245000000002</v>
      </c>
      <c r="H93" s="166">
        <f>Rates!BN50</f>
        <v>77.177509000000001</v>
      </c>
    </row>
    <row r="94" spans="2:8">
      <c r="B94" s="145">
        <v>1944</v>
      </c>
      <c r="C94" s="165">
        <f>Deaths!V51</f>
        <v>2574</v>
      </c>
      <c r="D94" s="165">
        <f>Deaths!AR51</f>
        <v>1525</v>
      </c>
      <c r="E94" s="165">
        <f>Deaths!BN51</f>
        <v>4099</v>
      </c>
      <c r="F94" s="166">
        <f>Rates!V51</f>
        <v>78.364846999999997</v>
      </c>
      <c r="G94" s="166">
        <f>Rates!AR51</f>
        <v>44.813369999999999</v>
      </c>
      <c r="H94" s="166">
        <f>Rates!BN51</f>
        <v>61.365321000000002</v>
      </c>
    </row>
    <row r="95" spans="2:8">
      <c r="B95" s="145">
        <v>1945</v>
      </c>
      <c r="C95" s="165">
        <f>Deaths!V52</f>
        <v>2433</v>
      </c>
      <c r="D95" s="165">
        <f>Deaths!AR52</f>
        <v>1566</v>
      </c>
      <c r="E95" s="165">
        <f>Deaths!BN52</f>
        <v>3999</v>
      </c>
      <c r="F95" s="166">
        <f>Rates!V52</f>
        <v>74.423186000000001</v>
      </c>
      <c r="G95" s="166">
        <f>Rates!AR52</f>
        <v>44.865482999999998</v>
      </c>
      <c r="H95" s="166">
        <f>Rates!BN52</f>
        <v>59.199995000000001</v>
      </c>
    </row>
    <row r="96" spans="2:8">
      <c r="B96" s="145">
        <v>1946</v>
      </c>
      <c r="C96" s="165">
        <f>Deaths!V53</f>
        <v>2496</v>
      </c>
      <c r="D96" s="165">
        <f>Deaths!AR53</f>
        <v>1473</v>
      </c>
      <c r="E96" s="165">
        <f>Deaths!BN53</f>
        <v>3969</v>
      </c>
      <c r="F96" s="166">
        <f>Rates!V53</f>
        <v>74.716015999999996</v>
      </c>
      <c r="G96" s="166">
        <f>Rates!AR53</f>
        <v>41.112940000000002</v>
      </c>
      <c r="H96" s="166">
        <f>Rates!BN53</f>
        <v>57.445058000000003</v>
      </c>
    </row>
    <row r="97" spans="2:8">
      <c r="B97" s="145">
        <v>1947</v>
      </c>
      <c r="C97" s="165">
        <f>Deaths!V54</f>
        <v>2366</v>
      </c>
      <c r="D97" s="165">
        <f>Deaths!AR54</f>
        <v>1319</v>
      </c>
      <c r="E97" s="165">
        <f>Deaths!BN54</f>
        <v>3685</v>
      </c>
      <c r="F97" s="166">
        <f>Rates!V54</f>
        <v>70.565180999999995</v>
      </c>
      <c r="G97" s="166">
        <f>Rates!AR54</f>
        <v>36.702311000000002</v>
      </c>
      <c r="H97" s="166">
        <f>Rates!BN54</f>
        <v>53.092438999999999</v>
      </c>
    </row>
    <row r="98" spans="2:8">
      <c r="B98" s="145">
        <v>1948</v>
      </c>
      <c r="C98" s="165">
        <f>Deaths!V55</f>
        <v>2369</v>
      </c>
      <c r="D98" s="165">
        <f>Deaths!AR55</f>
        <v>1337</v>
      </c>
      <c r="E98" s="165">
        <f>Deaths!BN55</f>
        <v>3706</v>
      </c>
      <c r="F98" s="166">
        <f>Rates!V55</f>
        <v>69.243852000000004</v>
      </c>
      <c r="G98" s="166">
        <f>Rates!AR55</f>
        <v>36.091650999999999</v>
      </c>
      <c r="H98" s="166">
        <f>Rates!BN55</f>
        <v>52.059289999999997</v>
      </c>
    </row>
    <row r="99" spans="2:8">
      <c r="B99" s="145">
        <v>1949</v>
      </c>
      <c r="C99" s="165">
        <f>Deaths!V56</f>
        <v>2244</v>
      </c>
      <c r="D99" s="165">
        <f>Deaths!AR56</f>
        <v>1135</v>
      </c>
      <c r="E99" s="165">
        <f>Deaths!BN56</f>
        <v>3379</v>
      </c>
      <c r="F99" s="166">
        <f>Rates!V56</f>
        <v>64.402023999999997</v>
      </c>
      <c r="G99" s="166">
        <f>Rates!AR56</f>
        <v>29.551665</v>
      </c>
      <c r="H99" s="166">
        <f>Rates!BN56</f>
        <v>46.267541000000001</v>
      </c>
    </row>
    <row r="100" spans="2:8">
      <c r="B100" s="145">
        <v>1950</v>
      </c>
      <c r="C100" s="165">
        <f>Deaths!V57</f>
        <v>1988</v>
      </c>
      <c r="D100" s="165">
        <f>Deaths!AR57</f>
        <v>1019</v>
      </c>
      <c r="E100" s="165">
        <f>Deaths!BN57</f>
        <v>3007</v>
      </c>
      <c r="F100" s="166">
        <f>Rates!V57</f>
        <v>55.126629000000001</v>
      </c>
      <c r="G100" s="166">
        <f>Rates!AR57</f>
        <v>25.751266000000001</v>
      </c>
      <c r="H100" s="166">
        <f>Rates!BN57</f>
        <v>39.816271</v>
      </c>
    </row>
    <row r="101" spans="2:8">
      <c r="B101" s="145">
        <v>1951</v>
      </c>
      <c r="C101" s="165">
        <f>Deaths!V58</f>
        <v>2037</v>
      </c>
      <c r="D101" s="165">
        <f>Deaths!AR58</f>
        <v>1146</v>
      </c>
      <c r="E101" s="165">
        <f>Deaths!BN58</f>
        <v>3183</v>
      </c>
      <c r="F101" s="166">
        <f>Rates!V58</f>
        <v>55.464499000000004</v>
      </c>
      <c r="G101" s="166">
        <f>Rates!AR58</f>
        <v>28.288616999999999</v>
      </c>
      <c r="H101" s="166">
        <f>Rates!BN58</f>
        <v>41.227255</v>
      </c>
    </row>
    <row r="102" spans="2:8">
      <c r="B102" s="145">
        <v>1952</v>
      </c>
      <c r="C102" s="165">
        <f>Deaths!V59</f>
        <v>1667</v>
      </c>
      <c r="D102" s="165">
        <f>Deaths!AR59</f>
        <v>873</v>
      </c>
      <c r="E102" s="165">
        <f>Deaths!BN59</f>
        <v>2540</v>
      </c>
      <c r="F102" s="166">
        <f>Rates!V59</f>
        <v>45.439630999999999</v>
      </c>
      <c r="G102" s="166">
        <f>Rates!AR59</f>
        <v>22.002410000000001</v>
      </c>
      <c r="H102" s="166">
        <f>Rates!BN59</f>
        <v>33.189073</v>
      </c>
    </row>
    <row r="103" spans="2:8">
      <c r="B103" s="145">
        <v>1953</v>
      </c>
      <c r="C103" s="165">
        <f>Deaths!V60</f>
        <v>1459</v>
      </c>
      <c r="D103" s="165">
        <f>Deaths!AR60</f>
        <v>775</v>
      </c>
      <c r="E103" s="165">
        <f>Deaths!BN60</f>
        <v>2234</v>
      </c>
      <c r="F103" s="166">
        <f>Rates!V60</f>
        <v>39.097126000000003</v>
      </c>
      <c r="G103" s="166">
        <f>Rates!AR60</f>
        <v>18.738284</v>
      </c>
      <c r="H103" s="166">
        <f>Rates!BN60</f>
        <v>28.335443000000001</v>
      </c>
    </row>
    <row r="104" spans="2:8">
      <c r="B104" s="145">
        <v>1954</v>
      </c>
      <c r="C104" s="165">
        <f>Deaths!V61</f>
        <v>1359</v>
      </c>
      <c r="D104" s="165">
        <f>Deaths!AR61</f>
        <v>682</v>
      </c>
      <c r="E104" s="165">
        <f>Deaths!BN61</f>
        <v>2041</v>
      </c>
      <c r="F104" s="166">
        <f>Rates!V61</f>
        <v>35.666912000000004</v>
      </c>
      <c r="G104" s="166">
        <f>Rates!AR61</f>
        <v>15.437466000000001</v>
      </c>
      <c r="H104" s="166">
        <f>Rates!BN61</f>
        <v>24.858564000000001</v>
      </c>
    </row>
    <row r="105" spans="2:8">
      <c r="B105" s="145">
        <v>1955</v>
      </c>
      <c r="C105" s="165">
        <f>Deaths!V62</f>
        <v>1141</v>
      </c>
      <c r="D105" s="165">
        <f>Deaths!AR62</f>
        <v>601</v>
      </c>
      <c r="E105" s="165">
        <f>Deaths!BN62</f>
        <v>1742</v>
      </c>
      <c r="F105" s="166">
        <f>Rates!V62</f>
        <v>30.670952</v>
      </c>
      <c r="G105" s="166">
        <f>Rates!AR62</f>
        <v>13.779603</v>
      </c>
      <c r="H105" s="166">
        <f>Rates!BN62</f>
        <v>21.583857999999999</v>
      </c>
    </row>
    <row r="106" spans="2:8">
      <c r="B106" s="145">
        <v>1956</v>
      </c>
      <c r="C106" s="165">
        <f>Deaths!V63</f>
        <v>1091</v>
      </c>
      <c r="D106" s="165">
        <f>Deaths!AR63</f>
        <v>608</v>
      </c>
      <c r="E106" s="165">
        <f>Deaths!BN63</f>
        <v>1699</v>
      </c>
      <c r="F106" s="166">
        <f>Rates!V63</f>
        <v>28.936634999999999</v>
      </c>
      <c r="G106" s="166">
        <f>Rates!AR63</f>
        <v>14.181975</v>
      </c>
      <c r="H106" s="166">
        <f>Rates!BN63</f>
        <v>21.060642000000001</v>
      </c>
    </row>
    <row r="107" spans="2:8">
      <c r="B107" s="145">
        <v>1957</v>
      </c>
      <c r="C107" s="165">
        <f>Deaths!V64</f>
        <v>950</v>
      </c>
      <c r="D107" s="165">
        <f>Deaths!AR64</f>
        <v>470</v>
      </c>
      <c r="E107" s="165">
        <f>Deaths!BN64</f>
        <v>1420</v>
      </c>
      <c r="F107" s="166">
        <f>Rates!V64</f>
        <v>25.449728</v>
      </c>
      <c r="G107" s="166">
        <f>Rates!AR64</f>
        <v>10.815122000000001</v>
      </c>
      <c r="H107" s="166">
        <f>Rates!BN64</f>
        <v>17.574356999999999</v>
      </c>
    </row>
    <row r="108" spans="2:8">
      <c r="B108" s="145">
        <v>1958</v>
      </c>
      <c r="C108" s="165">
        <f>Deaths!V65</f>
        <v>904</v>
      </c>
      <c r="D108" s="165">
        <f>Deaths!AR65</f>
        <v>478</v>
      </c>
      <c r="E108" s="165">
        <f>Deaths!BN65</f>
        <v>1382</v>
      </c>
      <c r="F108" s="166">
        <f>Rates!V65</f>
        <v>23.242502000000002</v>
      </c>
      <c r="G108" s="166">
        <f>Rates!AR65</f>
        <v>10.582426999999999</v>
      </c>
      <c r="H108" s="166">
        <f>Rates!BN65</f>
        <v>16.313963000000001</v>
      </c>
    </row>
    <row r="109" spans="2:8">
      <c r="B109" s="145">
        <v>1959</v>
      </c>
      <c r="C109" s="165">
        <f>Deaths!V66</f>
        <v>905</v>
      </c>
      <c r="D109" s="165">
        <f>Deaths!AR66</f>
        <v>466</v>
      </c>
      <c r="E109" s="165">
        <f>Deaths!BN66</f>
        <v>1371</v>
      </c>
      <c r="F109" s="166">
        <f>Rates!V66</f>
        <v>22.699441</v>
      </c>
      <c r="G109" s="166">
        <f>Rates!AR66</f>
        <v>10.242926000000001</v>
      </c>
      <c r="H109" s="166">
        <f>Rates!BN66</f>
        <v>15.984063000000001</v>
      </c>
    </row>
    <row r="110" spans="2:8">
      <c r="B110" s="145">
        <v>1960</v>
      </c>
      <c r="C110" s="165">
        <f>Deaths!V67</f>
        <v>799</v>
      </c>
      <c r="D110" s="165">
        <f>Deaths!AR67</f>
        <v>463</v>
      </c>
      <c r="E110" s="165">
        <f>Deaths!BN67</f>
        <v>1262</v>
      </c>
      <c r="F110" s="166">
        <f>Rates!V67</f>
        <v>20.510933999999999</v>
      </c>
      <c r="G110" s="166">
        <f>Rates!AR67</f>
        <v>10.157398000000001</v>
      </c>
      <c r="H110" s="166">
        <f>Rates!BN67</f>
        <v>14.797927</v>
      </c>
    </row>
    <row r="111" spans="2:8">
      <c r="B111" s="145">
        <v>1961</v>
      </c>
      <c r="C111" s="165">
        <f>Deaths!V68</f>
        <v>763</v>
      </c>
      <c r="D111" s="165">
        <f>Deaths!AR68</f>
        <v>458</v>
      </c>
      <c r="E111" s="165">
        <f>Deaths!BN68</f>
        <v>1221</v>
      </c>
      <c r="F111" s="166">
        <f>Rates!V68</f>
        <v>18.606621000000001</v>
      </c>
      <c r="G111" s="166">
        <f>Rates!AR68</f>
        <v>9.7414109</v>
      </c>
      <c r="H111" s="166">
        <f>Rates!BN68</f>
        <v>13.714428</v>
      </c>
    </row>
    <row r="112" spans="2:8">
      <c r="B112" s="145">
        <v>1962</v>
      </c>
      <c r="C112" s="165">
        <f>Deaths!V69</f>
        <v>822</v>
      </c>
      <c r="D112" s="165">
        <f>Deaths!AR69</f>
        <v>416</v>
      </c>
      <c r="E112" s="165">
        <f>Deaths!BN69</f>
        <v>1238</v>
      </c>
      <c r="F112" s="166">
        <f>Rates!V69</f>
        <v>20.503302999999999</v>
      </c>
      <c r="G112" s="166">
        <f>Rates!AR69</f>
        <v>8.6970641999999998</v>
      </c>
      <c r="H112" s="166">
        <f>Rates!BN69</f>
        <v>14.029331000000001</v>
      </c>
    </row>
    <row r="113" spans="2:8">
      <c r="B113" s="145">
        <v>1963</v>
      </c>
      <c r="C113" s="165">
        <f>Deaths!V70</f>
        <v>705</v>
      </c>
      <c r="D113" s="165">
        <f>Deaths!AR70</f>
        <v>394</v>
      </c>
      <c r="E113" s="165">
        <f>Deaths!BN70</f>
        <v>1099</v>
      </c>
      <c r="F113" s="166">
        <f>Rates!V70</f>
        <v>17.392239</v>
      </c>
      <c r="G113" s="166">
        <f>Rates!AR70</f>
        <v>7.9033180999999999</v>
      </c>
      <c r="H113" s="166">
        <f>Rates!BN70</f>
        <v>12.092095</v>
      </c>
    </row>
    <row r="114" spans="2:8">
      <c r="B114" s="145">
        <v>1964</v>
      </c>
      <c r="C114" s="165">
        <f>Deaths!V71</f>
        <v>678</v>
      </c>
      <c r="D114" s="165">
        <f>Deaths!AR71</f>
        <v>393</v>
      </c>
      <c r="E114" s="165">
        <f>Deaths!BN71</f>
        <v>1071</v>
      </c>
      <c r="F114" s="166">
        <f>Rates!V71</f>
        <v>17.596257999999999</v>
      </c>
      <c r="G114" s="166">
        <f>Rates!AR71</f>
        <v>7.9571019999999999</v>
      </c>
      <c r="H114" s="166">
        <f>Rates!BN71</f>
        <v>12.016769</v>
      </c>
    </row>
    <row r="115" spans="2:8">
      <c r="B115" s="145">
        <v>1965</v>
      </c>
      <c r="C115" s="165">
        <f>Deaths!V72</f>
        <v>588</v>
      </c>
      <c r="D115" s="165">
        <f>Deaths!AR72</f>
        <v>363</v>
      </c>
      <c r="E115" s="165">
        <f>Deaths!BN72</f>
        <v>951</v>
      </c>
      <c r="F115" s="166">
        <f>Rates!V72</f>
        <v>13.788414</v>
      </c>
      <c r="G115" s="166">
        <f>Rates!AR72</f>
        <v>6.7933171000000003</v>
      </c>
      <c r="H115" s="166">
        <f>Rates!BN72</f>
        <v>9.7617776999999997</v>
      </c>
    </row>
    <row r="116" spans="2:8">
      <c r="B116" s="145">
        <v>1966</v>
      </c>
      <c r="C116" s="165">
        <f>Deaths!V73</f>
        <v>609</v>
      </c>
      <c r="D116" s="165">
        <f>Deaths!AR73</f>
        <v>352</v>
      </c>
      <c r="E116" s="165">
        <f>Deaths!BN73</f>
        <v>961</v>
      </c>
      <c r="F116" s="166">
        <f>Rates!V73</f>
        <v>13.606581</v>
      </c>
      <c r="G116" s="166">
        <f>Rates!AR73</f>
        <v>6.9002803000000004</v>
      </c>
      <c r="H116" s="166">
        <f>Rates!BN73</f>
        <v>9.9220793999999994</v>
      </c>
    </row>
    <row r="117" spans="2:8">
      <c r="B117" s="145">
        <v>1967</v>
      </c>
      <c r="C117" s="165">
        <f>Deaths!V74</f>
        <v>570</v>
      </c>
      <c r="D117" s="165">
        <f>Deaths!AR74</f>
        <v>407</v>
      </c>
      <c r="E117" s="165">
        <f>Deaths!BN74</f>
        <v>977</v>
      </c>
      <c r="F117" s="166">
        <f>Rates!V74</f>
        <v>12.644098</v>
      </c>
      <c r="G117" s="166">
        <f>Rates!AR74</f>
        <v>7.2319648000000001</v>
      </c>
      <c r="H117" s="166">
        <f>Rates!BN74</f>
        <v>9.5283400999999994</v>
      </c>
    </row>
    <row r="118" spans="2:8">
      <c r="B118" s="145">
        <v>1968</v>
      </c>
      <c r="C118" s="165">
        <f>Deaths!V75</f>
        <v>547</v>
      </c>
      <c r="D118" s="165">
        <f>Deaths!AR75</f>
        <v>422</v>
      </c>
      <c r="E118" s="165">
        <f>Deaths!BN75</f>
        <v>969</v>
      </c>
      <c r="F118" s="166">
        <f>Rates!V75</f>
        <v>12.350538</v>
      </c>
      <c r="G118" s="166">
        <f>Rates!AR75</f>
        <v>7.7111204000000004</v>
      </c>
      <c r="H118" s="166">
        <f>Rates!BN75</f>
        <v>9.6626797</v>
      </c>
    </row>
    <row r="119" spans="2:8">
      <c r="B119" s="145">
        <v>1969</v>
      </c>
      <c r="C119" s="165">
        <f>Deaths!V76</f>
        <v>518</v>
      </c>
      <c r="D119" s="165">
        <f>Deaths!AR76</f>
        <v>401</v>
      </c>
      <c r="E119" s="165">
        <f>Deaths!BN76</f>
        <v>919</v>
      </c>
      <c r="F119" s="166">
        <f>Rates!V76</f>
        <v>11.110462</v>
      </c>
      <c r="G119" s="166">
        <f>Rates!AR76</f>
        <v>7.0426352999999997</v>
      </c>
      <c r="H119" s="166">
        <f>Rates!BN76</f>
        <v>8.7547604999999997</v>
      </c>
    </row>
    <row r="120" spans="2:8">
      <c r="B120" s="145">
        <v>1970</v>
      </c>
      <c r="C120" s="165">
        <f>Deaths!V77</f>
        <v>549</v>
      </c>
      <c r="D120" s="165">
        <f>Deaths!AR77</f>
        <v>393</v>
      </c>
      <c r="E120" s="165">
        <f>Deaths!BN77</f>
        <v>942</v>
      </c>
      <c r="F120" s="166">
        <f>Rates!V77</f>
        <v>11.731598999999999</v>
      </c>
      <c r="G120" s="166">
        <f>Rates!AR77</f>
        <v>6.9818508000000001</v>
      </c>
      <c r="H120" s="166">
        <f>Rates!BN77</f>
        <v>8.9877357999999994</v>
      </c>
    </row>
    <row r="121" spans="2:8">
      <c r="B121" s="145">
        <v>1971</v>
      </c>
      <c r="C121" s="165">
        <f>Deaths!V78</f>
        <v>531</v>
      </c>
      <c r="D121" s="165">
        <f>Deaths!AR78</f>
        <v>383</v>
      </c>
      <c r="E121" s="165">
        <f>Deaths!BN78</f>
        <v>914</v>
      </c>
      <c r="F121" s="166">
        <f>Rates!V78</f>
        <v>10.450143000000001</v>
      </c>
      <c r="G121" s="166">
        <f>Rates!AR78</f>
        <v>6.1778161000000003</v>
      </c>
      <c r="H121" s="166">
        <f>Rates!BN78</f>
        <v>7.9562187</v>
      </c>
    </row>
    <row r="122" spans="2:8">
      <c r="B122" s="145">
        <v>1972</v>
      </c>
      <c r="C122" s="165">
        <f>Deaths!V79</f>
        <v>436</v>
      </c>
      <c r="D122" s="165">
        <f>Deaths!AR79</f>
        <v>369</v>
      </c>
      <c r="E122" s="165">
        <f>Deaths!BN79</f>
        <v>805</v>
      </c>
      <c r="F122" s="166">
        <f>Rates!V79</f>
        <v>8.7024287000000005</v>
      </c>
      <c r="G122" s="166">
        <f>Rates!AR79</f>
        <v>6.0790404999999996</v>
      </c>
      <c r="H122" s="166">
        <f>Rates!BN79</f>
        <v>7.1557187999999998</v>
      </c>
    </row>
    <row r="123" spans="2:8">
      <c r="B123" s="145">
        <v>1973</v>
      </c>
      <c r="C123" s="165">
        <f>Deaths!V80</f>
        <v>447</v>
      </c>
      <c r="D123" s="165">
        <f>Deaths!AR80</f>
        <v>339</v>
      </c>
      <c r="E123" s="165">
        <f>Deaths!BN80</f>
        <v>786</v>
      </c>
      <c r="F123" s="166">
        <f>Rates!V80</f>
        <v>8.9959837</v>
      </c>
      <c r="G123" s="166">
        <f>Rates!AR80</f>
        <v>5.5575223999999999</v>
      </c>
      <c r="H123" s="166">
        <f>Rates!BN80</f>
        <v>7.0644931</v>
      </c>
    </row>
    <row r="124" spans="2:8">
      <c r="B124" s="145">
        <v>1974</v>
      </c>
      <c r="C124" s="165">
        <f>Deaths!V81</f>
        <v>455</v>
      </c>
      <c r="D124" s="165">
        <f>Deaths!AR81</f>
        <v>312</v>
      </c>
      <c r="E124" s="165">
        <f>Deaths!BN81</f>
        <v>767</v>
      </c>
      <c r="F124" s="166">
        <f>Rates!V81</f>
        <v>9.0720387999999996</v>
      </c>
      <c r="G124" s="166">
        <f>Rates!AR81</f>
        <v>5.0286137000000002</v>
      </c>
      <c r="H124" s="166">
        <f>Rates!BN81</f>
        <v>6.7414893999999999</v>
      </c>
    </row>
    <row r="125" spans="2:8">
      <c r="B125" s="145">
        <v>1975</v>
      </c>
      <c r="C125" s="165">
        <f>Deaths!V82</f>
        <v>396</v>
      </c>
      <c r="D125" s="165">
        <f>Deaths!AR82</f>
        <v>311</v>
      </c>
      <c r="E125" s="165">
        <f>Deaths!BN82</f>
        <v>707</v>
      </c>
      <c r="F125" s="166">
        <f>Rates!V82</f>
        <v>8.0843063999999991</v>
      </c>
      <c r="G125" s="166">
        <f>Rates!AR82</f>
        <v>5.1053670000000002</v>
      </c>
      <c r="H125" s="166">
        <f>Rates!BN82</f>
        <v>6.3544377000000001</v>
      </c>
    </row>
    <row r="126" spans="2:8">
      <c r="B126" s="145">
        <v>1976</v>
      </c>
      <c r="C126" s="165">
        <f>Deaths!V83</f>
        <v>356</v>
      </c>
      <c r="D126" s="165">
        <f>Deaths!AR83</f>
        <v>296</v>
      </c>
      <c r="E126" s="165">
        <f>Deaths!BN83</f>
        <v>652</v>
      </c>
      <c r="F126" s="166">
        <f>Rates!V83</f>
        <v>7.1518999000000001</v>
      </c>
      <c r="G126" s="166">
        <f>Rates!AR83</f>
        <v>4.7950023000000002</v>
      </c>
      <c r="H126" s="166">
        <f>Rates!BN83</f>
        <v>5.8088284000000003</v>
      </c>
    </row>
    <row r="127" spans="2:8">
      <c r="B127" s="145">
        <v>1977</v>
      </c>
      <c r="C127" s="165">
        <f>Deaths!V84</f>
        <v>356</v>
      </c>
      <c r="D127" s="165">
        <f>Deaths!AR84</f>
        <v>257</v>
      </c>
      <c r="E127" s="165">
        <f>Deaths!BN84</f>
        <v>613</v>
      </c>
      <c r="F127" s="166">
        <f>Rates!V84</f>
        <v>6.9615629999999999</v>
      </c>
      <c r="G127" s="166">
        <f>Rates!AR84</f>
        <v>4.1172374999999999</v>
      </c>
      <c r="H127" s="166">
        <f>Rates!BN84</f>
        <v>5.3605337000000004</v>
      </c>
    </row>
    <row r="128" spans="2:8">
      <c r="B128" s="145">
        <v>1978</v>
      </c>
      <c r="C128" s="165">
        <f>Deaths!V85</f>
        <v>305</v>
      </c>
      <c r="D128" s="165">
        <f>Deaths!AR85</f>
        <v>286</v>
      </c>
      <c r="E128" s="165">
        <f>Deaths!BN85</f>
        <v>591</v>
      </c>
      <c r="F128" s="166">
        <f>Rates!V85</f>
        <v>5.9704683999999997</v>
      </c>
      <c r="G128" s="166">
        <f>Rates!AR85</f>
        <v>4.5171514999999998</v>
      </c>
      <c r="H128" s="166">
        <f>Rates!BN85</f>
        <v>5.1200448999999999</v>
      </c>
    </row>
    <row r="129" spans="2:8">
      <c r="B129" s="145">
        <v>1979</v>
      </c>
      <c r="C129" s="165">
        <f>Deaths!V86</f>
        <v>280</v>
      </c>
      <c r="D129" s="165">
        <f>Deaths!AR86</f>
        <v>223</v>
      </c>
      <c r="E129" s="165">
        <f>Deaths!BN86</f>
        <v>503</v>
      </c>
      <c r="F129" s="166">
        <f>Rates!V86</f>
        <v>5.6379147999999999</v>
      </c>
      <c r="G129" s="166">
        <f>Rates!AR86</f>
        <v>3.4095558000000001</v>
      </c>
      <c r="H129" s="166">
        <f>Rates!BN86</f>
        <v>4.3077205999999997</v>
      </c>
    </row>
    <row r="130" spans="2:8">
      <c r="B130" s="145">
        <v>1980</v>
      </c>
      <c r="C130" s="165">
        <f>Deaths!V87</f>
        <v>280</v>
      </c>
      <c r="D130" s="165">
        <f>Deaths!AR87</f>
        <v>247</v>
      </c>
      <c r="E130" s="165">
        <f>Deaths!BN87</f>
        <v>527</v>
      </c>
      <c r="F130" s="166">
        <f>Rates!V87</f>
        <v>5.7702309999999999</v>
      </c>
      <c r="G130" s="166">
        <f>Rates!AR87</f>
        <v>3.8924021999999998</v>
      </c>
      <c r="H130" s="166">
        <f>Rates!BN87</f>
        <v>4.6531525</v>
      </c>
    </row>
    <row r="131" spans="2:8">
      <c r="B131" s="145">
        <v>1981</v>
      </c>
      <c r="C131" s="165">
        <f>Deaths!V88</f>
        <v>277</v>
      </c>
      <c r="D131" s="165">
        <f>Deaths!AR88</f>
        <v>268</v>
      </c>
      <c r="E131" s="165">
        <f>Deaths!BN88</f>
        <v>545</v>
      </c>
      <c r="F131" s="166">
        <f>Rates!V88</f>
        <v>5.6795904999999998</v>
      </c>
      <c r="G131" s="166">
        <f>Rates!AR88</f>
        <v>4.0620083999999999</v>
      </c>
      <c r="H131" s="166">
        <f>Rates!BN88</f>
        <v>4.6748655000000001</v>
      </c>
    </row>
    <row r="132" spans="2:8">
      <c r="B132" s="145">
        <v>1982</v>
      </c>
      <c r="C132" s="165">
        <f>Deaths!V89</f>
        <v>284</v>
      </c>
      <c r="D132" s="165">
        <f>Deaths!AR89</f>
        <v>253</v>
      </c>
      <c r="E132" s="165">
        <f>Deaths!BN89</f>
        <v>537</v>
      </c>
      <c r="F132" s="166">
        <f>Rates!V89</f>
        <v>5.8834625000000003</v>
      </c>
      <c r="G132" s="166">
        <f>Rates!AR89</f>
        <v>3.7513629000000002</v>
      </c>
      <c r="H132" s="166">
        <f>Rates!BN89</f>
        <v>4.5603943999999998</v>
      </c>
    </row>
    <row r="133" spans="2:8">
      <c r="B133" s="145">
        <v>1983</v>
      </c>
      <c r="C133" s="165">
        <f>Deaths!V90</f>
        <v>311</v>
      </c>
      <c r="D133" s="165">
        <f>Deaths!AR90</f>
        <v>264</v>
      </c>
      <c r="E133" s="165">
        <f>Deaths!BN90</f>
        <v>575</v>
      </c>
      <c r="F133" s="166">
        <f>Rates!V90</f>
        <v>6.2477803999999999</v>
      </c>
      <c r="G133" s="166">
        <f>Rates!AR90</f>
        <v>3.8755367999999999</v>
      </c>
      <c r="H133" s="166">
        <f>Rates!BN90</f>
        <v>4.8041071999999998</v>
      </c>
    </row>
    <row r="134" spans="2:8">
      <c r="B134" s="145">
        <v>1984</v>
      </c>
      <c r="C134" s="165">
        <f>Deaths!V91</f>
        <v>271</v>
      </c>
      <c r="D134" s="165">
        <f>Deaths!AR91</f>
        <v>246</v>
      </c>
      <c r="E134" s="165">
        <f>Deaths!BN91</f>
        <v>517</v>
      </c>
      <c r="F134" s="166">
        <f>Rates!V91</f>
        <v>5.3119949000000002</v>
      </c>
      <c r="G134" s="166">
        <f>Rates!AR91</f>
        <v>3.5022726999999998</v>
      </c>
      <c r="H134" s="166">
        <f>Rates!BN91</f>
        <v>4.2056582999999996</v>
      </c>
    </row>
    <row r="135" spans="2:8">
      <c r="B135" s="145">
        <v>1985</v>
      </c>
      <c r="C135" s="165">
        <f>Deaths!V92</f>
        <v>300</v>
      </c>
      <c r="D135" s="165">
        <f>Deaths!AR92</f>
        <v>323</v>
      </c>
      <c r="E135" s="165">
        <f>Deaths!BN92</f>
        <v>623</v>
      </c>
      <c r="F135" s="166">
        <f>Rates!V92</f>
        <v>5.6597220000000004</v>
      </c>
      <c r="G135" s="166">
        <f>Rates!AR92</f>
        <v>4.4395955000000002</v>
      </c>
      <c r="H135" s="166">
        <f>Rates!BN92</f>
        <v>4.939527</v>
      </c>
    </row>
    <row r="136" spans="2:8">
      <c r="B136" s="145">
        <v>1986</v>
      </c>
      <c r="C136" s="165">
        <f>Deaths!V93</f>
        <v>340</v>
      </c>
      <c r="D136" s="165">
        <f>Deaths!AR93</f>
        <v>258</v>
      </c>
      <c r="E136" s="165">
        <f>Deaths!BN93</f>
        <v>598</v>
      </c>
      <c r="F136" s="166">
        <f>Rates!V93</f>
        <v>6.4415630999999998</v>
      </c>
      <c r="G136" s="166">
        <f>Rates!AR93</f>
        <v>3.4640341000000001</v>
      </c>
      <c r="H136" s="166">
        <f>Rates!BN93</f>
        <v>4.6575880999999999</v>
      </c>
    </row>
    <row r="137" spans="2:8">
      <c r="B137" s="145">
        <v>1987</v>
      </c>
      <c r="C137" s="165">
        <f>Deaths!V94</f>
        <v>342</v>
      </c>
      <c r="D137" s="165">
        <f>Deaths!AR94</f>
        <v>302</v>
      </c>
      <c r="E137" s="165">
        <f>Deaths!BN94</f>
        <v>644</v>
      </c>
      <c r="F137" s="166">
        <f>Rates!V94</f>
        <v>6.0434714999999999</v>
      </c>
      <c r="G137" s="166">
        <f>Rates!AR94</f>
        <v>3.9236537999999999</v>
      </c>
      <c r="H137" s="166">
        <f>Rates!BN94</f>
        <v>4.8162326999999996</v>
      </c>
    </row>
    <row r="138" spans="2:8">
      <c r="B138" s="145">
        <v>1988</v>
      </c>
      <c r="C138" s="165">
        <f>Deaths!V95</f>
        <v>410</v>
      </c>
      <c r="D138" s="165">
        <f>Deaths!AR95</f>
        <v>323</v>
      </c>
      <c r="E138" s="165">
        <f>Deaths!BN95</f>
        <v>733</v>
      </c>
      <c r="F138" s="166">
        <f>Rates!V95</f>
        <v>7.1570926000000004</v>
      </c>
      <c r="G138" s="166">
        <f>Rates!AR95</f>
        <v>4.1494489999999997</v>
      </c>
      <c r="H138" s="166">
        <f>Rates!BN95</f>
        <v>5.4109389999999999</v>
      </c>
    </row>
    <row r="139" spans="2:8">
      <c r="B139" s="145">
        <v>1989</v>
      </c>
      <c r="C139" s="165">
        <f>Deaths!V96</f>
        <v>402</v>
      </c>
      <c r="D139" s="165">
        <f>Deaths!AR96</f>
        <v>359</v>
      </c>
      <c r="E139" s="165">
        <f>Deaths!BN96</f>
        <v>761</v>
      </c>
      <c r="F139" s="166">
        <f>Rates!V96</f>
        <v>7.0288088999999996</v>
      </c>
      <c r="G139" s="166">
        <f>Rates!AR96</f>
        <v>4.4990502000000001</v>
      </c>
      <c r="H139" s="166">
        <f>Rates!BN96</f>
        <v>5.5162130999999999</v>
      </c>
    </row>
    <row r="140" spans="2:8">
      <c r="B140" s="145">
        <v>1990</v>
      </c>
      <c r="C140" s="165">
        <f>Deaths!V97</f>
        <v>429</v>
      </c>
      <c r="D140" s="165">
        <f>Deaths!AR97</f>
        <v>374</v>
      </c>
      <c r="E140" s="165">
        <f>Deaths!BN97</f>
        <v>803</v>
      </c>
      <c r="F140" s="166">
        <f>Rates!V97</f>
        <v>7.0239117000000002</v>
      </c>
      <c r="G140" s="166">
        <f>Rates!AR97</f>
        <v>4.5535947999999999</v>
      </c>
      <c r="H140" s="166">
        <f>Rates!BN97</f>
        <v>5.6466792999999997</v>
      </c>
    </row>
    <row r="141" spans="2:8">
      <c r="B141" s="145">
        <v>1991</v>
      </c>
      <c r="C141" s="165">
        <f>Deaths!V98</f>
        <v>456</v>
      </c>
      <c r="D141" s="165">
        <f>Deaths!AR98</f>
        <v>374</v>
      </c>
      <c r="E141" s="165">
        <f>Deaths!BN98</f>
        <v>830</v>
      </c>
      <c r="F141" s="166">
        <f>Rates!V98</f>
        <v>7.4060332999999998</v>
      </c>
      <c r="G141" s="166">
        <f>Rates!AR98</f>
        <v>4.4130243</v>
      </c>
      <c r="H141" s="166">
        <f>Rates!BN98</f>
        <v>5.6848460999999997</v>
      </c>
    </row>
    <row r="142" spans="2:8">
      <c r="B142" s="145">
        <v>1992</v>
      </c>
      <c r="C142" s="165">
        <f>Deaths!V99</f>
        <v>492</v>
      </c>
      <c r="D142" s="165">
        <f>Deaths!AR99</f>
        <v>402</v>
      </c>
      <c r="E142" s="165">
        <f>Deaths!BN99</f>
        <v>894</v>
      </c>
      <c r="F142" s="166">
        <f>Rates!V99</f>
        <v>7.8188085999999997</v>
      </c>
      <c r="G142" s="166">
        <f>Rates!AR99</f>
        <v>4.6410565000000004</v>
      </c>
      <c r="H142" s="166">
        <f>Rates!BN99</f>
        <v>6.0032576999999998</v>
      </c>
    </row>
    <row r="143" spans="2:8">
      <c r="B143" s="145">
        <v>1993</v>
      </c>
      <c r="C143" s="165">
        <f>Deaths!V100</f>
        <v>502</v>
      </c>
      <c r="D143" s="165">
        <f>Deaths!AR100</f>
        <v>431</v>
      </c>
      <c r="E143" s="165">
        <f>Deaths!BN100</f>
        <v>933</v>
      </c>
      <c r="F143" s="166">
        <f>Rates!V100</f>
        <v>7.8535934999999997</v>
      </c>
      <c r="G143" s="166">
        <f>Rates!AR100</f>
        <v>4.8456074999999998</v>
      </c>
      <c r="H143" s="166">
        <f>Rates!BN100</f>
        <v>6.1496626000000001</v>
      </c>
    </row>
    <row r="144" spans="2:8">
      <c r="B144" s="145">
        <v>1994</v>
      </c>
      <c r="C144" s="165">
        <f>Deaths!V101</f>
        <v>565</v>
      </c>
      <c r="D144" s="165">
        <f>Deaths!AR101</f>
        <v>477</v>
      </c>
      <c r="E144" s="165">
        <f>Deaths!BN101</f>
        <v>1042</v>
      </c>
      <c r="F144" s="166">
        <f>Rates!V101</f>
        <v>8.2801535000000008</v>
      </c>
      <c r="G144" s="166">
        <f>Rates!AR101</f>
        <v>5.2184385000000004</v>
      </c>
      <c r="H144" s="166">
        <f>Rates!BN101</f>
        <v>6.601801</v>
      </c>
    </row>
    <row r="145" spans="2:8">
      <c r="B145" s="145">
        <v>1995</v>
      </c>
      <c r="C145" s="165">
        <f>Deaths!V102</f>
        <v>578</v>
      </c>
      <c r="D145" s="165">
        <f>Deaths!AR102</f>
        <v>492</v>
      </c>
      <c r="E145" s="165">
        <f>Deaths!BN102</f>
        <v>1070</v>
      </c>
      <c r="F145" s="166">
        <f>Rates!V102</f>
        <v>8.4261427999999992</v>
      </c>
      <c r="G145" s="166">
        <f>Rates!AR102</f>
        <v>5.1880356000000001</v>
      </c>
      <c r="H145" s="166">
        <f>Rates!BN102</f>
        <v>6.6411854999999997</v>
      </c>
    </row>
    <row r="146" spans="2:8">
      <c r="B146" s="145">
        <v>1996</v>
      </c>
      <c r="C146" s="165">
        <f>Deaths!V103</f>
        <v>1067</v>
      </c>
      <c r="D146" s="165">
        <f>Deaths!AR103</f>
        <v>571</v>
      </c>
      <c r="E146" s="165">
        <f>Deaths!BN103</f>
        <v>1638</v>
      </c>
      <c r="F146" s="166">
        <f>Rates!V103</f>
        <v>13.868592</v>
      </c>
      <c r="G146" s="166">
        <f>Rates!AR103</f>
        <v>5.8555470999999999</v>
      </c>
      <c r="H146" s="166">
        <f>Rates!BN103</f>
        <v>9.6612722000000009</v>
      </c>
    </row>
    <row r="147" spans="2:8">
      <c r="B147" s="145">
        <v>1997</v>
      </c>
      <c r="C147" s="165">
        <f>Deaths!V104</f>
        <v>868</v>
      </c>
      <c r="D147" s="165">
        <f>Deaths!AR104</f>
        <v>654</v>
      </c>
      <c r="E147" s="165">
        <f>Deaths!BN104</f>
        <v>1522</v>
      </c>
      <c r="F147" s="166">
        <f>Rates!V104</f>
        <v>11.678072</v>
      </c>
      <c r="G147" s="166">
        <f>Rates!AR104</f>
        <v>6.4756289999999996</v>
      </c>
      <c r="H147" s="166">
        <f>Rates!BN104</f>
        <v>8.8629297000000005</v>
      </c>
    </row>
    <row r="148" spans="2:8">
      <c r="B148" s="145">
        <v>1998</v>
      </c>
      <c r="C148" s="165">
        <f>Deaths!V105</f>
        <v>790</v>
      </c>
      <c r="D148" s="165">
        <f>Deaths!AR105</f>
        <v>664</v>
      </c>
      <c r="E148" s="165">
        <f>Deaths!BN105</f>
        <v>1454</v>
      </c>
      <c r="F148" s="166">
        <f>Rates!V105</f>
        <v>10.575588</v>
      </c>
      <c r="G148" s="166">
        <f>Rates!AR105</f>
        <v>6.4011601999999996</v>
      </c>
      <c r="H148" s="166">
        <f>Rates!BN105</f>
        <v>8.2766157000000007</v>
      </c>
    </row>
    <row r="149" spans="2:8">
      <c r="B149" s="145">
        <v>1999</v>
      </c>
      <c r="C149" s="165">
        <f>Deaths!V106</f>
        <v>842</v>
      </c>
      <c r="D149" s="165">
        <f>Deaths!AR106</f>
        <v>761</v>
      </c>
      <c r="E149" s="165">
        <f>Deaths!BN106</f>
        <v>1603</v>
      </c>
      <c r="F149" s="166">
        <f>Rates!V106</f>
        <v>11.086907</v>
      </c>
      <c r="G149" s="166">
        <f>Rates!AR106</f>
        <v>7.1360117000000001</v>
      </c>
      <c r="H149" s="166">
        <f>Rates!BN106</f>
        <v>8.8649103999999994</v>
      </c>
    </row>
    <row r="150" spans="2:8">
      <c r="B150" s="145">
        <v>2000</v>
      </c>
      <c r="C150" s="165">
        <f>Deaths!V107</f>
        <v>867</v>
      </c>
      <c r="D150" s="165">
        <f>Deaths!AR107</f>
        <v>779</v>
      </c>
      <c r="E150" s="165">
        <f>Deaths!BN107</f>
        <v>1646</v>
      </c>
      <c r="F150" s="166">
        <f>Rates!V107</f>
        <v>11.068804</v>
      </c>
      <c r="G150" s="166">
        <f>Rates!AR107</f>
        <v>7.0643941000000003</v>
      </c>
      <c r="H150" s="166">
        <f>Rates!BN107</f>
        <v>8.8311905999999993</v>
      </c>
    </row>
    <row r="151" spans="2:8">
      <c r="B151" s="145">
        <v>2001</v>
      </c>
      <c r="C151" s="165">
        <f>Deaths!V108</f>
        <v>887</v>
      </c>
      <c r="D151" s="165">
        <f>Deaths!AR108</f>
        <v>788</v>
      </c>
      <c r="E151" s="165">
        <f>Deaths!BN108</f>
        <v>1675</v>
      </c>
      <c r="F151" s="166">
        <f>Rates!V108</f>
        <v>10.962399</v>
      </c>
      <c r="G151" s="166">
        <f>Rates!AR108</f>
        <v>6.9115320000000002</v>
      </c>
      <c r="H151" s="166">
        <f>Rates!BN108</f>
        <v>8.6866412999999998</v>
      </c>
    </row>
    <row r="152" spans="2:8">
      <c r="B152" s="145">
        <v>2002</v>
      </c>
      <c r="C152" s="165">
        <f>Deaths!V109</f>
        <v>952</v>
      </c>
      <c r="D152" s="165">
        <f>Deaths!AR109</f>
        <v>838</v>
      </c>
      <c r="E152" s="165">
        <f>Deaths!BN109</f>
        <v>1790</v>
      </c>
      <c r="F152" s="166">
        <f>Rates!V109</f>
        <v>11.437395</v>
      </c>
      <c r="G152" s="166">
        <f>Rates!AR109</f>
        <v>7.1390621000000003</v>
      </c>
      <c r="H152" s="166">
        <f>Rates!BN109</f>
        <v>9.0373967999999998</v>
      </c>
    </row>
    <row r="153" spans="2:8">
      <c r="B153" s="145">
        <v>2003</v>
      </c>
      <c r="C153" s="165">
        <f>Deaths!V110</f>
        <v>926</v>
      </c>
      <c r="D153" s="165">
        <f>Deaths!AR110</f>
        <v>828</v>
      </c>
      <c r="E153" s="165">
        <f>Deaths!BN110</f>
        <v>1754</v>
      </c>
      <c r="F153" s="166">
        <f>Rates!V110</f>
        <v>10.840361</v>
      </c>
      <c r="G153" s="166">
        <f>Rates!AR110</f>
        <v>6.9184530999999998</v>
      </c>
      <c r="H153" s="166">
        <f>Rates!BN110</f>
        <v>8.6709782999999998</v>
      </c>
    </row>
    <row r="154" spans="2:8">
      <c r="B154" s="145">
        <v>2004</v>
      </c>
      <c r="C154" s="165">
        <f>Deaths!V111</f>
        <v>965</v>
      </c>
      <c r="D154" s="165">
        <f>Deaths!AR111</f>
        <v>842</v>
      </c>
      <c r="E154" s="165">
        <f>Deaths!BN111</f>
        <v>1807</v>
      </c>
      <c r="F154" s="166">
        <f>Rates!V111</f>
        <v>11.127739</v>
      </c>
      <c r="G154" s="166">
        <f>Rates!AR111</f>
        <v>6.8797449999999998</v>
      </c>
      <c r="H154" s="166">
        <f>Rates!BN111</f>
        <v>8.7113072000000003</v>
      </c>
    </row>
    <row r="155" spans="2:8">
      <c r="B155" s="145">
        <v>2005</v>
      </c>
      <c r="C155" s="165">
        <f>Deaths!V112</f>
        <v>905</v>
      </c>
      <c r="D155" s="165">
        <f>Deaths!AR112</f>
        <v>796</v>
      </c>
      <c r="E155" s="165">
        <f>Deaths!BN112</f>
        <v>1701</v>
      </c>
      <c r="F155" s="166">
        <f>Rates!V112</f>
        <v>10.107317</v>
      </c>
      <c r="G155" s="166">
        <f>Rates!AR112</f>
        <v>6.2936785000000004</v>
      </c>
      <c r="H155" s="166">
        <f>Rates!BN112</f>
        <v>7.9779342</v>
      </c>
    </row>
    <row r="156" spans="2:8">
      <c r="B156" s="145">
        <v>2006</v>
      </c>
      <c r="C156" s="165">
        <f>Deaths!V113</f>
        <v>1043</v>
      </c>
      <c r="D156" s="165">
        <f>Deaths!AR113</f>
        <v>926</v>
      </c>
      <c r="E156" s="165">
        <f>Deaths!BN113</f>
        <v>1969</v>
      </c>
      <c r="F156" s="166">
        <f>Rates!V113</f>
        <v>11.098407999999999</v>
      </c>
      <c r="G156" s="166">
        <f>Rates!AR113</f>
        <v>7.1828136999999996</v>
      </c>
      <c r="H156" s="166">
        <f>Rates!BN113</f>
        <v>8.9743372000000008</v>
      </c>
    </row>
    <row r="157" spans="2:8">
      <c r="B157" s="145">
        <v>2007</v>
      </c>
      <c r="C157" s="165">
        <f>Deaths!V114</f>
        <v>972</v>
      </c>
      <c r="D157" s="165">
        <f>Deaths!AR114</f>
        <v>885</v>
      </c>
      <c r="E157" s="165">
        <f>Deaths!BN114</f>
        <v>1857</v>
      </c>
      <c r="F157" s="166">
        <f>Rates!V114</f>
        <v>10.032726</v>
      </c>
      <c r="G157" s="166">
        <f>Rates!AR114</f>
        <v>6.6246004000000003</v>
      </c>
      <c r="H157" s="166">
        <f>Rates!BN114</f>
        <v>8.1655016000000007</v>
      </c>
    </row>
    <row r="158" spans="2:8">
      <c r="B158" s="145">
        <v>2008</v>
      </c>
      <c r="C158" s="165">
        <f>Deaths!V115</f>
        <v>1015</v>
      </c>
      <c r="D158" s="165">
        <f>Deaths!AR115</f>
        <v>954</v>
      </c>
      <c r="E158" s="165">
        <f>Deaths!BN115</f>
        <v>1969</v>
      </c>
      <c r="F158" s="166">
        <f>Rates!V115</f>
        <v>10.242114000000001</v>
      </c>
      <c r="G158" s="166">
        <f>Rates!AR115</f>
        <v>6.9726309000000004</v>
      </c>
      <c r="H158" s="166">
        <f>Rates!BN115</f>
        <v>8.4361171000000006</v>
      </c>
    </row>
    <row r="159" spans="2:8">
      <c r="B159" s="145">
        <v>2009</v>
      </c>
      <c r="C159" s="165">
        <f>Deaths!V116</f>
        <v>974</v>
      </c>
      <c r="D159" s="165">
        <f>Deaths!AR116</f>
        <v>852</v>
      </c>
      <c r="E159" s="165">
        <f>Deaths!BN116</f>
        <v>1826</v>
      </c>
      <c r="F159" s="166">
        <f>Rates!V116</f>
        <v>9.4286594000000008</v>
      </c>
      <c r="G159" s="166">
        <f>Rates!AR116</f>
        <v>6.0540140999999998</v>
      </c>
      <c r="H159" s="166">
        <f>Rates!BN116</f>
        <v>7.6130749</v>
      </c>
    </row>
    <row r="160" spans="2:8">
      <c r="B160" s="145">
        <v>2010</v>
      </c>
      <c r="C160" s="165">
        <f>Deaths!V117</f>
        <v>1128</v>
      </c>
      <c r="D160" s="165">
        <f>Deaths!AR117</f>
        <v>1025</v>
      </c>
      <c r="E160" s="165">
        <f>Deaths!BN117</f>
        <v>2153</v>
      </c>
      <c r="F160" s="166">
        <f>Rates!V117</f>
        <v>10.612621000000001</v>
      </c>
      <c r="G160" s="166">
        <f>Rates!AR117</f>
        <v>6.9577049000000004</v>
      </c>
      <c r="H160" s="166">
        <f>Rates!BN117</f>
        <v>8.6558522</v>
      </c>
    </row>
    <row r="161" spans="2:8">
      <c r="B161" s="145">
        <v>2011</v>
      </c>
      <c r="C161" s="165">
        <f>Deaths!V118</f>
        <v>1242</v>
      </c>
      <c r="D161" s="165">
        <f>Deaths!AR118</f>
        <v>1158</v>
      </c>
      <c r="E161" s="165">
        <f>Deaths!BN118</f>
        <v>2400</v>
      </c>
      <c r="F161" s="166">
        <f>Rates!V118</f>
        <v>11.299719</v>
      </c>
      <c r="G161" s="166">
        <f>Rates!AR118</f>
        <v>7.7253088999999999</v>
      </c>
      <c r="H161" s="166">
        <f>Rates!BN118</f>
        <v>9.3873879999999996</v>
      </c>
    </row>
    <row r="162" spans="2:8">
      <c r="B162" s="156">
        <f>IF($D$8&gt;=2012,2012,"")</f>
        <v>2012</v>
      </c>
      <c r="C162" s="165">
        <f>Deaths!V119</f>
        <v>1222</v>
      </c>
      <c r="D162" s="165">
        <f>Deaths!AR119</f>
        <v>1172</v>
      </c>
      <c r="E162" s="165">
        <f>Deaths!BN119</f>
        <v>2394</v>
      </c>
      <c r="F162" s="166">
        <f>Rates!V119</f>
        <v>10.806137</v>
      </c>
      <c r="G162" s="166">
        <f>Rates!AR119</f>
        <v>7.5598447000000002</v>
      </c>
      <c r="H162" s="166">
        <f>Rates!BN119</f>
        <v>9.0821843999999992</v>
      </c>
    </row>
    <row r="163" spans="2:8">
      <c r="B163" s="156">
        <f>IF($D$8&gt;=2013,2013,"")</f>
        <v>2013</v>
      </c>
      <c r="C163" s="167">
        <f>Deaths!V120</f>
        <v>1322</v>
      </c>
      <c r="D163" s="165">
        <f>Deaths!AR120</f>
        <v>1359</v>
      </c>
      <c r="E163" s="165">
        <f>Deaths!BN120</f>
        <v>2681</v>
      </c>
      <c r="F163" s="166">
        <f>Rates!V120</f>
        <v>11.277357</v>
      </c>
      <c r="G163" s="166">
        <f>Rates!AR120</f>
        <v>8.4983123999999997</v>
      </c>
      <c r="H163" s="166">
        <f>Rates!BN120</f>
        <v>9.8134303999999997</v>
      </c>
    </row>
    <row r="164" spans="2:8">
      <c r="B164" s="156">
        <f>IF($D$8&gt;=2014,2014,"")</f>
        <v>2014</v>
      </c>
      <c r="C164" s="167">
        <f>Deaths!V121</f>
        <v>1411</v>
      </c>
      <c r="D164" s="165">
        <f>Deaths!AR121</f>
        <v>1319</v>
      </c>
      <c r="E164" s="165">
        <f>Deaths!BN121</f>
        <v>2730</v>
      </c>
      <c r="F164" s="166">
        <f>Rates!V121</f>
        <v>11.647237000000001</v>
      </c>
      <c r="G164" s="166">
        <f>Rates!AR121</f>
        <v>8.1240523000000007</v>
      </c>
      <c r="H164" s="166">
        <f>Rates!BN121</f>
        <v>9.7148477</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1907</v>
      </c>
      <c r="D184" s="172"/>
      <c r="E184" s="174" t="s">
        <v>73</v>
      </c>
      <c r="F184" s="176">
        <f>INDEX($B$57:$H$175,MATCH($C$184,$B$57:$B$175,0),5)</f>
        <v>287.99576999999999</v>
      </c>
      <c r="G184" s="176">
        <f>INDEX($B$57:$H$175,MATCH($C$184,$B$57:$B$175,0),6)</f>
        <v>356.39434</v>
      </c>
      <c r="H184" s="176">
        <f>INDEX($B$57:$H$175,MATCH($C$184,$B$57:$B$175,0),7)</f>
        <v>319.62342999999998</v>
      </c>
    </row>
    <row r="185" spans="2:8">
      <c r="B185" s="174" t="s">
        <v>69</v>
      </c>
      <c r="C185" s="175">
        <f>'Interactive summary tables'!$G$10</f>
        <v>2014</v>
      </c>
      <c r="D185" s="172"/>
      <c r="E185" s="174" t="s">
        <v>74</v>
      </c>
      <c r="F185" s="176">
        <f>INDEX($B$57:$H$175,MATCH($C$185,$B$57:$B$175,0),5)</f>
        <v>11.647237000000001</v>
      </c>
      <c r="G185" s="176">
        <f>INDEX($B$57:$H$175,MATCH($C$185,$B$57:$B$175,0),6)</f>
        <v>8.1240523000000007</v>
      </c>
      <c r="H185" s="176">
        <f>INDEX($B$57:$H$175,MATCH($C$185,$B$57:$B$175,0),7)</f>
        <v>9.7148477</v>
      </c>
    </row>
    <row r="186" spans="2:8">
      <c r="B186" s="177"/>
      <c r="C186" s="175"/>
      <c r="D186" s="172"/>
      <c r="E186" s="174" t="s">
        <v>76</v>
      </c>
      <c r="F186" s="178">
        <f>IF($C$185&lt;=$C$184,"-",(F$185-F$184)/F$184)</f>
        <v>-0.95955761086352065</v>
      </c>
      <c r="G186" s="178">
        <f t="shared" ref="G186:H186" si="2">IF($C$185&lt;=$C$184,"-",(G$185-G$184)/G$184)</f>
        <v>-0.97720487845008985</v>
      </c>
      <c r="H186" s="178">
        <f t="shared" si="2"/>
        <v>-0.96960533306334895</v>
      </c>
    </row>
    <row r="187" spans="2:8">
      <c r="B187" s="174" t="s">
        <v>79</v>
      </c>
      <c r="C187" s="175">
        <f>$C$185-$C$184</f>
        <v>107</v>
      </c>
      <c r="D187" s="172"/>
      <c r="E187" s="174" t="s">
        <v>75</v>
      </c>
      <c r="F187" s="178">
        <f>IF($C$185&lt;=$C$184,"-",((F$185/F$184)^(1/($C$185-$C$184))-1))</f>
        <v>-2.953520979158708E-2</v>
      </c>
      <c r="G187" s="178">
        <f t="shared" ref="G187:H187" si="3">IF($C$185&lt;=$C$184,"-",((G$185/G$184)^(1/($C$185-$C$184))-1))</f>
        <v>-3.4721288729391619E-2</v>
      </c>
      <c r="H187" s="178">
        <f t="shared" si="3"/>
        <v>-3.2122182866571869E-2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1907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All certain infectious and parasitic diseases (ICD-10 A00–B99) in Australia, 1907–2014.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All certain infectious and parasitic diseases (ICD-10 A00–B99) in Australia, 1907–2014.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1907</v>
      </c>
      <c r="D207" s="187" t="s">
        <v>26</v>
      </c>
      <c r="E207" s="187" t="s">
        <v>90</v>
      </c>
      <c r="F207" s="191" t="str">
        <f ca="1">CELL("address",INDEX(Deaths!$C$7:$T$132,MATCH($C$207,Deaths!$B$7:$B$132,0),MATCH($C$210,Deaths!$C$6:$T$6,0)))</f>
        <v>'[grim-all-certain-infectious-and-parasitic-diseases-2017.xlsx]Deaths'!$C$14</v>
      </c>
      <c r="G207" s="191" t="str">
        <f ca="1">CELL("address",INDEX(Deaths!$Y$7:$AP$132,MATCH($C$207,Deaths!$B$7:$B$132,0),MATCH($C$210,Deaths!$Y$6:$AP$6,0)))</f>
        <v>'[grim-all-certain-infectious-and-parasitic-diseases-2017.xlsx]Deaths'!$Y$14</v>
      </c>
      <c r="H207" s="191" t="str">
        <f ca="1">CELL("address",INDEX(Deaths!$AU$7:$BL$132,MATCH($C$207,Deaths!$B$7:$B$132,0),MATCH($C$210,Deaths!$AU$6:$BL$6,0)))</f>
        <v>'[grim-all-certain-infectious-and-parasitic-diseases-2017.xlsx]Deaths'!$AU$14</v>
      </c>
    </row>
    <row r="208" spans="2:8">
      <c r="B208" s="189" t="s">
        <v>69</v>
      </c>
      <c r="C208" s="190">
        <f>'Interactive summary tables'!$E$34</f>
        <v>2014</v>
      </c>
      <c r="D208" s="187"/>
      <c r="E208" s="187" t="s">
        <v>91</v>
      </c>
      <c r="F208" s="191" t="str">
        <f ca="1">CELL("address",INDEX(Deaths!$C$7:$T$132,MATCH($C$208,Deaths!$B$7:$B$132,0),MATCH($C$211,Deaths!$C$6:$T$6,0)))</f>
        <v>'[grim-all-certain-infectious-and-parasitic-diseases-2017.xlsx]Deaths'!$T$121</v>
      </c>
      <c r="G208" s="191" t="str">
        <f ca="1">CELL("address",INDEX(Deaths!$Y$7:$AP$132,MATCH($C$208,Deaths!$B$7:$B$132,0),MATCH($C$211,Deaths!$Y$6:$AP$6,0)))</f>
        <v>'[grim-all-certain-infectious-and-parasitic-diseases-2017.xlsx]Deaths'!$AP$121</v>
      </c>
      <c r="H208" s="191" t="str">
        <f ca="1">CELL("address",INDEX(Deaths!$AU$7:$BL$132,MATCH($C$208,Deaths!$B$7:$B$132,0),MATCH($C$211,Deaths!$AU$6:$BL$6,0)))</f>
        <v>'[grim-all-certain-infectious-and-parasitic-diseases-2017.xlsx]Deaths'!$BL$121</v>
      </c>
    </row>
    <row r="209" spans="2:8">
      <c r="B209" s="189"/>
      <c r="C209" s="190"/>
      <c r="D209" s="187"/>
      <c r="E209" s="187" t="s">
        <v>97</v>
      </c>
      <c r="F209" s="192">
        <f ca="1">SUM(INDIRECT(F$207,1):INDIRECT(F$208,1))</f>
        <v>209174</v>
      </c>
      <c r="G209" s="193">
        <f ca="1">SUM(INDIRECT(G$207,1):INDIRECT(G$208,1))</f>
        <v>165630</v>
      </c>
      <c r="H209" s="193">
        <f ca="1">SUM(INDIRECT(H$207,1):INDIRECT(H$208,1))</f>
        <v>374804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'[grim-all-certain-infectious-and-parasitic-diseases-2017.xlsx]Populations'!$D$23</v>
      </c>
      <c r="G211" s="191" t="str">
        <f ca="1">CELL("address",INDEX(Populations!$Y$16:$AP$141,MATCH($C$207,Populations!$C$16:$C$141,0),MATCH($C$210,Populations!$Y$15:$AP$15,0)))</f>
        <v>'[grim-all-certain-infectious-and-parasitic-diseases-2017.xlsx]Populations'!$Y$23</v>
      </c>
      <c r="H211" s="191" t="str">
        <f ca="1">CELL("address",INDEX(Populations!$AT$16:$BK$141,MATCH($C$207,Populations!$C$16:$C$141,0),MATCH($C$210,Populations!$AT$15:$BK$15,0)))</f>
        <v>'[grim-all-certain-infectious-and-parasitic-diseases-2017.xlsx]Populations'!$AT$23</v>
      </c>
    </row>
    <row r="212" spans="2:8">
      <c r="B212" s="189"/>
      <c r="C212" s="187"/>
      <c r="D212" s="187"/>
      <c r="E212" s="187" t="s">
        <v>91</v>
      </c>
      <c r="F212" s="191" t="str">
        <f ca="1">CELL("address",INDEX(Populations!$D$16:$U$141,MATCH($C$208,Populations!$C$16:$C$141,0),MATCH($C$211,Populations!$D$15:$U$15,0)))</f>
        <v>'[grim-all-certain-infectious-and-parasitic-diseases-2017.xlsx]Populations'!$U$130</v>
      </c>
      <c r="G212" s="191" t="str">
        <f ca="1">CELL("address",INDEX(Populations!$Y$16:$AP$141,MATCH($C$208,Populations!$C$16:$C$141,0),MATCH($C$211,Populations!$Y$15:$AP$15,0)))</f>
        <v>'[grim-all-certain-infectious-and-parasitic-diseases-2017.xlsx]Populations'!$AP$130</v>
      </c>
      <c r="H212" s="191" t="str">
        <f ca="1">CELL("address",INDEX(Populations!$AT$16:$BK$141,MATCH($C$208,Populations!$C$16:$C$141,0),MATCH($C$211,Populations!$AT$15:$BK$15,0)))</f>
        <v>'[grim-all-certain-infectious-and-parasitic-diseases-2017.xlsx]Populations'!$BK$130</v>
      </c>
    </row>
    <row r="213" spans="2:8">
      <c r="B213" s="189" t="s">
        <v>95</v>
      </c>
      <c r="C213" s="190">
        <f>INDEX($G$11:$G$28,MATCH($C$210,$F$11:$F$28,0))</f>
        <v>1</v>
      </c>
      <c r="D213" s="187"/>
      <c r="E213" s="187" t="s">
        <v>98</v>
      </c>
      <c r="F213" s="192">
        <f ca="1">SUM(INDIRECT(F$211,1):INDIRECT(F$212,1))</f>
        <v>628670631.5</v>
      </c>
      <c r="G213" s="193">
        <f ca="1">SUM(INDIRECT(G$211,1):INDIRECT(G$212,1))</f>
        <v>624814752</v>
      </c>
      <c r="H213" s="193">
        <f ca="1">SUM(INDIRECT(H$211,1):INDIRECT(H$212,1))</f>
        <v>1253485383.5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33.27243066864974</v>
      </c>
      <c r="G215" s="195">
        <f t="shared" ref="G215:H215" ca="1" si="4">IF($C$208&lt;$C$207,"-",IF($C$214&lt;$C$213,"-",G$209/G$213*100000))</f>
        <v>26.508657081131144</v>
      </c>
      <c r="H215" s="195">
        <f t="shared" ca="1" si="4"/>
        <v>29.900946986191958</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1907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All certain infectious and parasitic diseases (ICD-10 A00–B99) in Australia, 1907–2014,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All certain infectious and parasitic diseases (ICD-10 A00–B99) in Australia, 1907,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All certain infectious and parasitic diseases (ICD-10 A00–B99) in Australia, 1907–2014,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All certain infectious and parasitic diseases (ICD-10 A00–B99) in Australia, 1907,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All certain infectious and parasitic diseases (ICD-10 A00–B99) in Australia, 1907–2014,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http://purl.org/dc/terms/"/>
    <ds:schemaRef ds:uri="http://www.w3.org/XML/1998/namespace"/>
    <ds:schemaRef ds:uri="http://purl.org/dc/elements/1.1/"/>
    <ds:schemaRef ds:uri="http://schemas.microsoft.com/office/2006/documentManagement/types"/>
    <ds:schemaRef ds:uri="c095c42a-9a6d-4ed6-ad94-052c8814a2e5"/>
    <ds:schemaRef ds:uri="http://schemas.microsoft.com/office/2006/metadata/propertie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C0ADA64D-4081-4821-906C-1CCF2CDFB7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GRIM0100 - All certain infectious and parasitic diseases (ICD-10 A00–B99)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