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20" i="7" l="1"/>
  <c r="H59" i="7"/>
  <c r="F82" i="7"/>
  <c r="H69" i="7"/>
  <c r="H88" i="7"/>
  <c r="H143" i="7"/>
  <c r="H89" i="7"/>
  <c r="F121" i="7"/>
  <c r="G81" i="7"/>
  <c r="F61" i="7"/>
  <c r="G96" i="7"/>
  <c r="F148" i="7"/>
  <c r="H70" i="7"/>
  <c r="H174" i="7"/>
  <c r="G128" i="7"/>
  <c r="H106" i="7"/>
  <c r="G107" i="7"/>
  <c r="G61" i="7"/>
  <c r="F59" i="7"/>
  <c r="H81" i="7"/>
  <c r="F102" i="7"/>
  <c r="H109" i="7"/>
  <c r="F156" i="7"/>
  <c r="F93" i="7"/>
  <c r="H57" i="7"/>
  <c r="F133" i="7"/>
  <c r="H117" i="7"/>
  <c r="G65" i="7"/>
  <c r="G89" i="7"/>
  <c r="F72" i="7"/>
  <c r="G70" i="7"/>
  <c r="F160" i="7"/>
  <c r="H71" i="7"/>
  <c r="H135" i="7"/>
  <c r="H93" i="7"/>
  <c r="G90" i="7"/>
  <c r="H144" i="7"/>
  <c r="G108" i="7"/>
  <c r="H113" i="7"/>
  <c r="G145" i="7"/>
  <c r="G67" i="7"/>
  <c r="H107" i="7"/>
  <c r="G130" i="7"/>
  <c r="F81" i="7"/>
  <c r="G153" i="7"/>
  <c r="H137" i="7"/>
  <c r="G122" i="7"/>
  <c r="G62" i="7"/>
  <c r="F73" i="7"/>
  <c r="G95" i="7"/>
  <c r="H159" i="7"/>
  <c r="G118" i="7"/>
  <c r="G168" i="7"/>
  <c r="F112" i="7"/>
  <c r="G78" i="7"/>
  <c r="F63" i="7"/>
  <c r="H73" i="7"/>
  <c r="H82" i="7"/>
  <c r="F92" i="7"/>
  <c r="H148" i="7"/>
  <c r="H173" i="7"/>
  <c r="F101" i="7"/>
  <c r="F89" i="7"/>
  <c r="H97" i="7"/>
  <c r="G160" i="7"/>
  <c r="G64" i="7"/>
  <c r="H126" i="7"/>
  <c r="G103" i="7"/>
  <c r="H147" i="7"/>
  <c r="G137" i="7"/>
  <c r="H92" i="7"/>
  <c r="H142" i="7"/>
  <c r="G60" i="7"/>
  <c r="H64" i="7"/>
  <c r="F122" i="7"/>
  <c r="F143" i="7"/>
  <c r="G91" i="7"/>
  <c r="H114" i="7"/>
  <c r="H151" i="7"/>
  <c r="H58" i="7"/>
  <c r="H123" i="7"/>
  <c r="F108" i="7"/>
  <c r="F158" i="7"/>
  <c r="H112" i="7"/>
  <c r="H66" i="7"/>
  <c r="H65" i="7"/>
  <c r="F100" i="7"/>
  <c r="F76" i="7"/>
  <c r="F79" i="7"/>
  <c r="H134" i="7"/>
  <c r="H119" i="7"/>
  <c r="F129" i="7"/>
  <c r="F77" i="7"/>
  <c r="G146" i="7"/>
  <c r="F71" i="7"/>
  <c r="H153" i="7"/>
  <c r="F110" i="7"/>
  <c r="G131" i="7"/>
  <c r="H125" i="7"/>
  <c r="G126" i="7"/>
  <c r="H130" i="7"/>
  <c r="G58" i="7"/>
  <c r="G165" i="7"/>
  <c r="F124" i="7"/>
  <c r="G125" i="7"/>
  <c r="G94" i="7"/>
  <c r="H67" i="7"/>
  <c r="G99" i="7"/>
  <c r="G104" i="7"/>
  <c r="G105" i="7"/>
  <c r="F125" i="7"/>
  <c r="H104" i="7"/>
  <c r="H168" i="7"/>
  <c r="F118" i="7"/>
  <c r="H140" i="7"/>
  <c r="G75" i="7"/>
  <c r="G143" i="7"/>
  <c r="H62" i="7"/>
  <c r="F68" i="7"/>
  <c r="H110" i="7"/>
  <c r="F103" i="7"/>
  <c r="F69" i="7"/>
  <c r="F141" i="7"/>
  <c r="F153" i="7"/>
  <c r="F95" i="7"/>
  <c r="G100" i="7"/>
  <c r="H78" i="7"/>
  <c r="F134" i="7"/>
  <c r="H131" i="7"/>
  <c r="G68" i="7"/>
  <c r="F75" i="7"/>
  <c r="H84" i="7"/>
  <c r="H105" i="7"/>
  <c r="H101" i="7"/>
  <c r="G72" i="7"/>
  <c r="H103" i="7"/>
  <c r="G110" i="7"/>
  <c r="G82" i="7"/>
  <c r="G57" i="7"/>
  <c r="G106" i="7"/>
  <c r="H164" i="7"/>
  <c r="G92" i="7"/>
  <c r="G116" i="7"/>
  <c r="G76" i="7"/>
  <c r="G138" i="7"/>
  <c r="F91" i="7"/>
  <c r="G129" i="7"/>
  <c r="F78" i="7"/>
  <c r="F164" i="7"/>
  <c r="F57" i="7"/>
  <c r="F115" i="7"/>
  <c r="F113" i="7"/>
  <c r="G83" i="7"/>
  <c r="H75" i="7"/>
  <c r="H116" i="7"/>
  <c r="H170" i="7"/>
  <c r="H156" i="7"/>
  <c r="H120" i="7"/>
  <c r="H127" i="7"/>
  <c r="F172" i="7"/>
  <c r="H85" i="7"/>
  <c r="H63" i="7"/>
  <c r="F87" i="7"/>
  <c r="G139" i="7"/>
  <c r="F58" i="7"/>
  <c r="H74" i="7"/>
  <c r="G119" i="7"/>
  <c r="F170" i="7"/>
  <c r="G159" i="7"/>
  <c r="F60" i="7"/>
  <c r="H77" i="7"/>
  <c r="F132" i="7"/>
  <c r="G66" i="7"/>
  <c r="F126" i="7"/>
  <c r="F152" i="7"/>
  <c r="F138" i="7"/>
  <c r="H79" i="7"/>
  <c r="H115" i="7"/>
  <c r="G98" i="7"/>
  <c r="H96" i="7"/>
  <c r="H128" i="7"/>
  <c r="H100" i="7"/>
  <c r="F65" i="7"/>
  <c r="G73" i="7"/>
  <c r="H99" i="7"/>
  <c r="G140" i="7"/>
  <c r="F85" i="7"/>
  <c r="G84" i="7"/>
  <c r="G171" i="7"/>
  <c r="G74" i="7"/>
  <c r="H87" i="7"/>
  <c r="H129" i="7"/>
  <c r="G80" i="7"/>
  <c r="F64" i="7"/>
  <c r="F131" i="7"/>
  <c r="G142" i="7"/>
  <c r="F130" i="7"/>
  <c r="G175" i="7"/>
  <c r="G169" i="7"/>
  <c r="F114" i="7"/>
  <c r="G79" i="7"/>
  <c r="F173" i="7"/>
  <c r="G141" i="7"/>
  <c r="F96" i="7"/>
  <c r="H136" i="7"/>
  <c r="F90" i="7"/>
  <c r="F70" i="7"/>
  <c r="H61" i="7"/>
  <c r="H72" i="7"/>
  <c r="H171" i="7"/>
  <c r="H68" i="7"/>
  <c r="G97" i="7"/>
  <c r="F62" i="7"/>
  <c r="F154" i="7"/>
  <c r="F88" i="7"/>
  <c r="G77" i="7"/>
  <c r="G158" i="7"/>
  <c r="F99" i="7"/>
  <c r="H118" i="7"/>
  <c r="F165" i="7"/>
  <c r="G93" i="7"/>
  <c r="F149" i="7"/>
  <c r="G133" i="7"/>
  <c r="H145" i="7"/>
  <c r="H80" i="7"/>
  <c r="F127" i="7"/>
  <c r="G152" i="7"/>
  <c r="H111" i="7"/>
  <c r="H122" i="7"/>
  <c r="G163" i="7"/>
  <c r="F144" i="7"/>
  <c r="H133" i="7"/>
  <c r="F128" i="7"/>
  <c r="F162" i="7"/>
  <c r="G161" i="7"/>
  <c r="G149" i="7"/>
  <c r="G71" i="7"/>
  <c r="G88" i="7"/>
  <c r="H149" i="7"/>
  <c r="F161" i="7"/>
  <c r="H163" i="7"/>
  <c r="G157" i="7"/>
  <c r="G121" i="7"/>
  <c r="G167" i="7"/>
  <c r="G69" i="7"/>
  <c r="G135" i="7"/>
  <c r="H102" i="7"/>
  <c r="F163" i="7"/>
  <c r="F159" i="7"/>
  <c r="F155" i="7"/>
  <c r="G136" i="7"/>
  <c r="G109" i="7"/>
  <c r="H169" i="7"/>
  <c r="H60" i="7"/>
  <c r="H108" i="7"/>
  <c r="G101" i="7"/>
  <c r="G172" i="7"/>
  <c r="H86" i="7"/>
  <c r="F117" i="7"/>
  <c r="F86" i="7"/>
  <c r="F80" i="7"/>
  <c r="F98" i="7"/>
  <c r="F83" i="7"/>
  <c r="G156" i="7"/>
  <c r="G120" i="7"/>
  <c r="G148" i="7"/>
  <c r="G155" i="7"/>
  <c r="F166" i="7"/>
  <c r="G162" i="7"/>
  <c r="F151" i="7"/>
  <c r="G151" i="7"/>
  <c r="G115" i="7"/>
  <c r="H90" i="7"/>
  <c r="G112" i="7"/>
  <c r="G113" i="7"/>
  <c r="F135" i="7"/>
  <c r="F116" i="7"/>
  <c r="F157" i="7"/>
  <c r="F123" i="7"/>
  <c r="H76" i="7"/>
  <c r="F84" i="7"/>
  <c r="F106" i="7"/>
  <c r="G111" i="7"/>
  <c r="F104" i="7"/>
  <c r="H95" i="7"/>
  <c r="F150" i="7"/>
  <c r="F140" i="7"/>
  <c r="G59" i="7"/>
  <c r="F169" i="7"/>
  <c r="H146" i="7"/>
  <c r="H157" i="7"/>
  <c r="F66" i="7"/>
  <c r="H155" i="7"/>
  <c r="H158" i="7"/>
  <c r="F119" i="7"/>
  <c r="H162" i="7"/>
  <c r="H94" i="7"/>
  <c r="F136" i="7"/>
  <c r="G102" i="7"/>
  <c r="G63" i="7"/>
  <c r="F145" i="7"/>
  <c r="F147" i="7"/>
  <c r="H150" i="7"/>
  <c r="F137" i="7"/>
  <c r="H121" i="7"/>
  <c r="H172" i="7"/>
  <c r="H138" i="7"/>
  <c r="F167" i="7"/>
  <c r="F142" i="7"/>
  <c r="G85" i="7"/>
  <c r="F111" i="7"/>
  <c r="G124" i="7"/>
  <c r="G127" i="7"/>
  <c r="G114" i="7"/>
  <c r="F171" i="7"/>
  <c r="H154" i="7"/>
  <c r="G123" i="7"/>
  <c r="F174" i="7"/>
  <c r="G147" i="7"/>
  <c r="H166" i="7"/>
  <c r="F109" i="7"/>
  <c r="F107" i="7"/>
  <c r="G166" i="7"/>
  <c r="G154" i="7"/>
  <c r="G134" i="7"/>
  <c r="H141" i="7"/>
  <c r="F94" i="7"/>
  <c r="G170" i="7"/>
  <c r="H98" i="7"/>
  <c r="H83" i="7"/>
  <c r="F168" i="7"/>
  <c r="F139" i="7"/>
  <c r="F74" i="7"/>
  <c r="H165" i="7"/>
  <c r="H91" i="7"/>
  <c r="H175" i="7"/>
  <c r="H160" i="7"/>
  <c r="G86" i="7"/>
  <c r="G174" i="7"/>
  <c r="H167" i="7"/>
  <c r="F175" i="7"/>
  <c r="G117" i="7"/>
  <c r="H152" i="7"/>
  <c r="H161" i="7"/>
  <c r="F67" i="7"/>
  <c r="G150"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F208" i="7"/>
  <c r="N32" i="7"/>
  <c r="O38" i="7"/>
  <c r="J33" i="7"/>
  <c r="Q33" i="7"/>
  <c r="J32" i="7"/>
  <c r="O39" i="7"/>
  <c r="F38" i="7"/>
  <c r="M32" i="7"/>
  <c r="I39" i="7"/>
  <c r="G33" i="7"/>
  <c r="E32" i="7"/>
  <c r="S38" i="7"/>
  <c r="S33" i="7"/>
  <c r="N38" i="7"/>
  <c r="K38" i="7"/>
  <c r="J38" i="7"/>
  <c r="H208" i="7"/>
  <c r="H32" i="7"/>
  <c r="G211" i="7"/>
  <c r="F212" i="7"/>
  <c r="L32" i="7"/>
  <c r="H38" i="7"/>
  <c r="J39" i="7"/>
  <c r="K32" i="7"/>
  <c r="T32" i="7"/>
  <c r="C38" i="7"/>
  <c r="P38" i="7"/>
  <c r="S39" i="7"/>
  <c r="Q39" i="7"/>
  <c r="N39" i="7"/>
  <c r="G212" i="7"/>
  <c r="F32" i="7"/>
  <c r="G32" i="7"/>
  <c r="M39" i="7"/>
  <c r="D32" i="7"/>
  <c r="H39" i="7"/>
  <c r="C32" i="7"/>
  <c r="T33" i="7"/>
  <c r="T38" i="7"/>
  <c r="R32" i="7"/>
  <c r="D39" i="7"/>
  <c r="P39" i="7"/>
  <c r="H212" i="7"/>
  <c r="S32" i="7"/>
  <c r="P32" i="7"/>
  <c r="I33" i="7"/>
  <c r="C39" i="7"/>
  <c r="D38" i="7"/>
  <c r="I32" i="7"/>
  <c r="G39" i="7"/>
  <c r="H33" i="7"/>
  <c r="G207" i="7"/>
  <c r="R33" i="7"/>
  <c r="E38" i="7"/>
  <c r="M38" i="7"/>
  <c r="F39" i="7"/>
  <c r="R39" i="7"/>
  <c r="O32" i="7"/>
  <c r="F211" i="7"/>
  <c r="K39" i="7"/>
  <c r="L33" i="7"/>
  <c r="F33" i="7"/>
  <c r="H211" i="7"/>
  <c r="H207" i="7"/>
  <c r="D33" i="7"/>
  <c r="L39" i="7"/>
  <c r="E33" i="7"/>
  <c r="I38" i="7"/>
  <c r="L38" i="7"/>
  <c r="G38" i="7"/>
  <c r="Q38" i="7"/>
  <c r="T39" i="7"/>
  <c r="M33" i="7"/>
  <c r="P33" i="7"/>
  <c r="E39" i="7"/>
  <c r="K33" i="7"/>
  <c r="G208" i="7"/>
  <c r="C33" i="7"/>
  <c r="O33" i="7"/>
  <c r="R38" i="7"/>
  <c r="F207" i="7"/>
  <c r="N33" i="7"/>
  <c r="H42" i="7" l="1"/>
  <c r="L42" i="7"/>
  <c r="O43" i="7"/>
  <c r="C43" i="7"/>
  <c r="U39" i="7"/>
  <c r="H43" i="7"/>
  <c r="J42" i="7"/>
  <c r="E72" i="7"/>
  <c r="C131" i="7"/>
  <c r="E82" i="7"/>
  <c r="D137" i="7"/>
  <c r="K42" i="7"/>
  <c r="C152" i="7"/>
  <c r="C107" i="7"/>
  <c r="E123" i="7"/>
  <c r="S43" i="7"/>
  <c r="Q43" i="7"/>
  <c r="C156" i="7"/>
  <c r="C101" i="7"/>
  <c r="C103" i="7"/>
  <c r="D74" i="7"/>
  <c r="D108" i="7"/>
  <c r="E85" i="7"/>
  <c r="P43" i="7"/>
  <c r="G43" i="7"/>
  <c r="C60" i="7"/>
  <c r="D136" i="7"/>
  <c r="N43" i="7"/>
  <c r="C97" i="7"/>
  <c r="S42" i="7"/>
  <c r="D42" i="7"/>
  <c r="D171" i="7"/>
  <c r="C73" i="7"/>
  <c r="C145" i="7"/>
  <c r="D76" i="7"/>
  <c r="T43" i="7"/>
  <c r="J43" i="7"/>
  <c r="I43" i="7"/>
  <c r="C165" i="7"/>
  <c r="D43" i="7"/>
  <c r="G42" i="7"/>
  <c r="E101" i="7"/>
  <c r="E124" i="7"/>
  <c r="D75" i="7"/>
  <c r="E132" i="7"/>
  <c r="D102" i="7"/>
  <c r="M42" i="7"/>
  <c r="D173" i="7"/>
  <c r="C104" i="7"/>
  <c r="E93" i="7"/>
  <c r="E94" i="7"/>
  <c r="E141" i="7"/>
  <c r="D135" i="7"/>
  <c r="D166" i="7"/>
  <c r="D147" i="7"/>
  <c r="C109" i="7"/>
  <c r="F43" i="7"/>
  <c r="C157" i="7"/>
  <c r="U38" i="7"/>
  <c r="C42" i="7"/>
  <c r="D170" i="7"/>
  <c r="E66" i="7"/>
  <c r="E100" i="7"/>
  <c r="D103" i="7"/>
  <c r="E71" i="7"/>
  <c r="E68" i="7"/>
  <c r="E135" i="7"/>
  <c r="D89" i="7"/>
  <c r="L43" i="7"/>
  <c r="D134" i="7"/>
  <c r="D158" i="7"/>
  <c r="E96" i="7"/>
  <c r="E150" i="7"/>
  <c r="C170" i="7"/>
  <c r="C125" i="7"/>
  <c r="C108" i="7"/>
  <c r="E105" i="7"/>
  <c r="D109" i="7"/>
  <c r="D60" i="7"/>
  <c r="C111" i="7"/>
  <c r="C154" i="7"/>
  <c r="D114" i="7"/>
  <c r="E156" i="7"/>
  <c r="E80" i="7"/>
  <c r="D140" i="7"/>
  <c r="D59" i="7"/>
  <c r="C74" i="7"/>
  <c r="R42"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E121" i="7"/>
  <c r="C172" i="7"/>
  <c r="E170" i="7"/>
  <c r="D160" i="7"/>
  <c r="D150" i="7"/>
  <c r="C110" i="7"/>
  <c r="C75" i="7"/>
  <c r="D175" i="7"/>
  <c r="D123" i="7"/>
  <c r="E147" i="7"/>
  <c r="D121" i="7"/>
  <c r="C88" i="7"/>
  <c r="R43" i="7"/>
  <c r="D83" i="7"/>
  <c r="C92" i="7"/>
  <c r="E163" i="7"/>
  <c r="C66" i="7"/>
  <c r="C174" i="7"/>
  <c r="C79" i="7"/>
  <c r="O42" i="7"/>
  <c r="P42" i="7"/>
  <c r="E43" i="7"/>
  <c r="D131" i="7"/>
  <c r="C85" i="7"/>
  <c r="T42" i="7"/>
  <c r="D67" i="7"/>
  <c r="D130" i="7"/>
  <c r="E126" i="7"/>
  <c r="E73" i="7"/>
  <c r="C135" i="7"/>
  <c r="E108" i="7"/>
  <c r="E59" i="7"/>
  <c r="D155" i="7"/>
  <c r="E109" i="7"/>
  <c r="E57" i="7"/>
  <c r="C132" i="7"/>
  <c r="C133" i="7"/>
  <c r="C171" i="7"/>
  <c r="D151" i="7"/>
  <c r="C99" i="7"/>
  <c r="C142" i="7"/>
  <c r="D78" i="7"/>
  <c r="E146" i="7"/>
  <c r="C126" i="7"/>
  <c r="E78" i="7"/>
  <c r="C78" i="7"/>
  <c r="E83" i="7"/>
  <c r="D128" i="7"/>
  <c r="I42"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61" i="7"/>
  <c r="C119" i="7"/>
  <c r="D125" i="7"/>
  <c r="C169"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88"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E148" i="7"/>
  <c r="E169"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C168" i="7"/>
  <c r="C136" i="7"/>
  <c r="C63" i="7"/>
  <c r="C160" i="7"/>
  <c r="C84" i="7"/>
  <c r="E63" i="7"/>
  <c r="D153" i="7"/>
  <c r="C167" i="7"/>
  <c r="C112" i="7"/>
  <c r="C163" i="7"/>
  <c r="E77" i="7"/>
  <c r="C72" i="7"/>
  <c r="E110" i="7"/>
  <c r="E111" i="7"/>
  <c r="C120" i="7"/>
  <c r="E67" i="7"/>
  <c r="E133" i="7"/>
  <c r="E134" i="7"/>
  <c r="E79" i="7"/>
  <c r="D96" i="7"/>
  <c r="D146"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09" i="7"/>
  <c r="H209" i="7"/>
  <c r="G213" i="7"/>
  <c r="H213" i="7"/>
  <c r="G209" i="7"/>
  <c r="F213" i="7"/>
  <c r="F215" i="7" l="1"/>
  <c r="M34" i="12" s="1"/>
  <c r="G215" i="7"/>
  <c r="N34" i="12" s="1"/>
  <c r="H215" i="7"/>
  <c r="O34" i="12" s="1"/>
</calcChain>
</file>

<file path=xl/sharedStrings.xml><?xml version="1.0" encoding="utf-8"?>
<sst xmlns="http://schemas.openxmlformats.org/spreadsheetml/2006/main" count="13225" uniqueCount="214">
  <si>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</si>
  <si>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</si>
  <si>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</si>
  <si>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</si>
  <si>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</si>
  <si>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</si>
  <si>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</si>
  <si>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</si>
  <si>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</si>
  <si>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</si>
  <si>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</si>
  <si>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</si>
  <si>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</si>
  <si>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</si>
  <si>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</si>
  <si>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</si>
  <si>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</si>
  <si>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</si>
  <si>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</si>
  <si>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</si>
  <si>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</si>
  <si>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</si>
  <si>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</si>
  <si>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</si>
  <si>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</si>
  <si>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</si>
  <si>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</si>
  <si>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</si>
  <si>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</si>
  <si>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</si>
  <si>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</si>
  <si>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</si>
  <si>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</si>
  <si>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</si>
  <si>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</si>
  <si>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</si>
  <si>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</si>
  <si>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</si>
  <si>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</si>
  <si>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</si>
  <si>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</si>
  <si>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</si>
  <si>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</si>
  <si>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</si>
  <si>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</si>
  <si>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</si>
  <si>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</si>
  <si>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</si>
  <si>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</si>
  <si>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</si>
  <si>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</si>
  <si>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</si>
  <si>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</si>
  <si>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</si>
  <si>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</si>
  <si>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</si>
  <si>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</si>
  <si>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</si>
  <si>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</si>
  <si>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</si>
  <si>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</si>
  <si>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</si>
  <si>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</si>
  <si>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</si>
  <si>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</si>
  <si>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</si>
  <si>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</si>
  <si>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</si>
  <si>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</si>
  <si>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</si>
  <si>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</si>
  <si>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</si>
  <si>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</si>
  <si>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</si>
  <si>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</si>
  <si>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</si>
  <si>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</si>
  <si>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</si>
  <si>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</si>
  <si>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</si>
  <si>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</si>
  <si>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</si>
  <si>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</si>
  <si>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</si>
  <si>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</si>
  <si>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</si>
  <si>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</si>
  <si>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</si>
  <si>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</si>
  <si>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</si>
  <si>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</si>
  <si>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</si>
  <si>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</si>
  <si>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</si>
  <si>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</si>
  <si>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</si>
  <si>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</si>
  <si>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</si>
  <si>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</si>
  <si>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</si>
  <si>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</si>
  <si>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</si>
  <si>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</si>
  <si>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</si>
  <si>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</si>
  <si>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</si>
  <si>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</si>
  <si>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</si>
  <si>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</si>
  <si>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</si>
  <si>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</si>
  <si>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</si>
  <si>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</si>
  <si>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</si>
  <si>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</si>
  <si>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</si>
  <si>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</si>
  <si>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</si>
  <si>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</si>
  <si>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</si>
  <si>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</si>
  <si>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</si>
  <si>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</si>
  <si>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</si>
  <si>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</si>
  <si>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</si>
  <si>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</si>
  <si>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</si>
  <si>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</si>
  <si>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</si>
  <si>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</si>
  <si>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</si>
  <si>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</si>
  <si>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</si>
  <si>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</si>
  <si>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</si>
  <si>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</si>
  <si>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</si>
  <si>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</si>
  <si>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</si>
  <si>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</si>
  <si>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</si>
  <si>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</si>
  <si>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</si>
  <si>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</si>
  <si>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</si>
  <si>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</si>
  <si>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</si>
  <si>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</si>
  <si>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</si>
  <si>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</si>
  <si>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</si>
  <si>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</si>
  <si>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</si>
  <si>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</si>
  <si>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</si>
  <si>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</si>
  <si>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</si>
  <si>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</si>
  <si>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</si>
  <si>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</si>
  <si>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</si>
  <si>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</si>
  <si>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</si>
  <si>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</si>
  <si>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</si>
  <si>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</si>
  <si>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</si>
  <si>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</si>
  <si>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</si>
  <si>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</si>
  <si>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</si>
  <si>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</si>
  <si>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</si>
  <si>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</si>
  <si>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</si>
  <si>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</si>
  <si>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</si>
  <si>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</si>
  <si>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</si>
  <si>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</si>
  <si>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</si>
  <si>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</si>
  <si>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</si>
  <si>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</si>
  <si>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</si>
  <si>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</si>
  <si>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</si>
  <si>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</si>
  <si>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</si>
  <si>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</si>
  <si>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</si>
  <si>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</si>
  <si>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</si>
  <si>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</si>
  <si>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</si>
  <si>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</si>
  <si>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</si>
  <si>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</si>
  <si>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</si>
  <si>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</si>
  <si>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GRIM1700</t>
  </si>
  <si>
    <t>GRIM_output.xls</t>
  </si>
  <si>
    <t>All congenital malformations, deformations and chromosomal abnormalities (ICD-10 Q00–Q99), 1968–2014</t>
  </si>
  <si>
    <t>Final</t>
  </si>
  <si>
    <t>Final Recast</t>
  </si>
  <si>
    <t>Revised</t>
  </si>
  <si>
    <t>Preliminary</t>
  </si>
  <si>
    <t>year</t>
  </si>
  <si>
    <t>SnapshotId</t>
  </si>
  <si>
    <t>All congenital malformations, deformations and chromosomal abnormalities</t>
  </si>
  <si>
    <t>Q00–Q99</t>
  </si>
  <si>
    <t>740–759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</si>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</sst>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congenital malformations, deformations and chromosomal abnormalities (ICD-10 Q00–Q99),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633</c:v>
                </c:pt>
                <c:pt idx="1">
                  <c:v>651</c:v>
                </c:pt>
                <c:pt idx="2">
                  <c:v>727</c:v>
                </c:pt>
                <c:pt idx="3">
                  <c:v>656</c:v>
                </c:pt>
                <c:pt idx="4">
                  <c:v>692</c:v>
                </c:pt>
                <c:pt idx="5">
                  <c:v>627</c:v>
                </c:pt>
                <c:pt idx="6">
                  <c:v>656</c:v>
                </c:pt>
                <c:pt idx="7">
                  <c:v>591</c:v>
                </c:pt>
                <c:pt idx="8">
                  <c:v>636</c:v>
                </c:pt>
                <c:pt idx="9">
                  <c:v>605</c:v>
                </c:pt>
                <c:pt idx="10">
                  <c:v>578</c:v>
                </c:pt>
                <c:pt idx="11">
                  <c:v>516</c:v>
                </c:pt>
                <c:pt idx="12">
                  <c:v>490</c:v>
                </c:pt>
                <c:pt idx="13">
                  <c:v>518</c:v>
                </c:pt>
                <c:pt idx="14">
                  <c:v>565</c:v>
                </c:pt>
                <c:pt idx="15">
                  <c:v>515</c:v>
                </c:pt>
                <c:pt idx="16">
                  <c:v>512</c:v>
                </c:pt>
                <c:pt idx="17">
                  <c:v>545</c:v>
                </c:pt>
                <c:pt idx="18">
                  <c:v>447</c:v>
                </c:pt>
                <c:pt idx="19">
                  <c:v>453</c:v>
                </c:pt>
                <c:pt idx="20">
                  <c:v>458</c:v>
                </c:pt>
                <c:pt idx="21">
                  <c:v>400</c:v>
                </c:pt>
                <c:pt idx="22">
                  <c:v>442</c:v>
                </c:pt>
                <c:pt idx="23">
                  <c:v>420</c:v>
                </c:pt>
                <c:pt idx="24">
                  <c:v>453</c:v>
                </c:pt>
                <c:pt idx="25">
                  <c:v>397</c:v>
                </c:pt>
                <c:pt idx="26">
                  <c:v>413</c:v>
                </c:pt>
                <c:pt idx="27">
                  <c:v>343</c:v>
                </c:pt>
                <c:pt idx="28">
                  <c:v>350</c:v>
                </c:pt>
                <c:pt idx="29">
                  <c:v>408</c:v>
                </c:pt>
                <c:pt idx="30">
                  <c:v>335</c:v>
                </c:pt>
                <c:pt idx="31">
                  <c:v>392</c:v>
                </c:pt>
                <c:pt idx="32">
                  <c:v>326</c:v>
                </c:pt>
                <c:pt idx="33">
                  <c:v>335</c:v>
                </c:pt>
                <c:pt idx="34">
                  <c:v>316</c:v>
                </c:pt>
                <c:pt idx="35">
                  <c:v>316</c:v>
                </c:pt>
                <c:pt idx="36">
                  <c:v>305</c:v>
                </c:pt>
                <c:pt idx="37">
                  <c:v>308</c:v>
                </c:pt>
                <c:pt idx="38">
                  <c:v>312</c:v>
                </c:pt>
                <c:pt idx="39">
                  <c:v>306</c:v>
                </c:pt>
                <c:pt idx="40">
                  <c:v>337</c:v>
                </c:pt>
                <c:pt idx="41">
                  <c:v>356</c:v>
                </c:pt>
                <c:pt idx="42">
                  <c:v>313</c:v>
                </c:pt>
                <c:pt idx="43">
                  <c:v>294</c:v>
                </c:pt>
                <c:pt idx="44">
                  <c:v>281</c:v>
                </c:pt>
                <c:pt idx="45">
                  <c:v>320</c:v>
                </c:pt>
                <c:pt idx="46">
                  <c:v>313</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577</c:v>
                </c:pt>
                <c:pt idx="1">
                  <c:v>592</c:v>
                </c:pt>
                <c:pt idx="2">
                  <c:v>566</c:v>
                </c:pt>
                <c:pt idx="3">
                  <c:v>624</c:v>
                </c:pt>
                <c:pt idx="4">
                  <c:v>630</c:v>
                </c:pt>
                <c:pt idx="5">
                  <c:v>567</c:v>
                </c:pt>
                <c:pt idx="6">
                  <c:v>608</c:v>
                </c:pt>
                <c:pt idx="7">
                  <c:v>502</c:v>
                </c:pt>
                <c:pt idx="8">
                  <c:v>528</c:v>
                </c:pt>
                <c:pt idx="9">
                  <c:v>506</c:v>
                </c:pt>
                <c:pt idx="10">
                  <c:v>447</c:v>
                </c:pt>
                <c:pt idx="11">
                  <c:v>469</c:v>
                </c:pt>
                <c:pt idx="12">
                  <c:v>419</c:v>
                </c:pt>
                <c:pt idx="13">
                  <c:v>419</c:v>
                </c:pt>
                <c:pt idx="14">
                  <c:v>487</c:v>
                </c:pt>
                <c:pt idx="15">
                  <c:v>467</c:v>
                </c:pt>
                <c:pt idx="16">
                  <c:v>370</c:v>
                </c:pt>
                <c:pt idx="17">
                  <c:v>437</c:v>
                </c:pt>
                <c:pt idx="18">
                  <c:v>394</c:v>
                </c:pt>
                <c:pt idx="19">
                  <c:v>364</c:v>
                </c:pt>
                <c:pt idx="20">
                  <c:v>406</c:v>
                </c:pt>
                <c:pt idx="21">
                  <c:v>373</c:v>
                </c:pt>
                <c:pt idx="22">
                  <c:v>398</c:v>
                </c:pt>
                <c:pt idx="23">
                  <c:v>358</c:v>
                </c:pt>
                <c:pt idx="24">
                  <c:v>352</c:v>
                </c:pt>
                <c:pt idx="25">
                  <c:v>342</c:v>
                </c:pt>
                <c:pt idx="26">
                  <c:v>341</c:v>
                </c:pt>
                <c:pt idx="27">
                  <c:v>335</c:v>
                </c:pt>
                <c:pt idx="28">
                  <c:v>301</c:v>
                </c:pt>
                <c:pt idx="29">
                  <c:v>337</c:v>
                </c:pt>
                <c:pt idx="30">
                  <c:v>277</c:v>
                </c:pt>
                <c:pt idx="31">
                  <c:v>323</c:v>
                </c:pt>
                <c:pt idx="32">
                  <c:v>284</c:v>
                </c:pt>
                <c:pt idx="33">
                  <c:v>279</c:v>
                </c:pt>
                <c:pt idx="34">
                  <c:v>279</c:v>
                </c:pt>
                <c:pt idx="35">
                  <c:v>281</c:v>
                </c:pt>
                <c:pt idx="36">
                  <c:v>276</c:v>
                </c:pt>
                <c:pt idx="37">
                  <c:v>256</c:v>
                </c:pt>
                <c:pt idx="38">
                  <c:v>241</c:v>
                </c:pt>
                <c:pt idx="39">
                  <c:v>289</c:v>
                </c:pt>
                <c:pt idx="40">
                  <c:v>277</c:v>
                </c:pt>
                <c:pt idx="41">
                  <c:v>282</c:v>
                </c:pt>
                <c:pt idx="42">
                  <c:v>297</c:v>
                </c:pt>
                <c:pt idx="43">
                  <c:v>256</c:v>
                </c:pt>
                <c:pt idx="44">
                  <c:v>269</c:v>
                </c:pt>
                <c:pt idx="45">
                  <c:v>301</c:v>
                </c:pt>
                <c:pt idx="46">
                  <c:v>301</c:v>
                </c:pt>
              </c:numCache>
            </c:numRef>
          </c:yVal>
          <c:smooth val="0"/>
        </c:ser>
        <c:dLbls>
          <c:showLegendKey val="0"/>
          <c:showVal val="0"/>
          <c:showCatName val="0"/>
          <c:showSerName val="0"/>
          <c:showPercent val="0"/>
          <c:showBubbleSize val="0"/>
        </c:dLbls>
        <c:axId val="52156672"/>
        <c:axId val="55124352"/>
      </c:scatterChart>
      <c:valAx>
        <c:axId val="5215667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124352"/>
        <c:crosses val="autoZero"/>
        <c:crossBetween val="midCat"/>
        <c:minorUnit val="10"/>
      </c:valAx>
      <c:valAx>
        <c:axId val="5512435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15667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congenital malformations, deformations and chromosomal abnormalities (ICD-10 Q00–Q99),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7.9743732999999999</c:v>
                </c:pt>
                <c:pt idx="1">
                  <c:v>7.7857279000000004</c:v>
                </c:pt>
                <c:pt idx="2">
                  <c:v>8.7674353000000007</c:v>
                </c:pt>
                <c:pt idx="3">
                  <c:v>7.5093274000000001</c:v>
                </c:pt>
                <c:pt idx="4">
                  <c:v>7.7942391000000004</c:v>
                </c:pt>
                <c:pt idx="5">
                  <c:v>6.9885902</c:v>
                </c:pt>
                <c:pt idx="6">
                  <c:v>7.2572571999999997</c:v>
                </c:pt>
                <c:pt idx="7">
                  <c:v>6.6105042999999997</c:v>
                </c:pt>
                <c:pt idx="8">
                  <c:v>7.2396738999999997</c:v>
                </c:pt>
                <c:pt idx="9">
                  <c:v>6.9227416000000002</c:v>
                </c:pt>
                <c:pt idx="10">
                  <c:v>6.7848170999999997</c:v>
                </c:pt>
                <c:pt idx="11">
                  <c:v>6.2440102</c:v>
                </c:pt>
                <c:pt idx="12">
                  <c:v>5.8421620000000001</c:v>
                </c:pt>
                <c:pt idx="13">
                  <c:v>6.1280175999999997</c:v>
                </c:pt>
                <c:pt idx="14">
                  <c:v>6.6609897</c:v>
                </c:pt>
                <c:pt idx="15">
                  <c:v>5.9997328000000003</c:v>
                </c:pt>
                <c:pt idx="16">
                  <c:v>5.9402660000000003</c:v>
                </c:pt>
                <c:pt idx="17">
                  <c:v>6.2591656000000002</c:v>
                </c:pt>
                <c:pt idx="18">
                  <c:v>4.9376766999999999</c:v>
                </c:pt>
                <c:pt idx="19">
                  <c:v>4.9842743</c:v>
                </c:pt>
                <c:pt idx="20">
                  <c:v>5.0333433000000003</c:v>
                </c:pt>
                <c:pt idx="21">
                  <c:v>4.4558736000000003</c:v>
                </c:pt>
                <c:pt idx="22">
                  <c:v>4.8287180000000003</c:v>
                </c:pt>
                <c:pt idx="23">
                  <c:v>4.5517757999999997</c:v>
                </c:pt>
                <c:pt idx="24">
                  <c:v>4.8087825000000004</c:v>
                </c:pt>
                <c:pt idx="25">
                  <c:v>4.2430484000000002</c:v>
                </c:pt>
                <c:pt idx="26">
                  <c:v>4.3721240999999997</c:v>
                </c:pt>
                <c:pt idx="27">
                  <c:v>3.6361075</c:v>
                </c:pt>
                <c:pt idx="28">
                  <c:v>3.6699182000000001</c:v>
                </c:pt>
                <c:pt idx="29">
                  <c:v>4.3733623000000001</c:v>
                </c:pt>
                <c:pt idx="30">
                  <c:v>3.5345498000000002</c:v>
                </c:pt>
                <c:pt idx="31">
                  <c:v>4.0893531999999997</c:v>
                </c:pt>
                <c:pt idx="32">
                  <c:v>3.4107375000000002</c:v>
                </c:pt>
                <c:pt idx="33">
                  <c:v>3.5004504000000001</c:v>
                </c:pt>
                <c:pt idx="34">
                  <c:v>3.2788248000000002</c:v>
                </c:pt>
                <c:pt idx="35">
                  <c:v>3.2416738</c:v>
                </c:pt>
                <c:pt idx="36">
                  <c:v>3.1289128000000002</c:v>
                </c:pt>
                <c:pt idx="37">
                  <c:v>3.1560888</c:v>
                </c:pt>
                <c:pt idx="38">
                  <c:v>3.1119089999999998</c:v>
                </c:pt>
                <c:pt idx="39">
                  <c:v>2.9640304</c:v>
                </c:pt>
                <c:pt idx="40">
                  <c:v>3.1724353000000001</c:v>
                </c:pt>
                <c:pt idx="41">
                  <c:v>3.2500295000000001</c:v>
                </c:pt>
                <c:pt idx="42">
                  <c:v>2.8200647000000001</c:v>
                </c:pt>
                <c:pt idx="43">
                  <c:v>2.5969033000000001</c:v>
                </c:pt>
                <c:pt idx="44">
                  <c:v>2.4260234999999999</c:v>
                </c:pt>
                <c:pt idx="45">
                  <c:v>2.6844405</c:v>
                </c:pt>
                <c:pt idx="46">
                  <c:v>2.5903830999999999</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7.5352550999999997</c:v>
                </c:pt>
                <c:pt idx="1">
                  <c:v>7.5436943999999997</c:v>
                </c:pt>
                <c:pt idx="2">
                  <c:v>7.0176018999999998</c:v>
                </c:pt>
                <c:pt idx="3">
                  <c:v>7.3315425999999997</c:v>
                </c:pt>
                <c:pt idx="4">
                  <c:v>7.3021079000000002</c:v>
                </c:pt>
                <c:pt idx="5">
                  <c:v>6.4750750000000004</c:v>
                </c:pt>
                <c:pt idx="6">
                  <c:v>6.9765798999999999</c:v>
                </c:pt>
                <c:pt idx="7">
                  <c:v>5.8573886000000002</c:v>
                </c:pt>
                <c:pt idx="8">
                  <c:v>6.1567607000000004</c:v>
                </c:pt>
                <c:pt idx="9">
                  <c:v>6.041944</c:v>
                </c:pt>
                <c:pt idx="10">
                  <c:v>5.5169462999999999</c:v>
                </c:pt>
                <c:pt idx="11">
                  <c:v>5.7925830999999999</c:v>
                </c:pt>
                <c:pt idx="12">
                  <c:v>5.1959597999999998</c:v>
                </c:pt>
                <c:pt idx="13">
                  <c:v>5.0898202000000001</c:v>
                </c:pt>
                <c:pt idx="14">
                  <c:v>5.8763217000000001</c:v>
                </c:pt>
                <c:pt idx="15">
                  <c:v>5.5620039999999999</c:v>
                </c:pt>
                <c:pt idx="16">
                  <c:v>4.3875573000000001</c:v>
                </c:pt>
                <c:pt idx="17">
                  <c:v>5.0545346999999996</c:v>
                </c:pt>
                <c:pt idx="18">
                  <c:v>4.5640871000000001</c:v>
                </c:pt>
                <c:pt idx="19">
                  <c:v>4.1215755999999999</c:v>
                </c:pt>
                <c:pt idx="20">
                  <c:v>4.6002413000000004</c:v>
                </c:pt>
                <c:pt idx="21">
                  <c:v>4.1756546999999999</c:v>
                </c:pt>
                <c:pt idx="22">
                  <c:v>4.3944140000000003</c:v>
                </c:pt>
                <c:pt idx="23">
                  <c:v>3.9345960999999998</c:v>
                </c:pt>
                <c:pt idx="24">
                  <c:v>3.8371230000000001</c:v>
                </c:pt>
                <c:pt idx="25">
                  <c:v>3.6648668999999998</c:v>
                </c:pt>
                <c:pt idx="26">
                  <c:v>3.6327482</c:v>
                </c:pt>
                <c:pt idx="27">
                  <c:v>3.5865680000000002</c:v>
                </c:pt>
                <c:pt idx="28">
                  <c:v>3.2249232000000001</c:v>
                </c:pt>
                <c:pt idx="29">
                  <c:v>3.5770395000000001</c:v>
                </c:pt>
                <c:pt idx="30">
                  <c:v>2.9091480999999999</c:v>
                </c:pt>
                <c:pt idx="31">
                  <c:v>3.4100830000000002</c:v>
                </c:pt>
                <c:pt idx="32">
                  <c:v>2.9735016999999999</c:v>
                </c:pt>
                <c:pt idx="33">
                  <c:v>2.8860597000000001</c:v>
                </c:pt>
                <c:pt idx="34">
                  <c:v>2.8714176</c:v>
                </c:pt>
                <c:pt idx="35">
                  <c:v>2.8529705000000001</c:v>
                </c:pt>
                <c:pt idx="36">
                  <c:v>2.7445103</c:v>
                </c:pt>
                <c:pt idx="37">
                  <c:v>2.5577785999999998</c:v>
                </c:pt>
                <c:pt idx="38">
                  <c:v>2.334349</c:v>
                </c:pt>
                <c:pt idx="39">
                  <c:v>2.7759200000000002</c:v>
                </c:pt>
                <c:pt idx="40">
                  <c:v>2.5916731</c:v>
                </c:pt>
                <c:pt idx="41">
                  <c:v>2.5437303999999998</c:v>
                </c:pt>
                <c:pt idx="42">
                  <c:v>2.6124231</c:v>
                </c:pt>
                <c:pt idx="43">
                  <c:v>2.2559157999999999</c:v>
                </c:pt>
                <c:pt idx="44">
                  <c:v>2.3161553000000001</c:v>
                </c:pt>
                <c:pt idx="45">
                  <c:v>2.4953717000000002</c:v>
                </c:pt>
                <c:pt idx="46">
                  <c:v>2.4629981999999999</c:v>
                </c:pt>
              </c:numCache>
            </c:numRef>
          </c:yVal>
          <c:smooth val="0"/>
        </c:ser>
        <c:dLbls>
          <c:showLegendKey val="0"/>
          <c:showVal val="0"/>
          <c:showCatName val="0"/>
          <c:showSerName val="0"/>
          <c:showPercent val="0"/>
          <c:showBubbleSize val="0"/>
        </c:dLbls>
        <c:axId val="52284032"/>
        <c:axId val="52294400"/>
      </c:scatterChart>
      <c:valAx>
        <c:axId val="5228403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294400"/>
        <c:crosses val="autoZero"/>
        <c:crossBetween val="midCat"/>
        <c:minorUnit val="10"/>
      </c:valAx>
      <c:valAx>
        <c:axId val="5229440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28403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congenital malformations, deformations and chromosomal abnormalities (ICD-10 Q00–Q99),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16.255599</c:v>
                </c:pt>
                <c:pt idx="1">
                  <c:v>0.52351910000000001</c:v>
                </c:pt>
                <c:pt idx="2">
                  <c:v>0.27712579999999998</c:v>
                </c:pt>
                <c:pt idx="3">
                  <c:v>1.0541323</c:v>
                </c:pt>
                <c:pt idx="4">
                  <c:v>0.2364019</c:v>
                </c:pt>
                <c:pt idx="5">
                  <c:v>1.3695675</c:v>
                </c:pt>
                <c:pt idx="6">
                  <c:v>1.1698930000000001</c:v>
                </c:pt>
                <c:pt idx="7">
                  <c:v>0.90267839999999999</c:v>
                </c:pt>
                <c:pt idx="8">
                  <c:v>0.97207940000000004</c:v>
                </c:pt>
                <c:pt idx="9">
                  <c:v>1.3110489999999999</c:v>
                </c:pt>
                <c:pt idx="10">
                  <c:v>2.2102463999999999</c:v>
                </c:pt>
                <c:pt idx="11">
                  <c:v>3.2762832999999998</c:v>
                </c:pt>
                <c:pt idx="12">
                  <c:v>4.1770490000000002</c:v>
                </c:pt>
                <c:pt idx="13">
                  <c:v>2.5282806</c:v>
                </c:pt>
                <c:pt idx="14">
                  <c:v>1.9954403999999999</c:v>
                </c:pt>
                <c:pt idx="15">
                  <c:v>4.4901131000000003</c:v>
                </c:pt>
                <c:pt idx="16">
                  <c:v>6.0967244999999997</c:v>
                </c:pt>
                <c:pt idx="17">
                  <c:v>5.5021304999999998</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17.299506999999998</c:v>
                </c:pt>
                <c:pt idx="1">
                  <c:v>0.9680609</c:v>
                </c:pt>
                <c:pt idx="2">
                  <c:v>0.4375327</c:v>
                </c:pt>
                <c:pt idx="3">
                  <c:v>0.55879889999999999</c:v>
                </c:pt>
                <c:pt idx="4">
                  <c:v>0.24840590000000001</c:v>
                </c:pt>
                <c:pt idx="5">
                  <c:v>1.1533146999999999</c:v>
                </c:pt>
                <c:pt idx="6">
                  <c:v>1.4122017</c:v>
                </c:pt>
                <c:pt idx="7">
                  <c:v>0.89518759999999997</c:v>
                </c:pt>
                <c:pt idx="8">
                  <c:v>0.83284159999999996</c:v>
                </c:pt>
                <c:pt idx="9">
                  <c:v>1.2843301</c:v>
                </c:pt>
                <c:pt idx="10">
                  <c:v>1.6489008000000001</c:v>
                </c:pt>
                <c:pt idx="11">
                  <c:v>3.4613526000000001</c:v>
                </c:pt>
                <c:pt idx="12">
                  <c:v>3.1237406999999999</c:v>
                </c:pt>
                <c:pt idx="13">
                  <c:v>1.5948115</c:v>
                </c:pt>
                <c:pt idx="14">
                  <c:v>2.3935184</c:v>
                </c:pt>
                <c:pt idx="15">
                  <c:v>1.861175</c:v>
                </c:pt>
                <c:pt idx="16">
                  <c:v>3.9530379</c:v>
                </c:pt>
                <c:pt idx="17">
                  <c:v>5.8506098</c:v>
                </c:pt>
              </c:numCache>
            </c:numRef>
          </c:val>
        </c:ser>
        <c:dLbls>
          <c:showLegendKey val="0"/>
          <c:showVal val="0"/>
          <c:showCatName val="0"/>
          <c:showSerName val="0"/>
          <c:showPercent val="0"/>
          <c:showBubbleSize val="0"/>
        </c:dLbls>
        <c:gapWidth val="150"/>
        <c:axId val="52320128"/>
        <c:axId val="52334592"/>
      </c:barChart>
      <c:catAx>
        <c:axId val="5232012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2334592"/>
        <c:crosses val="autoZero"/>
        <c:auto val="1"/>
        <c:lblAlgn val="ctr"/>
        <c:lblOffset val="100"/>
        <c:noMultiLvlLbl val="0"/>
      </c:catAx>
      <c:valAx>
        <c:axId val="5233459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32012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congenital malformations, deformations and chromosomal abnormalities (ICD-10 Q00–Q99),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-128</c:v>
                </c:pt>
                <c:pt idx="1">
                  <c:v>-4</c:v>
                </c:pt>
                <c:pt idx="2">
                  <c:v>-2</c:v>
                </c:pt>
                <c:pt idx="3">
                  <c:v>-8</c:v>
                </c:pt>
                <c:pt idx="4">
                  <c:v>-2</c:v>
                </c:pt>
                <c:pt idx="5">
                  <c:v>-12</c:v>
                </c:pt>
                <c:pt idx="6">
                  <c:v>-10</c:v>
                </c:pt>
                <c:pt idx="7">
                  <c:v>-7</c:v>
                </c:pt>
                <c:pt idx="8">
                  <c:v>-8</c:v>
                </c:pt>
                <c:pt idx="9">
                  <c:v>-10</c:v>
                </c:pt>
                <c:pt idx="10">
                  <c:v>-17</c:v>
                </c:pt>
                <c:pt idx="11">
                  <c:v>-23</c:v>
                </c:pt>
                <c:pt idx="12">
                  <c:v>-26</c:v>
                </c:pt>
                <c:pt idx="13">
                  <c:v>-14</c:v>
                </c:pt>
                <c:pt idx="14">
                  <c:v>-8</c:v>
                </c:pt>
                <c:pt idx="15">
                  <c:v>-13</c:v>
                </c:pt>
                <c:pt idx="16">
                  <c:v>-12</c:v>
                </c:pt>
                <c:pt idx="17">
                  <c:v>-9</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129</c:v>
                </c:pt>
                <c:pt idx="1">
                  <c:v>7</c:v>
                </c:pt>
                <c:pt idx="2">
                  <c:v>3</c:v>
                </c:pt>
                <c:pt idx="3">
                  <c:v>4</c:v>
                </c:pt>
                <c:pt idx="4">
                  <c:v>2</c:v>
                </c:pt>
                <c:pt idx="5">
                  <c:v>10</c:v>
                </c:pt>
                <c:pt idx="6">
                  <c:v>12</c:v>
                </c:pt>
                <c:pt idx="7">
                  <c:v>7</c:v>
                </c:pt>
                <c:pt idx="8">
                  <c:v>7</c:v>
                </c:pt>
                <c:pt idx="9">
                  <c:v>10</c:v>
                </c:pt>
                <c:pt idx="10">
                  <c:v>13</c:v>
                </c:pt>
                <c:pt idx="11">
                  <c:v>25</c:v>
                </c:pt>
                <c:pt idx="12">
                  <c:v>20</c:v>
                </c:pt>
                <c:pt idx="13">
                  <c:v>9</c:v>
                </c:pt>
                <c:pt idx="14">
                  <c:v>10</c:v>
                </c:pt>
                <c:pt idx="15">
                  <c:v>6</c:v>
                </c:pt>
                <c:pt idx="16">
                  <c:v>10</c:v>
                </c:pt>
                <c:pt idx="17">
                  <c:v>17</c:v>
                </c:pt>
              </c:numCache>
            </c:numRef>
          </c:val>
        </c:ser>
        <c:dLbls>
          <c:showLegendKey val="0"/>
          <c:showVal val="0"/>
          <c:showCatName val="0"/>
          <c:showSerName val="0"/>
          <c:showPercent val="0"/>
          <c:showBubbleSize val="0"/>
        </c:dLbls>
        <c:gapWidth val="0"/>
        <c:overlap val="100"/>
        <c:axId val="52357760"/>
        <c:axId val="52359936"/>
      </c:barChart>
      <c:catAx>
        <c:axId val="5235776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2359936"/>
        <c:crosses val="autoZero"/>
        <c:auto val="0"/>
        <c:lblAlgn val="ctr"/>
        <c:lblOffset val="100"/>
        <c:tickLblSkip val="1"/>
        <c:noMultiLvlLbl val="0"/>
      </c:catAx>
      <c:valAx>
        <c:axId val="5235993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235776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congenital malformations, deformations and chromosomal abnormalities (ICD-10 Q00–Q99),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congenital malformations, deformations and chromosomal abnormalities (ICD-10 Q00–Q99), 1968–2014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All congenital malformations, deformations and chromosomal abnormalities.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congenital malformations, deformations and chromosomal abnormalities (Q00–Q99) are from the ICD-10 chapter All congenital malformations, deformations and chromosomal abnormalities (Q00–Q99).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740–759</v>
      </c>
    </row>
    <row r="29" spans="1:3" ht="15.75">
      <c r="A29" s="205"/>
      <c r="B29" s="229" t="s">
        <v>112</v>
      </c>
      <c r="C29" s="3" t="str">
        <f>IF(ISBLANK(Admin!$C$19)," ",Admin!$C$19)</f>
        <v>740–759</v>
      </c>
    </row>
    <row r="30" spans="1:3" ht="15.75">
      <c r="A30" s="205"/>
      <c r="B30" s="230" t="s">
        <v>113</v>
      </c>
      <c r="C30" s="3" t="str">
        <f>IF(ISBLANK(Admin!$C$20)," ",Admin!$C$20)</f>
        <v>Q00–Q99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1.03</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congenital malformations, deformations and chromosomal abnormalities (ICD-10 Q00–Q99),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congenital malformations, deformations and chromosomal abnormalities (ICD-10 Q00–Q99),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All congenital malformations, deformations and chromosomal abnormalities (ICD-10 Q00–Q99) in Australia, 1968–2014.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1968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1968</v>
      </c>
      <c r="D10" s="50"/>
      <c r="E10" s="53"/>
      <c r="F10" s="45"/>
      <c r="G10" s="88">
        <v>2014</v>
      </c>
      <c r="H10" s="45"/>
      <c r="I10" s="45"/>
      <c r="J10" s="304" t="s">
        <v>121</v>
      </c>
      <c r="K10" s="80"/>
      <c r="L10" s="295" t="str">
        <f>Admin!$C$191</f>
        <v>1968 – 2014</v>
      </c>
      <c r="M10" s="298">
        <f>Admin!F$187</f>
        <v>-2.4147734520299502E-2</v>
      </c>
      <c r="N10" s="298">
        <f>Admin!G$187</f>
        <v>-2.4015901039612597E-2</v>
      </c>
      <c r="O10" s="298">
        <f>Admin!H$187</f>
        <v>-2.4165071312095887E-2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1968 – 2014</v>
      </c>
      <c r="M12" s="298">
        <f>Admin!F$186</f>
        <v>-0.67516154529660655</v>
      </c>
      <c r="N12" s="298">
        <f>Admin!G$186</f>
        <v>-0.67313671968451338</v>
      </c>
      <c r="O12" s="298">
        <f>Admin!H$186</f>
        <v>-0.67542690583293263</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All congenital malformations, deformations and chromosomal abnormalities (ICD-10 Q00–Q99) in Australia, 1968–2014,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1968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1968</v>
      </c>
      <c r="D34" s="34"/>
      <c r="E34" s="88">
        <v>2014</v>
      </c>
      <c r="F34" s="34"/>
      <c r="G34" s="88" t="s">
        <v>6</v>
      </c>
      <c r="H34" s="34"/>
      <c r="I34" s="89" t="s">
        <v>23</v>
      </c>
      <c r="J34" s="72"/>
      <c r="K34" s="72"/>
      <c r="L34" s="311" t="str">
        <f>Admin!$C$219</f>
        <v>1968 – 2014</v>
      </c>
      <c r="M34" s="315">
        <f ca="1">Admin!F$215</f>
        <v>5.2176158478338355</v>
      </c>
      <c r="N34" s="315">
        <f ca="1">Admin!G$215</f>
        <v>4.4824682598209726</v>
      </c>
      <c r="O34" s="315">
        <f ca="1">Admin!H$215</f>
        <v>4.8489709961805039</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633</v>
      </c>
      <c r="D75" s="100">
        <v>10.474522</v>
      </c>
      <c r="E75" s="100">
        <v>7.9743732999999999</v>
      </c>
      <c r="F75" s="100" t="s">
        <v>24</v>
      </c>
      <c r="G75" s="100">
        <v>7.7786058000000002</v>
      </c>
      <c r="H75" s="100">
        <v>9.7587627000000001</v>
      </c>
      <c r="I75" s="100">
        <v>12.23743</v>
      </c>
      <c r="J75" s="100">
        <v>8.1927330000000005</v>
      </c>
      <c r="K75" s="100">
        <v>0</v>
      </c>
      <c r="L75" s="100">
        <v>100</v>
      </c>
      <c r="M75" s="100">
        <v>1.0366682</v>
      </c>
      <c r="N75" s="100">
        <v>42313</v>
      </c>
      <c r="O75" s="100">
        <v>7.1663699000000003</v>
      </c>
      <c r="P75" s="100">
        <v>4.7909283</v>
      </c>
      <c r="R75" s="122">
        <v>1968</v>
      </c>
      <c r="S75" s="100">
        <v>577</v>
      </c>
      <c r="T75" s="100">
        <v>9.6724443999999998</v>
      </c>
      <c r="U75" s="100">
        <v>7.5352550999999997</v>
      </c>
      <c r="V75" s="100" t="s">
        <v>24</v>
      </c>
      <c r="W75" s="100">
        <v>7.3617936000000004</v>
      </c>
      <c r="X75" s="100">
        <v>9.2025328999999996</v>
      </c>
      <c r="Y75" s="100">
        <v>11.613956</v>
      </c>
      <c r="Z75" s="100">
        <v>8.7383015999999998</v>
      </c>
      <c r="AA75" s="100">
        <v>0</v>
      </c>
      <c r="AB75" s="100">
        <v>100</v>
      </c>
      <c r="AC75" s="100">
        <v>1.1900341999999999</v>
      </c>
      <c r="AD75" s="100">
        <v>38284</v>
      </c>
      <c r="AE75" s="100">
        <v>6.6760355999999996</v>
      </c>
      <c r="AF75" s="100">
        <v>7.4727899999999998</v>
      </c>
      <c r="AH75" s="122">
        <v>1968</v>
      </c>
      <c r="AI75" s="100">
        <v>1210</v>
      </c>
      <c r="AJ75" s="100">
        <v>10.076083000000001</v>
      </c>
      <c r="AK75" s="100">
        <v>7.7690611000000001</v>
      </c>
      <c r="AL75" s="100" t="s">
        <v>24</v>
      </c>
      <c r="AM75" s="100">
        <v>7.5868415999999996</v>
      </c>
      <c r="AN75" s="100">
        <v>9.4907111999999998</v>
      </c>
      <c r="AO75" s="100">
        <v>11.936358999999999</v>
      </c>
      <c r="AP75" s="100">
        <v>8.4528926000000002</v>
      </c>
      <c r="AQ75" s="100">
        <v>0</v>
      </c>
      <c r="AR75" s="100">
        <v>100</v>
      </c>
      <c r="AS75" s="100">
        <v>1.1045487</v>
      </c>
      <c r="AT75" s="100">
        <v>80597</v>
      </c>
      <c r="AU75" s="100">
        <v>6.9247804000000004</v>
      </c>
      <c r="AV75" s="100">
        <v>5.7754843999999999</v>
      </c>
      <c r="AW75" s="100">
        <v>1.0582752</v>
      </c>
      <c r="AY75" s="122">
        <v>1968</v>
      </c>
    </row>
    <row r="76" spans="2:51">
      <c r="B76" s="122">
        <v>1969</v>
      </c>
      <c r="C76" s="100">
        <v>651</v>
      </c>
      <c r="D76" s="100">
        <v>10.550727</v>
      </c>
      <c r="E76" s="100">
        <v>7.7857279000000004</v>
      </c>
      <c r="F76" s="100" t="s">
        <v>24</v>
      </c>
      <c r="G76" s="100">
        <v>7.5498038999999997</v>
      </c>
      <c r="H76" s="100">
        <v>9.8206147999999995</v>
      </c>
      <c r="I76" s="100">
        <v>12.605378999999999</v>
      </c>
      <c r="J76" s="100">
        <v>6.0092166000000002</v>
      </c>
      <c r="K76" s="100">
        <v>0</v>
      </c>
      <c r="L76" s="100">
        <v>100</v>
      </c>
      <c r="M76" s="100">
        <v>1.090708</v>
      </c>
      <c r="N76" s="100">
        <v>44913</v>
      </c>
      <c r="O76" s="100">
        <v>7.4463274000000004</v>
      </c>
      <c r="P76" s="100">
        <v>5.0187843000000001</v>
      </c>
      <c r="R76" s="122">
        <v>1969</v>
      </c>
      <c r="S76" s="100">
        <v>592</v>
      </c>
      <c r="T76" s="100">
        <v>9.7163499000000009</v>
      </c>
      <c r="U76" s="100">
        <v>7.5436943999999997</v>
      </c>
      <c r="V76" s="100" t="s">
        <v>24</v>
      </c>
      <c r="W76" s="100">
        <v>7.3872109999999997</v>
      </c>
      <c r="X76" s="100">
        <v>9.2850064000000003</v>
      </c>
      <c r="Y76" s="100">
        <v>11.799966</v>
      </c>
      <c r="Z76" s="100">
        <v>8.625</v>
      </c>
      <c r="AA76" s="100">
        <v>0</v>
      </c>
      <c r="AB76" s="100">
        <v>100</v>
      </c>
      <c r="AC76" s="100">
        <v>1.2646869999999999</v>
      </c>
      <c r="AD76" s="100">
        <v>39318</v>
      </c>
      <c r="AE76" s="100">
        <v>6.7129231000000003</v>
      </c>
      <c r="AF76" s="100">
        <v>7.6689318000000002</v>
      </c>
      <c r="AH76" s="122">
        <v>1969</v>
      </c>
      <c r="AI76" s="100">
        <v>1243</v>
      </c>
      <c r="AJ76" s="100">
        <v>10.13617</v>
      </c>
      <c r="AK76" s="100">
        <v>7.6835040000000001</v>
      </c>
      <c r="AL76" s="100" t="s">
        <v>24</v>
      </c>
      <c r="AM76" s="100">
        <v>7.4901513</v>
      </c>
      <c r="AN76" s="100">
        <v>9.5688441999999991</v>
      </c>
      <c r="AO76" s="100">
        <v>12.218546999999999</v>
      </c>
      <c r="AP76" s="100">
        <v>7.2550281999999999</v>
      </c>
      <c r="AQ76" s="100">
        <v>0</v>
      </c>
      <c r="AR76" s="100">
        <v>100</v>
      </c>
      <c r="AS76" s="100">
        <v>1.1671800000000001</v>
      </c>
      <c r="AT76" s="100">
        <v>84231</v>
      </c>
      <c r="AU76" s="100">
        <v>7.0850077000000002</v>
      </c>
      <c r="AV76" s="100">
        <v>5.9840578999999998</v>
      </c>
      <c r="AW76" s="100">
        <v>1.0320841999999999</v>
      </c>
      <c r="AY76" s="122">
        <v>1969</v>
      </c>
    </row>
    <row r="77" spans="2:51">
      <c r="B77" s="122">
        <v>1970</v>
      </c>
      <c r="C77" s="100">
        <v>727</v>
      </c>
      <c r="D77" s="100">
        <v>11.554397</v>
      </c>
      <c r="E77" s="100">
        <v>8.7674353000000007</v>
      </c>
      <c r="F77" s="100" t="s">
        <v>24</v>
      </c>
      <c r="G77" s="100">
        <v>8.5315615999999999</v>
      </c>
      <c r="H77" s="100">
        <v>10.791373999999999</v>
      </c>
      <c r="I77" s="100">
        <v>13.721539</v>
      </c>
      <c r="J77" s="100">
        <v>7.1430536</v>
      </c>
      <c r="K77" s="100">
        <v>0</v>
      </c>
      <c r="L77" s="100">
        <v>100</v>
      </c>
      <c r="M77" s="100">
        <v>1.1571274</v>
      </c>
      <c r="N77" s="100">
        <v>49355</v>
      </c>
      <c r="O77" s="100">
        <v>8.0215890000000005</v>
      </c>
      <c r="P77" s="100">
        <v>5.2801118000000002</v>
      </c>
      <c r="R77" s="122">
        <v>1970</v>
      </c>
      <c r="S77" s="100">
        <v>566</v>
      </c>
      <c r="T77" s="100">
        <v>9.1064541000000006</v>
      </c>
      <c r="U77" s="100">
        <v>7.0176018999999998</v>
      </c>
      <c r="V77" s="100" t="s">
        <v>24</v>
      </c>
      <c r="W77" s="100">
        <v>6.8414114000000001</v>
      </c>
      <c r="X77" s="100">
        <v>8.7084384000000004</v>
      </c>
      <c r="Y77" s="100">
        <v>11.118309999999999</v>
      </c>
      <c r="Z77" s="100">
        <v>7.8250883</v>
      </c>
      <c r="AA77" s="100">
        <v>0</v>
      </c>
      <c r="AB77" s="100">
        <v>100</v>
      </c>
      <c r="AC77" s="100">
        <v>1.127041</v>
      </c>
      <c r="AD77" s="100">
        <v>38027</v>
      </c>
      <c r="AE77" s="100">
        <v>6.3650118999999998</v>
      </c>
      <c r="AF77" s="100">
        <v>7.1146592999999996</v>
      </c>
      <c r="AH77" s="122">
        <v>1970</v>
      </c>
      <c r="AI77" s="100">
        <v>1293</v>
      </c>
      <c r="AJ77" s="100">
        <v>10.337922000000001</v>
      </c>
      <c r="AK77" s="100">
        <v>7.8820445000000001</v>
      </c>
      <c r="AL77" s="100" t="s">
        <v>24</v>
      </c>
      <c r="AM77" s="100">
        <v>7.6685577</v>
      </c>
      <c r="AN77" s="100">
        <v>9.7581670999999996</v>
      </c>
      <c r="AO77" s="100">
        <v>12.438580999999999</v>
      </c>
      <c r="AP77" s="100">
        <v>7.4416086999999997</v>
      </c>
      <c r="AQ77" s="100">
        <v>0</v>
      </c>
      <c r="AR77" s="100">
        <v>100</v>
      </c>
      <c r="AS77" s="100">
        <v>1.1437619000000001</v>
      </c>
      <c r="AT77" s="100">
        <v>87382</v>
      </c>
      <c r="AU77" s="100">
        <v>7.2054846000000001</v>
      </c>
      <c r="AV77" s="100">
        <v>5.9475015000000004</v>
      </c>
      <c r="AW77" s="100">
        <v>1.2493491999999999</v>
      </c>
      <c r="AY77" s="122">
        <v>1970</v>
      </c>
    </row>
    <row r="78" spans="2:51">
      <c r="B78" s="122">
        <v>1971</v>
      </c>
      <c r="C78" s="100">
        <v>656</v>
      </c>
      <c r="D78" s="100">
        <v>9.9879171000000007</v>
      </c>
      <c r="E78" s="100">
        <v>7.5093274000000001</v>
      </c>
      <c r="F78" s="100" t="s">
        <v>24</v>
      </c>
      <c r="G78" s="100">
        <v>7.3654349000000003</v>
      </c>
      <c r="H78" s="100">
        <v>9.2642571999999994</v>
      </c>
      <c r="I78" s="100">
        <v>11.833531000000001</v>
      </c>
      <c r="J78" s="100">
        <v>7.2789634000000003</v>
      </c>
      <c r="K78" s="100">
        <v>0</v>
      </c>
      <c r="L78" s="100">
        <v>100</v>
      </c>
      <c r="M78" s="100">
        <v>1.0741068</v>
      </c>
      <c r="N78" s="100">
        <v>44437</v>
      </c>
      <c r="O78" s="100">
        <v>6.9160116</v>
      </c>
      <c r="P78" s="100">
        <v>4.8051221000000002</v>
      </c>
      <c r="R78" s="122">
        <v>1971</v>
      </c>
      <c r="S78" s="100">
        <v>624</v>
      </c>
      <c r="T78" s="100">
        <v>9.6009910999999999</v>
      </c>
      <c r="U78" s="100">
        <v>7.3315425999999997</v>
      </c>
      <c r="V78" s="100" t="s">
        <v>24</v>
      </c>
      <c r="W78" s="100">
        <v>7.1135434000000002</v>
      </c>
      <c r="X78" s="100">
        <v>9.1450802000000007</v>
      </c>
      <c r="Y78" s="100">
        <v>11.716328000000001</v>
      </c>
      <c r="Z78" s="100">
        <v>6.8733974</v>
      </c>
      <c r="AA78" s="100">
        <v>0</v>
      </c>
      <c r="AB78" s="100">
        <v>100</v>
      </c>
      <c r="AC78" s="100">
        <v>1.2586736000000001</v>
      </c>
      <c r="AD78" s="100">
        <v>42528</v>
      </c>
      <c r="AE78" s="100">
        <v>6.8048349000000004</v>
      </c>
      <c r="AF78" s="100">
        <v>7.8001683999999996</v>
      </c>
      <c r="AH78" s="122">
        <v>1971</v>
      </c>
      <c r="AI78" s="100">
        <v>1280</v>
      </c>
      <c r="AJ78" s="100">
        <v>9.7954697999999993</v>
      </c>
      <c r="AK78" s="100">
        <v>7.3952967999999997</v>
      </c>
      <c r="AL78" s="100" t="s">
        <v>24</v>
      </c>
      <c r="AM78" s="100">
        <v>7.2107295999999996</v>
      </c>
      <c r="AN78" s="100">
        <v>9.189209</v>
      </c>
      <c r="AO78" s="100">
        <v>11.762252</v>
      </c>
      <c r="AP78" s="100">
        <v>7.0812499999999998</v>
      </c>
      <c r="AQ78" s="100">
        <v>0</v>
      </c>
      <c r="AR78" s="100">
        <v>100</v>
      </c>
      <c r="AS78" s="100">
        <v>1.1568007</v>
      </c>
      <c r="AT78" s="100">
        <v>86965</v>
      </c>
      <c r="AU78" s="100">
        <v>6.8611931999999998</v>
      </c>
      <c r="AV78" s="100">
        <v>5.9159743000000002</v>
      </c>
      <c r="AW78" s="100">
        <v>1.0242492999999999</v>
      </c>
      <c r="AY78" s="122">
        <v>1971</v>
      </c>
    </row>
    <row r="79" spans="2:51">
      <c r="B79" s="122">
        <v>1972</v>
      </c>
      <c r="C79" s="100">
        <v>692</v>
      </c>
      <c r="D79" s="100">
        <v>10.351296</v>
      </c>
      <c r="E79" s="100">
        <v>7.7942391000000004</v>
      </c>
      <c r="F79" s="100" t="s">
        <v>24</v>
      </c>
      <c r="G79" s="100">
        <v>7.6249798000000002</v>
      </c>
      <c r="H79" s="100">
        <v>9.5777994999999994</v>
      </c>
      <c r="I79" s="100">
        <v>12.105972</v>
      </c>
      <c r="J79" s="100">
        <v>7.9364162</v>
      </c>
      <c r="K79" s="100">
        <v>0</v>
      </c>
      <c r="L79" s="100">
        <v>100</v>
      </c>
      <c r="M79" s="100">
        <v>1.1322730999999999</v>
      </c>
      <c r="N79" s="100">
        <v>46434</v>
      </c>
      <c r="O79" s="100">
        <v>7.0984239999999996</v>
      </c>
      <c r="P79" s="100">
        <v>5.1282334000000001</v>
      </c>
      <c r="R79" s="122">
        <v>1972</v>
      </c>
      <c r="S79" s="100">
        <v>630</v>
      </c>
      <c r="T79" s="100">
        <v>9.5187573000000008</v>
      </c>
      <c r="U79" s="100">
        <v>7.3021079000000002</v>
      </c>
      <c r="V79" s="100" t="s">
        <v>24</v>
      </c>
      <c r="W79" s="100">
        <v>7.1004889999999996</v>
      </c>
      <c r="X79" s="100">
        <v>9.0025850999999992</v>
      </c>
      <c r="Y79" s="100">
        <v>11.406148999999999</v>
      </c>
      <c r="Z79" s="100">
        <v>7.9634920999999999</v>
      </c>
      <c r="AA79" s="100">
        <v>0</v>
      </c>
      <c r="AB79" s="100">
        <v>100</v>
      </c>
      <c r="AC79" s="100">
        <v>1.2951238</v>
      </c>
      <c r="AD79" s="100">
        <v>42259</v>
      </c>
      <c r="AE79" s="100">
        <v>6.6420113000000001</v>
      </c>
      <c r="AF79" s="100">
        <v>8.1763233</v>
      </c>
      <c r="AH79" s="122">
        <v>1972</v>
      </c>
      <c r="AI79" s="100">
        <v>1322</v>
      </c>
      <c r="AJ79" s="100">
        <v>9.9371121000000002</v>
      </c>
      <c r="AK79" s="100">
        <v>7.5497199000000004</v>
      </c>
      <c r="AL79" s="100" t="s">
        <v>24</v>
      </c>
      <c r="AM79" s="100">
        <v>7.3622567999999999</v>
      </c>
      <c r="AN79" s="100">
        <v>9.2929613</v>
      </c>
      <c r="AO79" s="100">
        <v>11.761120999999999</v>
      </c>
      <c r="AP79" s="100">
        <v>7.9493191999999997</v>
      </c>
      <c r="AQ79" s="100">
        <v>0</v>
      </c>
      <c r="AR79" s="100">
        <v>100</v>
      </c>
      <c r="AS79" s="100">
        <v>1.2044461</v>
      </c>
      <c r="AT79" s="100">
        <v>88693</v>
      </c>
      <c r="AU79" s="100">
        <v>6.8733845999999996</v>
      </c>
      <c r="AV79" s="100">
        <v>6.235868</v>
      </c>
      <c r="AW79" s="100">
        <v>1.0673957999999999</v>
      </c>
      <c r="AY79" s="122">
        <v>1972</v>
      </c>
    </row>
    <row r="80" spans="2:51">
      <c r="B80" s="122">
        <v>1973</v>
      </c>
      <c r="C80" s="100">
        <v>627</v>
      </c>
      <c r="D80" s="100">
        <v>9.2439046000000005</v>
      </c>
      <c r="E80" s="100">
        <v>6.9885902</v>
      </c>
      <c r="F80" s="100" t="s">
        <v>24</v>
      </c>
      <c r="G80" s="100">
        <v>6.8916877999999997</v>
      </c>
      <c r="H80" s="100">
        <v>8.5694993999999998</v>
      </c>
      <c r="I80" s="100">
        <v>10.914293000000001</v>
      </c>
      <c r="J80" s="100">
        <v>7.6794257999999997</v>
      </c>
      <c r="K80" s="100">
        <v>0</v>
      </c>
      <c r="L80" s="100">
        <v>100</v>
      </c>
      <c r="M80" s="100">
        <v>1.0180555</v>
      </c>
      <c r="N80" s="100">
        <v>42243</v>
      </c>
      <c r="O80" s="100">
        <v>6.3638959000000002</v>
      </c>
      <c r="P80" s="100">
        <v>4.6919515000000001</v>
      </c>
      <c r="R80" s="122">
        <v>1973</v>
      </c>
      <c r="S80" s="100">
        <v>567</v>
      </c>
      <c r="T80" s="100">
        <v>8.4353785999999999</v>
      </c>
      <c r="U80" s="100">
        <v>6.4750750000000004</v>
      </c>
      <c r="V80" s="100" t="s">
        <v>24</v>
      </c>
      <c r="W80" s="100">
        <v>6.3072109000000003</v>
      </c>
      <c r="X80" s="100">
        <v>7.9799145999999999</v>
      </c>
      <c r="Y80" s="100">
        <v>10.148588999999999</v>
      </c>
      <c r="Z80" s="100">
        <v>7.7195767000000002</v>
      </c>
      <c r="AA80" s="100">
        <v>0</v>
      </c>
      <c r="AB80" s="100">
        <v>100</v>
      </c>
      <c r="AC80" s="100">
        <v>1.1516432000000001</v>
      </c>
      <c r="AD80" s="100">
        <v>38200</v>
      </c>
      <c r="AE80" s="100">
        <v>5.9136724999999997</v>
      </c>
      <c r="AF80" s="100">
        <v>7.5848580999999999</v>
      </c>
      <c r="AH80" s="122">
        <v>1973</v>
      </c>
      <c r="AI80" s="100">
        <v>1194</v>
      </c>
      <c r="AJ80" s="100">
        <v>8.8414724000000007</v>
      </c>
      <c r="AK80" s="100">
        <v>6.7226280999999997</v>
      </c>
      <c r="AL80" s="100" t="s">
        <v>24</v>
      </c>
      <c r="AM80" s="100">
        <v>6.5841909000000003</v>
      </c>
      <c r="AN80" s="100">
        <v>8.2719614000000004</v>
      </c>
      <c r="AO80" s="100">
        <v>10.528103</v>
      </c>
      <c r="AP80" s="100">
        <v>7.6984925000000004</v>
      </c>
      <c r="AQ80" s="100">
        <v>0</v>
      </c>
      <c r="AR80" s="100">
        <v>100</v>
      </c>
      <c r="AS80" s="100">
        <v>1.0774033999999999</v>
      </c>
      <c r="AT80" s="100">
        <v>80443</v>
      </c>
      <c r="AU80" s="100">
        <v>6.1418488</v>
      </c>
      <c r="AV80" s="100">
        <v>5.7297053</v>
      </c>
      <c r="AW80" s="100">
        <v>1.0793064000000001</v>
      </c>
      <c r="AY80" s="122">
        <v>1973</v>
      </c>
    </row>
    <row r="81" spans="2:51">
      <c r="B81" s="122">
        <v>1974</v>
      </c>
      <c r="C81" s="100">
        <v>656</v>
      </c>
      <c r="D81" s="100">
        <v>9.5215037999999996</v>
      </c>
      <c r="E81" s="100">
        <v>7.2572571999999997</v>
      </c>
      <c r="F81" s="100" t="s">
        <v>24</v>
      </c>
      <c r="G81" s="100">
        <v>7.0587188000000003</v>
      </c>
      <c r="H81" s="100">
        <v>8.9529341000000002</v>
      </c>
      <c r="I81" s="100">
        <v>11.339699</v>
      </c>
      <c r="J81" s="100">
        <v>7.5990853999999999</v>
      </c>
      <c r="K81" s="100">
        <v>0</v>
      </c>
      <c r="L81" s="100">
        <v>100</v>
      </c>
      <c r="M81" s="100">
        <v>1.0202336000000001</v>
      </c>
      <c r="N81" s="100">
        <v>44223</v>
      </c>
      <c r="O81" s="100">
        <v>6.5585503999999997</v>
      </c>
      <c r="P81" s="100">
        <v>4.7881065999999999</v>
      </c>
      <c r="R81" s="122">
        <v>1974</v>
      </c>
      <c r="S81" s="100">
        <v>608</v>
      </c>
      <c r="T81" s="100">
        <v>8.8981212999999997</v>
      </c>
      <c r="U81" s="100">
        <v>6.9765798999999999</v>
      </c>
      <c r="V81" s="100" t="s">
        <v>24</v>
      </c>
      <c r="W81" s="100">
        <v>6.8283889000000002</v>
      </c>
      <c r="X81" s="100">
        <v>8.5543005000000001</v>
      </c>
      <c r="Y81" s="100">
        <v>10.893071000000001</v>
      </c>
      <c r="Z81" s="100">
        <v>8.1940788999999992</v>
      </c>
      <c r="AA81" s="100">
        <v>0</v>
      </c>
      <c r="AB81" s="100">
        <v>100</v>
      </c>
      <c r="AC81" s="100">
        <v>1.1798036000000001</v>
      </c>
      <c r="AD81" s="100">
        <v>40716</v>
      </c>
      <c r="AE81" s="100">
        <v>6.2021106000000001</v>
      </c>
      <c r="AF81" s="100">
        <v>7.9944081000000002</v>
      </c>
      <c r="AH81" s="122">
        <v>1974</v>
      </c>
      <c r="AI81" s="100">
        <v>1264</v>
      </c>
      <c r="AJ81" s="100">
        <v>9.2111018999999992</v>
      </c>
      <c r="AK81" s="100">
        <v>7.1469924000000002</v>
      </c>
      <c r="AL81" s="100" t="s">
        <v>24</v>
      </c>
      <c r="AM81" s="100">
        <v>6.9834168999999999</v>
      </c>
      <c r="AN81" s="100">
        <v>8.7697792000000003</v>
      </c>
      <c r="AO81" s="100">
        <v>11.128614000000001</v>
      </c>
      <c r="AP81" s="100">
        <v>7.8852848</v>
      </c>
      <c r="AQ81" s="100">
        <v>0</v>
      </c>
      <c r="AR81" s="100">
        <v>100</v>
      </c>
      <c r="AS81" s="100">
        <v>1.0912261999999999</v>
      </c>
      <c r="AT81" s="100">
        <v>84939</v>
      </c>
      <c r="AU81" s="100">
        <v>6.3827135000000004</v>
      </c>
      <c r="AV81" s="100">
        <v>5.9277398999999997</v>
      </c>
      <c r="AW81" s="100">
        <v>1.0402313999999999</v>
      </c>
      <c r="AY81" s="122">
        <v>1974</v>
      </c>
    </row>
    <row r="82" spans="2:51">
      <c r="B82" s="122">
        <v>1975</v>
      </c>
      <c r="C82" s="100">
        <v>591</v>
      </c>
      <c r="D82" s="100">
        <v>8.4801929999999999</v>
      </c>
      <c r="E82" s="100">
        <v>6.6105042999999997</v>
      </c>
      <c r="F82" s="100" t="s">
        <v>24</v>
      </c>
      <c r="G82" s="100">
        <v>6.4617944999999999</v>
      </c>
      <c r="H82" s="100">
        <v>8.1077428000000005</v>
      </c>
      <c r="I82" s="100">
        <v>10.311199</v>
      </c>
      <c r="J82" s="100">
        <v>7.4094755000000001</v>
      </c>
      <c r="K82" s="100">
        <v>0</v>
      </c>
      <c r="L82" s="100">
        <v>100</v>
      </c>
      <c r="M82" s="100">
        <v>0.97303170000000005</v>
      </c>
      <c r="N82" s="100">
        <v>39986</v>
      </c>
      <c r="O82" s="100">
        <v>5.8652498</v>
      </c>
      <c r="P82" s="100">
        <v>4.5944706999999996</v>
      </c>
      <c r="R82" s="122">
        <v>1975</v>
      </c>
      <c r="S82" s="100">
        <v>502</v>
      </c>
      <c r="T82" s="100">
        <v>7.2503392</v>
      </c>
      <c r="U82" s="100">
        <v>5.8573886000000002</v>
      </c>
      <c r="V82" s="100" t="s">
        <v>24</v>
      </c>
      <c r="W82" s="100">
        <v>5.7391160000000001</v>
      </c>
      <c r="X82" s="100">
        <v>7.1234411</v>
      </c>
      <c r="Y82" s="100">
        <v>8.9742458999999997</v>
      </c>
      <c r="Z82" s="100">
        <v>9.7669323000000006</v>
      </c>
      <c r="AA82" s="100">
        <v>0</v>
      </c>
      <c r="AB82" s="100">
        <v>100</v>
      </c>
      <c r="AC82" s="100">
        <v>1.0397034000000001</v>
      </c>
      <c r="AD82" s="100">
        <v>32788</v>
      </c>
      <c r="AE82" s="100">
        <v>4.9339028999999996</v>
      </c>
      <c r="AF82" s="100">
        <v>6.9745824000000001</v>
      </c>
      <c r="AH82" s="122">
        <v>1975</v>
      </c>
      <c r="AI82" s="100">
        <v>1093</v>
      </c>
      <c r="AJ82" s="100">
        <v>7.8672741000000004</v>
      </c>
      <c r="AK82" s="100">
        <v>6.2133798999999996</v>
      </c>
      <c r="AL82" s="100" t="s">
        <v>24</v>
      </c>
      <c r="AM82" s="100">
        <v>6.0762964000000004</v>
      </c>
      <c r="AN82" s="100">
        <v>7.6111830999999999</v>
      </c>
      <c r="AO82" s="100">
        <v>9.6459759999999992</v>
      </c>
      <c r="AP82" s="100">
        <v>8.4922231999999997</v>
      </c>
      <c r="AQ82" s="100">
        <v>0</v>
      </c>
      <c r="AR82" s="100">
        <v>100</v>
      </c>
      <c r="AS82" s="100">
        <v>1.0025591</v>
      </c>
      <c r="AT82" s="100">
        <v>72774</v>
      </c>
      <c r="AU82" s="100">
        <v>5.4055255000000004</v>
      </c>
      <c r="AV82" s="100">
        <v>5.4292180999999999</v>
      </c>
      <c r="AW82" s="100">
        <v>1.1285753000000001</v>
      </c>
      <c r="AY82" s="122">
        <v>1975</v>
      </c>
    </row>
    <row r="83" spans="2:51">
      <c r="B83" s="122">
        <v>1976</v>
      </c>
      <c r="C83" s="100">
        <v>636</v>
      </c>
      <c r="D83" s="100">
        <v>9.0443248999999994</v>
      </c>
      <c r="E83" s="100">
        <v>7.2396738999999997</v>
      </c>
      <c r="F83" s="100" t="s">
        <v>24</v>
      </c>
      <c r="G83" s="100">
        <v>7.0744758000000001</v>
      </c>
      <c r="H83" s="100">
        <v>8.9274578000000009</v>
      </c>
      <c r="I83" s="100">
        <v>11.377452999999999</v>
      </c>
      <c r="J83" s="100">
        <v>7.7311321</v>
      </c>
      <c r="K83" s="100">
        <v>0</v>
      </c>
      <c r="L83" s="100">
        <v>100</v>
      </c>
      <c r="M83" s="100">
        <v>1.0171606</v>
      </c>
      <c r="N83" s="100">
        <v>42820</v>
      </c>
      <c r="O83" s="100">
        <v>6.2289399000000003</v>
      </c>
      <c r="P83" s="100">
        <v>5.0466717000000001</v>
      </c>
      <c r="R83" s="122">
        <v>1976</v>
      </c>
      <c r="S83" s="100">
        <v>528</v>
      </c>
      <c r="T83" s="100">
        <v>7.5417269999999998</v>
      </c>
      <c r="U83" s="100">
        <v>6.1567607000000004</v>
      </c>
      <c r="V83" s="100" t="s">
        <v>24</v>
      </c>
      <c r="W83" s="100">
        <v>5.9743234999999997</v>
      </c>
      <c r="X83" s="100">
        <v>7.6536412</v>
      </c>
      <c r="Y83" s="100">
        <v>9.7730493000000003</v>
      </c>
      <c r="Z83" s="100">
        <v>7.6647727000000003</v>
      </c>
      <c r="AA83" s="100">
        <v>0</v>
      </c>
      <c r="AB83" s="100">
        <v>100</v>
      </c>
      <c r="AC83" s="100">
        <v>1.0531565000000001</v>
      </c>
      <c r="AD83" s="100">
        <v>35601</v>
      </c>
      <c r="AE83" s="100">
        <v>5.3052875999999998</v>
      </c>
      <c r="AF83" s="100">
        <v>7.6922744999999999</v>
      </c>
      <c r="AH83" s="122">
        <v>1976</v>
      </c>
      <c r="AI83" s="100">
        <v>1164</v>
      </c>
      <c r="AJ83" s="100">
        <v>8.2946848000000006</v>
      </c>
      <c r="AK83" s="100">
        <v>6.6990382999999998</v>
      </c>
      <c r="AL83" s="100" t="s">
        <v>24</v>
      </c>
      <c r="AM83" s="100">
        <v>6.5244530000000003</v>
      </c>
      <c r="AN83" s="100">
        <v>8.2967771999999993</v>
      </c>
      <c r="AO83" s="100">
        <v>10.586451</v>
      </c>
      <c r="AP83" s="100">
        <v>7.7010309000000001</v>
      </c>
      <c r="AQ83" s="100">
        <v>0</v>
      </c>
      <c r="AR83" s="100">
        <v>100</v>
      </c>
      <c r="AS83" s="100">
        <v>1.0331789</v>
      </c>
      <c r="AT83" s="100">
        <v>78421</v>
      </c>
      <c r="AU83" s="100">
        <v>5.7726853</v>
      </c>
      <c r="AV83" s="100">
        <v>5.9804238999999999</v>
      </c>
      <c r="AW83" s="100">
        <v>1.1758900999999999</v>
      </c>
      <c r="AY83" s="122">
        <v>1976</v>
      </c>
    </row>
    <row r="84" spans="2:51">
      <c r="B84" s="122">
        <v>1977</v>
      </c>
      <c r="C84" s="100">
        <v>605</v>
      </c>
      <c r="D84" s="100">
        <v>8.5154873000000002</v>
      </c>
      <c r="E84" s="100">
        <v>6.9227416000000002</v>
      </c>
      <c r="F84" s="100" t="s">
        <v>24</v>
      </c>
      <c r="G84" s="100">
        <v>6.7416904999999998</v>
      </c>
      <c r="H84" s="100">
        <v>8.6803399999999993</v>
      </c>
      <c r="I84" s="100">
        <v>11.136407999999999</v>
      </c>
      <c r="J84" s="100">
        <v>7.0314050000000003</v>
      </c>
      <c r="K84" s="100">
        <v>0</v>
      </c>
      <c r="L84" s="100">
        <v>100</v>
      </c>
      <c r="M84" s="100">
        <v>1.0029840999999999</v>
      </c>
      <c r="N84" s="100">
        <v>41145</v>
      </c>
      <c r="O84" s="100">
        <v>5.9257438999999996</v>
      </c>
      <c r="P84" s="100">
        <v>4.9341632000000004</v>
      </c>
      <c r="R84" s="122">
        <v>1977</v>
      </c>
      <c r="S84" s="100">
        <v>506</v>
      </c>
      <c r="T84" s="100">
        <v>7.1392975999999999</v>
      </c>
      <c r="U84" s="100">
        <v>6.041944</v>
      </c>
      <c r="V84" s="100" t="s">
        <v>24</v>
      </c>
      <c r="W84" s="100">
        <v>5.8814425000000004</v>
      </c>
      <c r="X84" s="100">
        <v>7.4740200000000003</v>
      </c>
      <c r="Y84" s="100">
        <v>9.5258398</v>
      </c>
      <c r="Z84" s="100">
        <v>8.7905137999999994</v>
      </c>
      <c r="AA84" s="100">
        <v>0</v>
      </c>
      <c r="AB84" s="100">
        <v>100</v>
      </c>
      <c r="AC84" s="100">
        <v>1.0439446999999999</v>
      </c>
      <c r="AD84" s="100">
        <v>33538</v>
      </c>
      <c r="AE84" s="100">
        <v>4.9383340999999996</v>
      </c>
      <c r="AF84" s="100">
        <v>7.4780150000000001</v>
      </c>
      <c r="AH84" s="122">
        <v>1977</v>
      </c>
      <c r="AI84" s="100">
        <v>1111</v>
      </c>
      <c r="AJ84" s="100">
        <v>7.8282249000000004</v>
      </c>
      <c r="AK84" s="100">
        <v>6.4964526999999999</v>
      </c>
      <c r="AL84" s="100" t="s">
        <v>24</v>
      </c>
      <c r="AM84" s="100">
        <v>6.3240514000000001</v>
      </c>
      <c r="AN84" s="100">
        <v>8.0931894</v>
      </c>
      <c r="AO84" s="100">
        <v>10.3499</v>
      </c>
      <c r="AP84" s="100">
        <v>7.8325832999999996</v>
      </c>
      <c r="AQ84" s="100">
        <v>0</v>
      </c>
      <c r="AR84" s="100">
        <v>100</v>
      </c>
      <c r="AS84" s="100">
        <v>1.0212336</v>
      </c>
      <c r="AT84" s="100">
        <v>74683</v>
      </c>
      <c r="AU84" s="100">
        <v>5.4375054</v>
      </c>
      <c r="AV84" s="100">
        <v>5.8238352999999998</v>
      </c>
      <c r="AW84" s="100">
        <v>1.1457805000000001</v>
      </c>
      <c r="AY84" s="122">
        <v>1977</v>
      </c>
    </row>
    <row r="85" spans="2:51">
      <c r="B85" s="122">
        <v>1978</v>
      </c>
      <c r="C85" s="100">
        <v>578</v>
      </c>
      <c r="D85" s="100">
        <v>8.0486898</v>
      </c>
      <c r="E85" s="100">
        <v>6.7848170999999997</v>
      </c>
      <c r="F85" s="100" t="s">
        <v>24</v>
      </c>
      <c r="G85" s="100">
        <v>6.5999815999999996</v>
      </c>
      <c r="H85" s="100">
        <v>8.4294554000000002</v>
      </c>
      <c r="I85" s="100">
        <v>10.738319000000001</v>
      </c>
      <c r="J85" s="100">
        <v>7.9480969000000004</v>
      </c>
      <c r="K85" s="100">
        <v>0</v>
      </c>
      <c r="L85" s="100">
        <v>100</v>
      </c>
      <c r="M85" s="100">
        <v>0.9588428</v>
      </c>
      <c r="N85" s="100">
        <v>38771</v>
      </c>
      <c r="O85" s="100">
        <v>5.5269947000000004</v>
      </c>
      <c r="P85" s="100">
        <v>4.7650300000000003</v>
      </c>
      <c r="R85" s="122">
        <v>1978</v>
      </c>
      <c r="S85" s="100">
        <v>447</v>
      </c>
      <c r="T85" s="100">
        <v>6.2273943000000003</v>
      </c>
      <c r="U85" s="100">
        <v>5.5169462999999999</v>
      </c>
      <c r="V85" s="100" t="s">
        <v>24</v>
      </c>
      <c r="W85" s="100">
        <v>5.4024342000000001</v>
      </c>
      <c r="X85" s="100">
        <v>6.7263877000000001</v>
      </c>
      <c r="Y85" s="100">
        <v>8.5476139</v>
      </c>
      <c r="Z85" s="100">
        <v>10.225951</v>
      </c>
      <c r="AA85" s="100">
        <v>0</v>
      </c>
      <c r="AB85" s="100">
        <v>100</v>
      </c>
      <c r="AC85" s="100">
        <v>0.92846459999999997</v>
      </c>
      <c r="AD85" s="100">
        <v>29011</v>
      </c>
      <c r="AE85" s="100">
        <v>4.2198621999999997</v>
      </c>
      <c r="AF85" s="100">
        <v>6.6692261000000004</v>
      </c>
      <c r="AH85" s="122">
        <v>1978</v>
      </c>
      <c r="AI85" s="100">
        <v>1025</v>
      </c>
      <c r="AJ85" s="100">
        <v>7.1382532999999997</v>
      </c>
      <c r="AK85" s="100">
        <v>6.1830639999999999</v>
      </c>
      <c r="AL85" s="100" t="s">
        <v>24</v>
      </c>
      <c r="AM85" s="100">
        <v>6.0353490000000001</v>
      </c>
      <c r="AN85" s="100">
        <v>7.6075308000000001</v>
      </c>
      <c r="AO85" s="100">
        <v>9.6747793000000009</v>
      </c>
      <c r="AP85" s="100">
        <v>8.9414634</v>
      </c>
      <c r="AQ85" s="100">
        <v>0</v>
      </c>
      <c r="AR85" s="100">
        <v>100</v>
      </c>
      <c r="AS85" s="100">
        <v>0.94535389999999997</v>
      </c>
      <c r="AT85" s="100">
        <v>67782</v>
      </c>
      <c r="AU85" s="100">
        <v>4.8800147999999997</v>
      </c>
      <c r="AV85" s="100">
        <v>5.428401</v>
      </c>
      <c r="AW85" s="100">
        <v>1.2298138999999999</v>
      </c>
      <c r="AY85" s="122">
        <v>1978</v>
      </c>
    </row>
    <row r="86" spans="2:51">
      <c r="B86" s="123">
        <v>1979</v>
      </c>
      <c r="C86" s="100">
        <v>516</v>
      </c>
      <c r="D86" s="100">
        <v>7.1135501999999997</v>
      </c>
      <c r="E86" s="100">
        <v>6.2440102</v>
      </c>
      <c r="F86" s="100">
        <v>6.4313304999999996</v>
      </c>
      <c r="G86" s="100">
        <v>6.0950921999999998</v>
      </c>
      <c r="H86" s="100">
        <v>7.6726716000000001</v>
      </c>
      <c r="I86" s="100">
        <v>9.7459769000000005</v>
      </c>
      <c r="J86" s="100">
        <v>8.0077519000000006</v>
      </c>
      <c r="K86" s="100">
        <v>0</v>
      </c>
      <c r="L86" s="100">
        <v>100</v>
      </c>
      <c r="M86" s="100">
        <v>0.87078319999999998</v>
      </c>
      <c r="N86" s="100">
        <v>34617</v>
      </c>
      <c r="O86" s="100">
        <v>4.8882241000000004</v>
      </c>
      <c r="P86" s="100">
        <v>4.4115567000000002</v>
      </c>
      <c r="R86" s="123">
        <v>1979</v>
      </c>
      <c r="S86" s="100">
        <v>469</v>
      </c>
      <c r="T86" s="100">
        <v>6.4583053000000001</v>
      </c>
      <c r="U86" s="100">
        <v>5.7925830999999999</v>
      </c>
      <c r="V86" s="100">
        <v>5.9663605999999998</v>
      </c>
      <c r="W86" s="100">
        <v>5.6409744999999996</v>
      </c>
      <c r="X86" s="100">
        <v>7.2019421000000001</v>
      </c>
      <c r="Y86" s="100">
        <v>9.2701018000000008</v>
      </c>
      <c r="Z86" s="100">
        <v>8.5607676000000001</v>
      </c>
      <c r="AA86" s="100">
        <v>0</v>
      </c>
      <c r="AB86" s="100">
        <v>100</v>
      </c>
      <c r="AC86" s="100">
        <v>0.99131279999999999</v>
      </c>
      <c r="AD86" s="100">
        <v>31186</v>
      </c>
      <c r="AE86" s="100">
        <v>4.486561</v>
      </c>
      <c r="AF86" s="100">
        <v>7.4913582999999999</v>
      </c>
      <c r="AH86" s="123">
        <v>1979</v>
      </c>
      <c r="AI86" s="100">
        <v>985</v>
      </c>
      <c r="AJ86" s="100">
        <v>6.7857425999999998</v>
      </c>
      <c r="AK86" s="100">
        <v>5.9978920000000002</v>
      </c>
      <c r="AL86" s="100">
        <v>6.1778288000000003</v>
      </c>
      <c r="AM86" s="100">
        <v>5.8398284</v>
      </c>
      <c r="AN86" s="100">
        <v>7.430663</v>
      </c>
      <c r="AO86" s="100">
        <v>9.5077362999999995</v>
      </c>
      <c r="AP86" s="100">
        <v>8.2710659999999994</v>
      </c>
      <c r="AQ86" s="100">
        <v>0</v>
      </c>
      <c r="AR86" s="100">
        <v>100</v>
      </c>
      <c r="AS86" s="100">
        <v>0.92429249999999996</v>
      </c>
      <c r="AT86" s="100">
        <v>65803</v>
      </c>
      <c r="AU86" s="100">
        <v>4.6892635</v>
      </c>
      <c r="AV86" s="100">
        <v>5.4790995999999996</v>
      </c>
      <c r="AW86" s="100">
        <v>1.0779319000000001</v>
      </c>
      <c r="AY86" s="123">
        <v>1979</v>
      </c>
    </row>
    <row r="87" spans="2:51">
      <c r="B87" s="123">
        <v>1980</v>
      </c>
      <c r="C87" s="100">
        <v>490</v>
      </c>
      <c r="D87" s="100">
        <v>6.6775142000000001</v>
      </c>
      <c r="E87" s="100">
        <v>5.8421620000000001</v>
      </c>
      <c r="F87" s="100">
        <v>6.0174268</v>
      </c>
      <c r="G87" s="100">
        <v>5.7146214999999998</v>
      </c>
      <c r="H87" s="100">
        <v>7.3049625000000002</v>
      </c>
      <c r="I87" s="100">
        <v>9.4142121000000003</v>
      </c>
      <c r="J87" s="100">
        <v>7.2061223999999999</v>
      </c>
      <c r="K87" s="100">
        <v>0</v>
      </c>
      <c r="L87" s="100">
        <v>100</v>
      </c>
      <c r="M87" s="100">
        <v>0.80967650000000002</v>
      </c>
      <c r="N87" s="100">
        <v>33255</v>
      </c>
      <c r="O87" s="100">
        <v>4.6450734000000002</v>
      </c>
      <c r="P87" s="100">
        <v>4.2708095000000004</v>
      </c>
      <c r="R87" s="123">
        <v>1980</v>
      </c>
      <c r="S87" s="100">
        <v>419</v>
      </c>
      <c r="T87" s="100">
        <v>5.6950270999999999</v>
      </c>
      <c r="U87" s="100">
        <v>5.1959597999999998</v>
      </c>
      <c r="V87" s="100">
        <v>5.3518385999999998</v>
      </c>
      <c r="W87" s="100">
        <v>5.0432066999999998</v>
      </c>
      <c r="X87" s="100">
        <v>6.4362488000000004</v>
      </c>
      <c r="Y87" s="100">
        <v>8.1926360000000003</v>
      </c>
      <c r="Z87" s="100">
        <v>9.1527446000000001</v>
      </c>
      <c r="AA87" s="100">
        <v>0</v>
      </c>
      <c r="AB87" s="100">
        <v>100</v>
      </c>
      <c r="AC87" s="100">
        <v>0.86970959999999997</v>
      </c>
      <c r="AD87" s="100">
        <v>27610</v>
      </c>
      <c r="AE87" s="100">
        <v>3.9237872999999999</v>
      </c>
      <c r="AF87" s="100">
        <v>6.8169978000000002</v>
      </c>
      <c r="AH87" s="123">
        <v>1980</v>
      </c>
      <c r="AI87" s="100">
        <v>909</v>
      </c>
      <c r="AJ87" s="100">
        <v>6.1856276000000001</v>
      </c>
      <c r="AK87" s="100">
        <v>5.5070834</v>
      </c>
      <c r="AL87" s="100">
        <v>5.6722958999999999</v>
      </c>
      <c r="AM87" s="100">
        <v>5.3589555999999998</v>
      </c>
      <c r="AN87" s="100">
        <v>6.8717759999999997</v>
      </c>
      <c r="AO87" s="100">
        <v>8.8098112000000004</v>
      </c>
      <c r="AP87" s="100">
        <v>8.1034103000000002</v>
      </c>
      <c r="AQ87" s="100">
        <v>0</v>
      </c>
      <c r="AR87" s="100">
        <v>100</v>
      </c>
      <c r="AS87" s="100">
        <v>0.83628499999999995</v>
      </c>
      <c r="AT87" s="100">
        <v>60865</v>
      </c>
      <c r="AU87" s="100">
        <v>4.2875456999999999</v>
      </c>
      <c r="AV87" s="100">
        <v>5.1420364999999997</v>
      </c>
      <c r="AW87" s="100">
        <v>1.1243662999999999</v>
      </c>
      <c r="AY87" s="123">
        <v>1980</v>
      </c>
    </row>
    <row r="88" spans="2:51">
      <c r="B88" s="123">
        <v>1981</v>
      </c>
      <c r="C88" s="100">
        <v>518</v>
      </c>
      <c r="D88" s="100">
        <v>6.9546378999999998</v>
      </c>
      <c r="E88" s="100">
        <v>6.1280175999999997</v>
      </c>
      <c r="F88" s="100">
        <v>6.3118581999999996</v>
      </c>
      <c r="G88" s="100">
        <v>6.0039610000000003</v>
      </c>
      <c r="H88" s="100">
        <v>7.6560680999999997</v>
      </c>
      <c r="I88" s="100">
        <v>9.8858482999999993</v>
      </c>
      <c r="J88" s="100">
        <v>7.5714286</v>
      </c>
      <c r="K88" s="100">
        <v>0</v>
      </c>
      <c r="L88" s="100">
        <v>100</v>
      </c>
      <c r="M88" s="100">
        <v>0.85343349999999996</v>
      </c>
      <c r="N88" s="100">
        <v>34959</v>
      </c>
      <c r="O88" s="100">
        <v>4.8138066999999998</v>
      </c>
      <c r="P88" s="100">
        <v>4.5897949999999996</v>
      </c>
      <c r="R88" s="123">
        <v>1981</v>
      </c>
      <c r="S88" s="100">
        <v>419</v>
      </c>
      <c r="T88" s="100">
        <v>5.6053563999999998</v>
      </c>
      <c r="U88" s="100">
        <v>5.0898202000000001</v>
      </c>
      <c r="V88" s="100">
        <v>5.2425148000000004</v>
      </c>
      <c r="W88" s="100">
        <v>4.9557712</v>
      </c>
      <c r="X88" s="100">
        <v>6.4131723999999997</v>
      </c>
      <c r="Y88" s="100">
        <v>8.2763282</v>
      </c>
      <c r="Z88" s="100">
        <v>7.8162291000000002</v>
      </c>
      <c r="AA88" s="100">
        <v>0</v>
      </c>
      <c r="AB88" s="100">
        <v>100</v>
      </c>
      <c r="AC88" s="100">
        <v>0.8673691</v>
      </c>
      <c r="AD88" s="100">
        <v>28179</v>
      </c>
      <c r="AE88" s="100">
        <v>3.9445939999999999</v>
      </c>
      <c r="AF88" s="100">
        <v>7.1414451999999997</v>
      </c>
      <c r="AH88" s="123">
        <v>1981</v>
      </c>
      <c r="AI88" s="100">
        <v>937</v>
      </c>
      <c r="AJ88" s="100">
        <v>6.2787889999999997</v>
      </c>
      <c r="AK88" s="100">
        <v>5.5969631</v>
      </c>
      <c r="AL88" s="100">
        <v>5.7648720000000004</v>
      </c>
      <c r="AM88" s="100">
        <v>5.4616718999999998</v>
      </c>
      <c r="AN88" s="100">
        <v>7.0354486999999999</v>
      </c>
      <c r="AO88" s="100">
        <v>9.0869896000000008</v>
      </c>
      <c r="AP88" s="100">
        <v>7.6808965000000002</v>
      </c>
      <c r="AQ88" s="100">
        <v>0</v>
      </c>
      <c r="AR88" s="100">
        <v>100</v>
      </c>
      <c r="AS88" s="100">
        <v>0.85960939999999997</v>
      </c>
      <c r="AT88" s="100">
        <v>63138</v>
      </c>
      <c r="AU88" s="100">
        <v>4.3827764</v>
      </c>
      <c r="AV88" s="100">
        <v>5.4605743000000002</v>
      </c>
      <c r="AW88" s="100">
        <v>1.2039753</v>
      </c>
      <c r="AY88" s="123">
        <v>1981</v>
      </c>
    </row>
    <row r="89" spans="2:51">
      <c r="B89" s="123">
        <v>1982</v>
      </c>
      <c r="C89" s="100">
        <v>565</v>
      </c>
      <c r="D89" s="100">
        <v>7.4529272000000004</v>
      </c>
      <c r="E89" s="100">
        <v>6.6609897</v>
      </c>
      <c r="F89" s="100">
        <v>6.8608193999999996</v>
      </c>
      <c r="G89" s="100">
        <v>6.5153574000000001</v>
      </c>
      <c r="H89" s="100">
        <v>8.2062430000000006</v>
      </c>
      <c r="I89" s="100">
        <v>10.459175</v>
      </c>
      <c r="J89" s="100">
        <v>8.9415928999999998</v>
      </c>
      <c r="K89" s="100">
        <v>0</v>
      </c>
      <c r="L89" s="100">
        <v>100</v>
      </c>
      <c r="M89" s="100">
        <v>0.89264549999999998</v>
      </c>
      <c r="N89" s="100">
        <v>37347</v>
      </c>
      <c r="O89" s="100">
        <v>5.0559289999999999</v>
      </c>
      <c r="P89" s="100">
        <v>4.7605025999999997</v>
      </c>
      <c r="R89" s="123">
        <v>1982</v>
      </c>
      <c r="S89" s="100">
        <v>487</v>
      </c>
      <c r="T89" s="100">
        <v>6.4050858000000002</v>
      </c>
      <c r="U89" s="100">
        <v>5.8763217000000001</v>
      </c>
      <c r="V89" s="100">
        <v>6.0526114</v>
      </c>
      <c r="W89" s="100">
        <v>5.7115527999999998</v>
      </c>
      <c r="X89" s="100">
        <v>7.3362105</v>
      </c>
      <c r="Y89" s="100">
        <v>9.4225496999999994</v>
      </c>
      <c r="Z89" s="100">
        <v>8.5893224000000004</v>
      </c>
      <c r="AA89" s="100">
        <v>0</v>
      </c>
      <c r="AB89" s="100">
        <v>100</v>
      </c>
      <c r="AC89" s="100">
        <v>0.94607200000000002</v>
      </c>
      <c r="AD89" s="100">
        <v>32378</v>
      </c>
      <c r="AE89" s="100">
        <v>4.4600308999999996</v>
      </c>
      <c r="AF89" s="100">
        <v>7.9088399999999996</v>
      </c>
      <c r="AH89" s="123">
        <v>1982</v>
      </c>
      <c r="AI89" s="100">
        <v>1052</v>
      </c>
      <c r="AJ89" s="100">
        <v>6.9282329000000002</v>
      </c>
      <c r="AK89" s="100">
        <v>6.2646211999999997</v>
      </c>
      <c r="AL89" s="100">
        <v>6.4525598999999998</v>
      </c>
      <c r="AM89" s="100">
        <v>6.1062643999999997</v>
      </c>
      <c r="AN89" s="100">
        <v>7.7739279000000003</v>
      </c>
      <c r="AO89" s="100">
        <v>9.9468195999999995</v>
      </c>
      <c r="AP89" s="100">
        <v>8.7785171000000002</v>
      </c>
      <c r="AQ89" s="100">
        <v>0</v>
      </c>
      <c r="AR89" s="100">
        <v>100</v>
      </c>
      <c r="AS89" s="100">
        <v>0.91660790000000003</v>
      </c>
      <c r="AT89" s="100">
        <v>69725</v>
      </c>
      <c r="AU89" s="100">
        <v>4.7605671999999997</v>
      </c>
      <c r="AV89" s="100">
        <v>5.8400647000000001</v>
      </c>
      <c r="AW89" s="100">
        <v>1.1335305</v>
      </c>
      <c r="AY89" s="123">
        <v>1982</v>
      </c>
    </row>
    <row r="90" spans="2:51">
      <c r="B90" s="123">
        <v>1983</v>
      </c>
      <c r="C90" s="100">
        <v>515</v>
      </c>
      <c r="D90" s="100">
        <v>6.7001927999999999</v>
      </c>
      <c r="E90" s="100">
        <v>5.9997328000000003</v>
      </c>
      <c r="F90" s="100">
        <v>6.1797247999999998</v>
      </c>
      <c r="G90" s="100">
        <v>5.8859864000000002</v>
      </c>
      <c r="H90" s="100">
        <v>7.3911391000000002</v>
      </c>
      <c r="I90" s="100">
        <v>9.4457930000000001</v>
      </c>
      <c r="J90" s="100">
        <v>8.7689319999999995</v>
      </c>
      <c r="K90" s="100">
        <v>0</v>
      </c>
      <c r="L90" s="100">
        <v>100</v>
      </c>
      <c r="M90" s="100">
        <v>0.85194380000000003</v>
      </c>
      <c r="N90" s="100">
        <v>34156</v>
      </c>
      <c r="O90" s="100">
        <v>4.5638068000000001</v>
      </c>
      <c r="P90" s="100">
        <v>4.6464173999999998</v>
      </c>
      <c r="R90" s="123">
        <v>1983</v>
      </c>
      <c r="S90" s="100">
        <v>467</v>
      </c>
      <c r="T90" s="100">
        <v>6.0593273999999999</v>
      </c>
      <c r="U90" s="100">
        <v>5.5620039999999999</v>
      </c>
      <c r="V90" s="100">
        <v>5.7288642000000003</v>
      </c>
      <c r="W90" s="100">
        <v>5.4362969000000003</v>
      </c>
      <c r="X90" s="100">
        <v>6.9839342999999996</v>
      </c>
      <c r="Y90" s="100">
        <v>9.0505575</v>
      </c>
      <c r="Z90" s="100">
        <v>8.2505352999999992</v>
      </c>
      <c r="AA90" s="100">
        <v>0</v>
      </c>
      <c r="AB90" s="100">
        <v>100</v>
      </c>
      <c r="AC90" s="100">
        <v>0.94088729999999998</v>
      </c>
      <c r="AD90" s="100">
        <v>31208</v>
      </c>
      <c r="AE90" s="100">
        <v>4.2462093999999997</v>
      </c>
      <c r="AF90" s="100">
        <v>7.8459766999999996</v>
      </c>
      <c r="AH90" s="123">
        <v>1983</v>
      </c>
      <c r="AI90" s="100">
        <v>982</v>
      </c>
      <c r="AJ90" s="100">
        <v>6.3793274999999996</v>
      </c>
      <c r="AK90" s="100">
        <v>5.7589696999999997</v>
      </c>
      <c r="AL90" s="100">
        <v>5.9317387999999998</v>
      </c>
      <c r="AM90" s="100">
        <v>5.6339329999999999</v>
      </c>
      <c r="AN90" s="100">
        <v>7.1766899000000004</v>
      </c>
      <c r="AO90" s="100">
        <v>9.2409622999999996</v>
      </c>
      <c r="AP90" s="100">
        <v>8.5224033000000006</v>
      </c>
      <c r="AQ90" s="100">
        <v>0</v>
      </c>
      <c r="AR90" s="100">
        <v>100</v>
      </c>
      <c r="AS90" s="100">
        <v>0.89204609999999995</v>
      </c>
      <c r="AT90" s="100">
        <v>65364</v>
      </c>
      <c r="AU90" s="100">
        <v>4.4064477999999996</v>
      </c>
      <c r="AV90" s="100">
        <v>5.7698112999999998</v>
      </c>
      <c r="AW90" s="100">
        <v>1.0786998000000001</v>
      </c>
      <c r="AY90" s="123">
        <v>1983</v>
      </c>
    </row>
    <row r="91" spans="2:51">
      <c r="B91" s="123">
        <v>1984</v>
      </c>
      <c r="C91" s="100">
        <v>512</v>
      </c>
      <c r="D91" s="100">
        <v>6.5824897</v>
      </c>
      <c r="E91" s="100">
        <v>5.9402660000000003</v>
      </c>
      <c r="F91" s="100">
        <v>6.118474</v>
      </c>
      <c r="G91" s="100">
        <v>5.8245696000000002</v>
      </c>
      <c r="H91" s="100">
        <v>7.2422189000000001</v>
      </c>
      <c r="I91" s="100">
        <v>9.2065944999999996</v>
      </c>
      <c r="J91" s="100">
        <v>9.1487280000000002</v>
      </c>
      <c r="K91" s="100">
        <v>0</v>
      </c>
      <c r="L91" s="100">
        <v>100</v>
      </c>
      <c r="M91" s="100">
        <v>0.85351829999999995</v>
      </c>
      <c r="N91" s="100">
        <v>33707</v>
      </c>
      <c r="O91" s="100">
        <v>4.4548502000000001</v>
      </c>
      <c r="P91" s="100">
        <v>4.7738217000000001</v>
      </c>
      <c r="R91" s="123">
        <v>1984</v>
      </c>
      <c r="S91" s="100">
        <v>370</v>
      </c>
      <c r="T91" s="100">
        <v>4.7428727999999998</v>
      </c>
      <c r="U91" s="100">
        <v>4.3875573000000001</v>
      </c>
      <c r="V91" s="100">
        <v>4.5191840000000001</v>
      </c>
      <c r="W91" s="100">
        <v>4.3053286000000002</v>
      </c>
      <c r="X91" s="100">
        <v>5.4035647999999998</v>
      </c>
      <c r="Y91" s="100">
        <v>6.9162040999999999</v>
      </c>
      <c r="Z91" s="100">
        <v>10.089188999999999</v>
      </c>
      <c r="AA91" s="100">
        <v>0</v>
      </c>
      <c r="AB91" s="100">
        <v>100</v>
      </c>
      <c r="AC91" s="100">
        <v>0.74108200000000002</v>
      </c>
      <c r="AD91" s="100">
        <v>24103</v>
      </c>
      <c r="AE91" s="100">
        <v>3.2445303999999999</v>
      </c>
      <c r="AF91" s="100">
        <v>6.3199433999999997</v>
      </c>
      <c r="AH91" s="123">
        <v>1984</v>
      </c>
      <c r="AI91" s="100">
        <v>882</v>
      </c>
      <c r="AJ91" s="100">
        <v>5.6613252999999997</v>
      </c>
      <c r="AK91" s="100">
        <v>5.1612349999999996</v>
      </c>
      <c r="AL91" s="100">
        <v>5.3160720000000001</v>
      </c>
      <c r="AM91" s="100">
        <v>5.0579649</v>
      </c>
      <c r="AN91" s="100">
        <v>6.3340223</v>
      </c>
      <c r="AO91" s="100">
        <v>8.0798916999999992</v>
      </c>
      <c r="AP91" s="100">
        <v>9.5437002999999994</v>
      </c>
      <c r="AQ91" s="100">
        <v>0</v>
      </c>
      <c r="AR91" s="100">
        <v>100</v>
      </c>
      <c r="AS91" s="100">
        <v>0.80244550000000003</v>
      </c>
      <c r="AT91" s="100">
        <v>57810</v>
      </c>
      <c r="AU91" s="100">
        <v>3.8552414000000002</v>
      </c>
      <c r="AV91" s="100">
        <v>5.3160575999999997</v>
      </c>
      <c r="AW91" s="100">
        <v>1.3538891</v>
      </c>
      <c r="AY91" s="123">
        <v>1984</v>
      </c>
    </row>
    <row r="92" spans="2:51">
      <c r="B92" s="123">
        <v>1985</v>
      </c>
      <c r="C92" s="100">
        <v>545</v>
      </c>
      <c r="D92" s="100">
        <v>6.9138501000000003</v>
      </c>
      <c r="E92" s="100">
        <v>6.2591656000000002</v>
      </c>
      <c r="F92" s="100">
        <v>6.4469405999999996</v>
      </c>
      <c r="G92" s="100">
        <v>6.1282645000000002</v>
      </c>
      <c r="H92" s="100">
        <v>7.6429191999999997</v>
      </c>
      <c r="I92" s="100">
        <v>9.7205758000000007</v>
      </c>
      <c r="J92" s="100">
        <v>8.9798165000000001</v>
      </c>
      <c r="K92" s="100">
        <v>0</v>
      </c>
      <c r="L92" s="100">
        <v>100</v>
      </c>
      <c r="M92" s="100">
        <v>0.84949189999999997</v>
      </c>
      <c r="N92" s="100">
        <v>36048</v>
      </c>
      <c r="O92" s="100">
        <v>4.7056513999999998</v>
      </c>
      <c r="P92" s="100">
        <v>4.7987603999999999</v>
      </c>
      <c r="R92" s="123">
        <v>1985</v>
      </c>
      <c r="S92" s="100">
        <v>437</v>
      </c>
      <c r="T92" s="100">
        <v>5.5277383999999996</v>
      </c>
      <c r="U92" s="100">
        <v>5.0545346999999996</v>
      </c>
      <c r="V92" s="100">
        <v>5.2061707000000004</v>
      </c>
      <c r="W92" s="100">
        <v>4.9317197999999998</v>
      </c>
      <c r="X92" s="100">
        <v>6.3177458</v>
      </c>
      <c r="Y92" s="100">
        <v>8.1263193999999999</v>
      </c>
      <c r="Z92" s="100">
        <v>9.0411898999999991</v>
      </c>
      <c r="AA92" s="100">
        <v>0</v>
      </c>
      <c r="AB92" s="100">
        <v>100</v>
      </c>
      <c r="AC92" s="100">
        <v>0.7996048</v>
      </c>
      <c r="AD92" s="100">
        <v>28866</v>
      </c>
      <c r="AE92" s="100">
        <v>3.8398990999999998</v>
      </c>
      <c r="AF92" s="100">
        <v>7.0874378</v>
      </c>
      <c r="AH92" s="123">
        <v>1985</v>
      </c>
      <c r="AI92" s="100">
        <v>982</v>
      </c>
      <c r="AJ92" s="100">
        <v>6.2197908999999996</v>
      </c>
      <c r="AK92" s="100">
        <v>5.6282293000000001</v>
      </c>
      <c r="AL92" s="100">
        <v>5.7970762000000002</v>
      </c>
      <c r="AM92" s="100">
        <v>5.4912330999999996</v>
      </c>
      <c r="AN92" s="100">
        <v>6.9741239000000004</v>
      </c>
      <c r="AO92" s="100">
        <v>8.9267093000000006</v>
      </c>
      <c r="AP92" s="100">
        <v>9.0071282999999998</v>
      </c>
      <c r="AQ92" s="100">
        <v>0</v>
      </c>
      <c r="AR92" s="100">
        <v>100</v>
      </c>
      <c r="AS92" s="100">
        <v>0.82654369999999999</v>
      </c>
      <c r="AT92" s="100">
        <v>64914</v>
      </c>
      <c r="AU92" s="100">
        <v>4.2768591000000002</v>
      </c>
      <c r="AV92" s="100">
        <v>5.6033865</v>
      </c>
      <c r="AW92" s="100">
        <v>1.2383268000000001</v>
      </c>
      <c r="AY92" s="123">
        <v>1985</v>
      </c>
    </row>
    <row r="93" spans="2:51">
      <c r="B93" s="123">
        <v>1986</v>
      </c>
      <c r="C93" s="100">
        <v>447</v>
      </c>
      <c r="D93" s="100">
        <v>5.5873694</v>
      </c>
      <c r="E93" s="100">
        <v>4.9376766999999999</v>
      </c>
      <c r="F93" s="100">
        <v>5.085807</v>
      </c>
      <c r="G93" s="100">
        <v>4.8156758999999996</v>
      </c>
      <c r="H93" s="100">
        <v>6.1747658999999997</v>
      </c>
      <c r="I93" s="100">
        <v>7.9076855999999998</v>
      </c>
      <c r="J93" s="100">
        <v>7.9573990999999999</v>
      </c>
      <c r="K93" s="100">
        <v>0</v>
      </c>
      <c r="L93" s="100">
        <v>100</v>
      </c>
      <c r="M93" s="100">
        <v>0.71853400000000001</v>
      </c>
      <c r="N93" s="100">
        <v>29943</v>
      </c>
      <c r="O93" s="100">
        <v>3.8554558000000001</v>
      </c>
      <c r="P93" s="100">
        <v>4.1377566000000003</v>
      </c>
      <c r="R93" s="123">
        <v>1986</v>
      </c>
      <c r="S93" s="100">
        <v>394</v>
      </c>
      <c r="T93" s="100">
        <v>4.9138437000000001</v>
      </c>
      <c r="U93" s="100">
        <v>4.5640871000000001</v>
      </c>
      <c r="V93" s="100">
        <v>4.7010097999999996</v>
      </c>
      <c r="W93" s="100">
        <v>4.4573565999999998</v>
      </c>
      <c r="X93" s="100">
        <v>5.6594327</v>
      </c>
      <c r="Y93" s="100">
        <v>7.2626609999999996</v>
      </c>
      <c r="Z93" s="100">
        <v>9.3883249000000006</v>
      </c>
      <c r="AA93" s="100">
        <v>0</v>
      </c>
      <c r="AB93" s="100">
        <v>100</v>
      </c>
      <c r="AC93" s="100">
        <v>0.74662220000000001</v>
      </c>
      <c r="AD93" s="100">
        <v>25944</v>
      </c>
      <c r="AE93" s="100">
        <v>3.4077698999999999</v>
      </c>
      <c r="AF93" s="100">
        <v>6.6503807999999998</v>
      </c>
      <c r="AH93" s="123">
        <v>1986</v>
      </c>
      <c r="AI93" s="100">
        <v>841</v>
      </c>
      <c r="AJ93" s="100">
        <v>5.2502285999999998</v>
      </c>
      <c r="AK93" s="100">
        <v>4.7564153999999998</v>
      </c>
      <c r="AL93" s="100">
        <v>4.8991078000000003</v>
      </c>
      <c r="AM93" s="100">
        <v>4.6439253999999996</v>
      </c>
      <c r="AN93" s="100">
        <v>5.9223929000000002</v>
      </c>
      <c r="AO93" s="100">
        <v>7.5915952999999998</v>
      </c>
      <c r="AP93" s="100">
        <v>8.6285714000000002</v>
      </c>
      <c r="AQ93" s="100">
        <v>0</v>
      </c>
      <c r="AR93" s="100">
        <v>100</v>
      </c>
      <c r="AS93" s="100">
        <v>0.7314252</v>
      </c>
      <c r="AT93" s="100">
        <v>55887</v>
      </c>
      <c r="AU93" s="100">
        <v>3.6338427000000002</v>
      </c>
      <c r="AV93" s="100">
        <v>5.0178403999999999</v>
      </c>
      <c r="AW93" s="100">
        <v>1.0818542</v>
      </c>
      <c r="AY93" s="123">
        <v>1986</v>
      </c>
    </row>
    <row r="94" spans="2:51">
      <c r="B94" s="123">
        <v>1987</v>
      </c>
      <c r="C94" s="100">
        <v>453</v>
      </c>
      <c r="D94" s="100">
        <v>5.5800169000000004</v>
      </c>
      <c r="E94" s="100">
        <v>4.9842743</v>
      </c>
      <c r="F94" s="100">
        <v>5.1338026000000001</v>
      </c>
      <c r="G94" s="100">
        <v>4.8456374999999996</v>
      </c>
      <c r="H94" s="100">
        <v>6.2117201</v>
      </c>
      <c r="I94" s="100">
        <v>7.8950339999999999</v>
      </c>
      <c r="J94" s="100">
        <v>8.5408389000000007</v>
      </c>
      <c r="K94" s="100">
        <v>0</v>
      </c>
      <c r="L94" s="100">
        <v>100</v>
      </c>
      <c r="M94" s="100">
        <v>0.7121634</v>
      </c>
      <c r="N94" s="100">
        <v>30124</v>
      </c>
      <c r="O94" s="100">
        <v>3.8257731000000001</v>
      </c>
      <c r="P94" s="100">
        <v>4.1817979999999997</v>
      </c>
      <c r="R94" s="123">
        <v>1987</v>
      </c>
      <c r="S94" s="100">
        <v>364</v>
      </c>
      <c r="T94" s="100">
        <v>4.4686598000000002</v>
      </c>
      <c r="U94" s="100">
        <v>4.1215755999999999</v>
      </c>
      <c r="V94" s="100">
        <v>4.2452228999999999</v>
      </c>
      <c r="W94" s="100">
        <v>4.0022592000000001</v>
      </c>
      <c r="X94" s="100">
        <v>5.2319921000000003</v>
      </c>
      <c r="Y94" s="100">
        <v>6.779058</v>
      </c>
      <c r="Z94" s="100">
        <v>7.2829670000000002</v>
      </c>
      <c r="AA94" s="100">
        <v>0</v>
      </c>
      <c r="AB94" s="100">
        <v>100</v>
      </c>
      <c r="AC94" s="100">
        <v>0.67771360000000003</v>
      </c>
      <c r="AD94" s="100">
        <v>24663</v>
      </c>
      <c r="AE94" s="100">
        <v>3.1923023000000001</v>
      </c>
      <c r="AF94" s="100">
        <v>6.5044874000000004</v>
      </c>
      <c r="AH94" s="123">
        <v>1987</v>
      </c>
      <c r="AI94" s="100">
        <v>817</v>
      </c>
      <c r="AJ94" s="100">
        <v>5.0234034000000003</v>
      </c>
      <c r="AK94" s="100">
        <v>4.5493325999999996</v>
      </c>
      <c r="AL94" s="100">
        <v>4.6858126000000002</v>
      </c>
      <c r="AM94" s="100">
        <v>4.4171366000000001</v>
      </c>
      <c r="AN94" s="100">
        <v>5.7253331000000003</v>
      </c>
      <c r="AO94" s="100">
        <v>7.3439218000000004</v>
      </c>
      <c r="AP94" s="100">
        <v>7.9804161999999996</v>
      </c>
      <c r="AQ94" s="100">
        <v>0</v>
      </c>
      <c r="AR94" s="100">
        <v>100</v>
      </c>
      <c r="AS94" s="100">
        <v>0.69639189999999995</v>
      </c>
      <c r="AT94" s="100">
        <v>54787</v>
      </c>
      <c r="AU94" s="100">
        <v>3.5120466000000001</v>
      </c>
      <c r="AV94" s="100">
        <v>4.9827699000000001</v>
      </c>
      <c r="AW94" s="100">
        <v>1.2093128</v>
      </c>
      <c r="AY94" s="123">
        <v>1987</v>
      </c>
    </row>
    <row r="95" spans="2:51">
      <c r="B95" s="123">
        <v>1988</v>
      </c>
      <c r="C95" s="100">
        <v>458</v>
      </c>
      <c r="D95" s="100">
        <v>5.5522251999999996</v>
      </c>
      <c r="E95" s="100">
        <v>5.0333433000000003</v>
      </c>
      <c r="F95" s="100">
        <v>5.1843436000000001</v>
      </c>
      <c r="G95" s="100">
        <v>4.9089194999999997</v>
      </c>
      <c r="H95" s="100">
        <v>6.1614082000000003</v>
      </c>
      <c r="I95" s="100">
        <v>7.7646531000000003</v>
      </c>
      <c r="J95" s="100">
        <v>10.305676999999999</v>
      </c>
      <c r="K95" s="100">
        <v>0</v>
      </c>
      <c r="L95" s="100">
        <v>100</v>
      </c>
      <c r="M95" s="100">
        <v>0.70374919999999996</v>
      </c>
      <c r="N95" s="100">
        <v>29670</v>
      </c>
      <c r="O95" s="100">
        <v>3.7114894999999999</v>
      </c>
      <c r="P95" s="100">
        <v>4.0097845999999997</v>
      </c>
      <c r="R95" s="123">
        <v>1988</v>
      </c>
      <c r="S95" s="100">
        <v>406</v>
      </c>
      <c r="T95" s="100">
        <v>4.9014761</v>
      </c>
      <c r="U95" s="100">
        <v>4.6002413000000004</v>
      </c>
      <c r="V95" s="100">
        <v>4.7382486000000004</v>
      </c>
      <c r="W95" s="100">
        <v>4.5535620000000003</v>
      </c>
      <c r="X95" s="100">
        <v>5.5870099</v>
      </c>
      <c r="Y95" s="100">
        <v>7.0439473000000001</v>
      </c>
      <c r="Z95" s="100">
        <v>13</v>
      </c>
      <c r="AA95" s="100">
        <v>0</v>
      </c>
      <c r="AB95" s="100">
        <v>100</v>
      </c>
      <c r="AC95" s="100">
        <v>0.74109230000000004</v>
      </c>
      <c r="AD95" s="100">
        <v>25265</v>
      </c>
      <c r="AE95" s="100">
        <v>3.2190922</v>
      </c>
      <c r="AF95" s="100">
        <v>6.4515222999999997</v>
      </c>
      <c r="AH95" s="123">
        <v>1988</v>
      </c>
      <c r="AI95" s="100">
        <v>864</v>
      </c>
      <c r="AJ95" s="100">
        <v>5.2261761</v>
      </c>
      <c r="AK95" s="100">
        <v>4.8274111</v>
      </c>
      <c r="AL95" s="100">
        <v>4.9722334000000004</v>
      </c>
      <c r="AM95" s="100">
        <v>4.7450210000000004</v>
      </c>
      <c r="AN95" s="100">
        <v>5.8829305999999999</v>
      </c>
      <c r="AO95" s="100">
        <v>7.4151680999999998</v>
      </c>
      <c r="AP95" s="100">
        <v>11.571759</v>
      </c>
      <c r="AQ95" s="100">
        <v>0</v>
      </c>
      <c r="AR95" s="100">
        <v>100</v>
      </c>
      <c r="AS95" s="100">
        <v>0.72081689999999998</v>
      </c>
      <c r="AT95" s="100">
        <v>54935</v>
      </c>
      <c r="AU95" s="100">
        <v>3.4675536999999998</v>
      </c>
      <c r="AV95" s="100">
        <v>4.8548323</v>
      </c>
      <c r="AW95" s="100">
        <v>1.0941476999999999</v>
      </c>
      <c r="AY95" s="123">
        <v>1988</v>
      </c>
    </row>
    <row r="96" spans="2:51">
      <c r="B96" s="123">
        <v>1989</v>
      </c>
      <c r="C96" s="100">
        <v>400</v>
      </c>
      <c r="D96" s="100">
        <v>4.7689509000000001</v>
      </c>
      <c r="E96" s="100">
        <v>4.4558736000000003</v>
      </c>
      <c r="F96" s="100">
        <v>4.5895498000000003</v>
      </c>
      <c r="G96" s="100">
        <v>4.4327098999999999</v>
      </c>
      <c r="H96" s="100">
        <v>5.3411546000000003</v>
      </c>
      <c r="I96" s="100">
        <v>6.7303319999999998</v>
      </c>
      <c r="J96" s="100">
        <v>11.4175</v>
      </c>
      <c r="K96" s="100">
        <v>0</v>
      </c>
      <c r="L96" s="100">
        <v>100</v>
      </c>
      <c r="M96" s="100">
        <v>0.59767499999999996</v>
      </c>
      <c r="N96" s="100">
        <v>25522</v>
      </c>
      <c r="O96" s="100">
        <v>3.1428147000000002</v>
      </c>
      <c r="P96" s="100">
        <v>3.5404393000000001</v>
      </c>
      <c r="R96" s="123">
        <v>1989</v>
      </c>
      <c r="S96" s="100">
        <v>373</v>
      </c>
      <c r="T96" s="100">
        <v>4.4263398</v>
      </c>
      <c r="U96" s="100">
        <v>4.1756546999999999</v>
      </c>
      <c r="V96" s="100">
        <v>4.3009244000000004</v>
      </c>
      <c r="W96" s="100">
        <v>4.0883661</v>
      </c>
      <c r="X96" s="100">
        <v>5.1092957999999999</v>
      </c>
      <c r="Y96" s="100">
        <v>6.4612151000000004</v>
      </c>
      <c r="Z96" s="100">
        <v>11.745308</v>
      </c>
      <c r="AA96" s="100">
        <v>0</v>
      </c>
      <c r="AB96" s="100">
        <v>100</v>
      </c>
      <c r="AC96" s="100">
        <v>0.65089169999999996</v>
      </c>
      <c r="AD96" s="100">
        <v>23633</v>
      </c>
      <c r="AE96" s="100">
        <v>2.9633748</v>
      </c>
      <c r="AF96" s="100">
        <v>6.1412808999999999</v>
      </c>
      <c r="AH96" s="123">
        <v>1989</v>
      </c>
      <c r="AI96" s="100">
        <v>773</v>
      </c>
      <c r="AJ96" s="100">
        <v>4.5972455999999999</v>
      </c>
      <c r="AK96" s="100">
        <v>4.2778141999999999</v>
      </c>
      <c r="AL96" s="100">
        <v>4.4061485999999999</v>
      </c>
      <c r="AM96" s="100">
        <v>4.2108790999999997</v>
      </c>
      <c r="AN96" s="100">
        <v>5.2084764999999997</v>
      </c>
      <c r="AO96" s="100">
        <v>6.5845440999999996</v>
      </c>
      <c r="AP96" s="100">
        <v>11.575678999999999</v>
      </c>
      <c r="AQ96" s="100">
        <v>0</v>
      </c>
      <c r="AR96" s="100">
        <v>100</v>
      </c>
      <c r="AS96" s="100">
        <v>0.62222290000000002</v>
      </c>
      <c r="AT96" s="100">
        <v>49155</v>
      </c>
      <c r="AU96" s="100">
        <v>3.0539070000000001</v>
      </c>
      <c r="AV96" s="100">
        <v>4.4456281999999998</v>
      </c>
      <c r="AW96" s="100">
        <v>1.0671078000000001</v>
      </c>
      <c r="AY96" s="123">
        <v>1989</v>
      </c>
    </row>
    <row r="97" spans="2:51">
      <c r="B97" s="123">
        <v>1990</v>
      </c>
      <c r="C97" s="100">
        <v>442</v>
      </c>
      <c r="D97" s="100">
        <v>5.1931152000000003</v>
      </c>
      <c r="E97" s="100">
        <v>4.8287180000000003</v>
      </c>
      <c r="F97" s="100">
        <v>4.9735795999999999</v>
      </c>
      <c r="G97" s="100">
        <v>4.7627160000000002</v>
      </c>
      <c r="H97" s="100">
        <v>5.7686327000000004</v>
      </c>
      <c r="I97" s="100">
        <v>7.2368174999999999</v>
      </c>
      <c r="J97" s="100">
        <v>12.323529000000001</v>
      </c>
      <c r="K97" s="100">
        <v>0</v>
      </c>
      <c r="L97" s="100">
        <v>100</v>
      </c>
      <c r="M97" s="100">
        <v>0.6835968</v>
      </c>
      <c r="N97" s="100">
        <v>27747</v>
      </c>
      <c r="O97" s="100">
        <v>3.3696484999999998</v>
      </c>
      <c r="P97" s="100">
        <v>3.8882037999999999</v>
      </c>
      <c r="R97" s="123">
        <v>1990</v>
      </c>
      <c r="S97" s="100">
        <v>398</v>
      </c>
      <c r="T97" s="100">
        <v>4.6528707000000002</v>
      </c>
      <c r="U97" s="100">
        <v>4.3944140000000003</v>
      </c>
      <c r="V97" s="100">
        <v>4.5262463999999998</v>
      </c>
      <c r="W97" s="100">
        <v>4.3040381999999999</v>
      </c>
      <c r="X97" s="100">
        <v>5.3551881000000003</v>
      </c>
      <c r="Y97" s="100">
        <v>6.7595837000000003</v>
      </c>
      <c r="Z97" s="100">
        <v>12.19598</v>
      </c>
      <c r="AA97" s="100">
        <v>0</v>
      </c>
      <c r="AB97" s="100">
        <v>100</v>
      </c>
      <c r="AC97" s="100">
        <v>0.71838559999999996</v>
      </c>
      <c r="AD97" s="100">
        <v>25094</v>
      </c>
      <c r="AE97" s="100">
        <v>3.1025314000000002</v>
      </c>
      <c r="AF97" s="100">
        <v>6.6463960999999996</v>
      </c>
      <c r="AH97" s="123">
        <v>1990</v>
      </c>
      <c r="AI97" s="100">
        <v>840</v>
      </c>
      <c r="AJ97" s="100">
        <v>4.9223188000000002</v>
      </c>
      <c r="AK97" s="100">
        <v>4.5952887000000002</v>
      </c>
      <c r="AL97" s="100">
        <v>4.7331472999999997</v>
      </c>
      <c r="AM97" s="100">
        <v>4.5142958000000002</v>
      </c>
      <c r="AN97" s="100">
        <v>5.5546661999999998</v>
      </c>
      <c r="AO97" s="100">
        <v>6.9935628999999997</v>
      </c>
      <c r="AP97" s="100">
        <v>12.263095</v>
      </c>
      <c r="AQ97" s="100">
        <v>0</v>
      </c>
      <c r="AR97" s="100">
        <v>100</v>
      </c>
      <c r="AS97" s="100">
        <v>0.6996502</v>
      </c>
      <c r="AT97" s="100">
        <v>52841</v>
      </c>
      <c r="AU97" s="100">
        <v>3.2372858999999998</v>
      </c>
      <c r="AV97" s="100">
        <v>4.8425646000000002</v>
      </c>
      <c r="AW97" s="100">
        <v>1.0988309000000001</v>
      </c>
      <c r="AY97" s="123">
        <v>1990</v>
      </c>
    </row>
    <row r="98" spans="2:51">
      <c r="B98" s="123">
        <v>1991</v>
      </c>
      <c r="C98" s="100">
        <v>420</v>
      </c>
      <c r="D98" s="100">
        <v>4.8749862000000004</v>
      </c>
      <c r="E98" s="100">
        <v>4.5517757999999997</v>
      </c>
      <c r="F98" s="100">
        <v>4.6883290999999998</v>
      </c>
      <c r="G98" s="100">
        <v>4.5142148999999998</v>
      </c>
      <c r="H98" s="100">
        <v>5.4136215999999999</v>
      </c>
      <c r="I98" s="100">
        <v>6.7601505</v>
      </c>
      <c r="J98" s="100">
        <v>12.814285999999999</v>
      </c>
      <c r="K98" s="100">
        <v>0</v>
      </c>
      <c r="L98" s="100">
        <v>100</v>
      </c>
      <c r="M98" s="100">
        <v>0.65556369999999997</v>
      </c>
      <c r="N98" s="100">
        <v>26201</v>
      </c>
      <c r="O98" s="100">
        <v>3.1462154999999998</v>
      </c>
      <c r="P98" s="100">
        <v>3.8652182000000002</v>
      </c>
      <c r="R98" s="123">
        <v>1991</v>
      </c>
      <c r="S98" s="100">
        <v>358</v>
      </c>
      <c r="T98" s="100">
        <v>4.1298351000000002</v>
      </c>
      <c r="U98" s="100">
        <v>3.9345960999999998</v>
      </c>
      <c r="V98" s="100">
        <v>4.0526340000000003</v>
      </c>
      <c r="W98" s="100">
        <v>3.8823492000000002</v>
      </c>
      <c r="X98" s="100">
        <v>4.6876012999999999</v>
      </c>
      <c r="Y98" s="100">
        <v>5.8190600000000003</v>
      </c>
      <c r="Z98" s="100">
        <v>15.142458</v>
      </c>
      <c r="AA98" s="100">
        <v>0</v>
      </c>
      <c r="AB98" s="100">
        <v>100</v>
      </c>
      <c r="AC98" s="100">
        <v>0.64997550000000004</v>
      </c>
      <c r="AD98" s="100">
        <v>21529</v>
      </c>
      <c r="AE98" s="100">
        <v>2.6294374</v>
      </c>
      <c r="AF98" s="100">
        <v>5.8642950999999996</v>
      </c>
      <c r="AH98" s="123">
        <v>1991</v>
      </c>
      <c r="AI98" s="100">
        <v>778</v>
      </c>
      <c r="AJ98" s="100">
        <v>4.5012635000000003</v>
      </c>
      <c r="AK98" s="100">
        <v>4.2311714</v>
      </c>
      <c r="AL98" s="100">
        <v>4.3581064999999999</v>
      </c>
      <c r="AM98" s="100">
        <v>4.1800585000000003</v>
      </c>
      <c r="AN98" s="100">
        <v>5.049766</v>
      </c>
      <c r="AO98" s="100">
        <v>6.2933820000000003</v>
      </c>
      <c r="AP98" s="100">
        <v>13.885604000000001</v>
      </c>
      <c r="AQ98" s="100">
        <v>0</v>
      </c>
      <c r="AR98" s="100">
        <v>100</v>
      </c>
      <c r="AS98" s="100">
        <v>0.65298040000000002</v>
      </c>
      <c r="AT98" s="100">
        <v>47730</v>
      </c>
      <c r="AU98" s="100">
        <v>2.8900184000000002</v>
      </c>
      <c r="AV98" s="100">
        <v>4.5675252999999998</v>
      </c>
      <c r="AW98" s="100">
        <v>1.1568597</v>
      </c>
      <c r="AY98" s="123">
        <v>1991</v>
      </c>
    </row>
    <row r="99" spans="2:51">
      <c r="B99" s="123">
        <v>1992</v>
      </c>
      <c r="C99" s="100">
        <v>453</v>
      </c>
      <c r="D99" s="100">
        <v>5.2019601</v>
      </c>
      <c r="E99" s="100">
        <v>4.8087825000000004</v>
      </c>
      <c r="F99" s="100">
        <v>4.9530459999999996</v>
      </c>
      <c r="G99" s="100">
        <v>4.7189132000000003</v>
      </c>
      <c r="H99" s="100">
        <v>5.7887620000000002</v>
      </c>
      <c r="I99" s="100">
        <v>7.2513455999999996</v>
      </c>
      <c r="J99" s="100">
        <v>11.779249</v>
      </c>
      <c r="K99" s="100">
        <v>0</v>
      </c>
      <c r="L99" s="100">
        <v>100</v>
      </c>
      <c r="M99" s="100">
        <v>0.68516980000000005</v>
      </c>
      <c r="N99" s="100">
        <v>28710</v>
      </c>
      <c r="O99" s="100">
        <v>3.4135086000000001</v>
      </c>
      <c r="P99" s="100">
        <v>4.2486378</v>
      </c>
      <c r="R99" s="123">
        <v>1992</v>
      </c>
      <c r="S99" s="100">
        <v>352</v>
      </c>
      <c r="T99" s="100">
        <v>4.0135095999999999</v>
      </c>
      <c r="U99" s="100">
        <v>3.8371230000000001</v>
      </c>
      <c r="V99" s="100">
        <v>3.9522366999999998</v>
      </c>
      <c r="W99" s="100">
        <v>3.7824526999999999</v>
      </c>
      <c r="X99" s="100">
        <v>4.5521402000000002</v>
      </c>
      <c r="Y99" s="100">
        <v>5.6334879000000004</v>
      </c>
      <c r="Z99" s="100">
        <v>15.619318</v>
      </c>
      <c r="AA99" s="100">
        <v>0</v>
      </c>
      <c r="AB99" s="100">
        <v>100</v>
      </c>
      <c r="AC99" s="100">
        <v>0.61169519999999999</v>
      </c>
      <c r="AD99" s="100">
        <v>21045</v>
      </c>
      <c r="AE99" s="100">
        <v>2.5432876000000002</v>
      </c>
      <c r="AF99" s="100">
        <v>5.7691042000000001</v>
      </c>
      <c r="AH99" s="123">
        <v>1992</v>
      </c>
      <c r="AI99" s="100">
        <v>805</v>
      </c>
      <c r="AJ99" s="100">
        <v>4.6056227999999999</v>
      </c>
      <c r="AK99" s="100">
        <v>4.3300177</v>
      </c>
      <c r="AL99" s="100">
        <v>4.4599181999999997</v>
      </c>
      <c r="AM99" s="100">
        <v>4.2567183999999996</v>
      </c>
      <c r="AN99" s="100">
        <v>5.1826337000000002</v>
      </c>
      <c r="AO99" s="100">
        <v>6.4597084999999996</v>
      </c>
      <c r="AP99" s="100">
        <v>13.458385</v>
      </c>
      <c r="AQ99" s="100">
        <v>0</v>
      </c>
      <c r="AR99" s="100">
        <v>100</v>
      </c>
      <c r="AS99" s="100">
        <v>0.65097850000000002</v>
      </c>
      <c r="AT99" s="100">
        <v>49755</v>
      </c>
      <c r="AU99" s="100">
        <v>2.9819439999999999</v>
      </c>
      <c r="AV99" s="100">
        <v>4.7816793999999998</v>
      </c>
      <c r="AW99" s="100">
        <v>1.2532261</v>
      </c>
      <c r="AY99" s="123">
        <v>1992</v>
      </c>
    </row>
    <row r="100" spans="2:51">
      <c r="B100" s="123">
        <v>1993</v>
      </c>
      <c r="C100" s="100">
        <v>397</v>
      </c>
      <c r="D100" s="100">
        <v>4.5206206</v>
      </c>
      <c r="E100" s="100">
        <v>4.2430484000000002</v>
      </c>
      <c r="F100" s="100">
        <v>4.3703399000000003</v>
      </c>
      <c r="G100" s="100">
        <v>4.1961807000000002</v>
      </c>
      <c r="H100" s="100">
        <v>5.0453716000000002</v>
      </c>
      <c r="I100" s="100">
        <v>6.2818364999999998</v>
      </c>
      <c r="J100" s="100">
        <v>12.768262</v>
      </c>
      <c r="K100" s="100">
        <v>0</v>
      </c>
      <c r="L100" s="100">
        <v>100</v>
      </c>
      <c r="M100" s="100">
        <v>0.60993410000000003</v>
      </c>
      <c r="N100" s="100">
        <v>24814</v>
      </c>
      <c r="O100" s="100">
        <v>2.9276979999999999</v>
      </c>
      <c r="P100" s="100">
        <v>3.8004365</v>
      </c>
      <c r="R100" s="123">
        <v>1993</v>
      </c>
      <c r="S100" s="100">
        <v>342</v>
      </c>
      <c r="T100" s="100">
        <v>3.8631723</v>
      </c>
      <c r="U100" s="100">
        <v>3.6648668999999998</v>
      </c>
      <c r="V100" s="100">
        <v>3.7748129000000001</v>
      </c>
      <c r="W100" s="100">
        <v>3.6067632999999999</v>
      </c>
      <c r="X100" s="100">
        <v>4.4476046</v>
      </c>
      <c r="Y100" s="100">
        <v>5.6058140999999999</v>
      </c>
      <c r="Z100" s="100">
        <v>13.274853999999999</v>
      </c>
      <c r="AA100" s="100">
        <v>0</v>
      </c>
      <c r="AB100" s="100">
        <v>100</v>
      </c>
      <c r="AC100" s="100">
        <v>0.60520260000000003</v>
      </c>
      <c r="AD100" s="100">
        <v>21222</v>
      </c>
      <c r="AE100" s="100">
        <v>2.5434994</v>
      </c>
      <c r="AF100" s="100">
        <v>6.0833646000000003</v>
      </c>
      <c r="AH100" s="123">
        <v>1993</v>
      </c>
      <c r="AI100" s="100">
        <v>739</v>
      </c>
      <c r="AJ100" s="100">
        <v>4.1905758000000004</v>
      </c>
      <c r="AK100" s="100">
        <v>3.9411489</v>
      </c>
      <c r="AL100" s="100">
        <v>4.0593833000000004</v>
      </c>
      <c r="AM100" s="100">
        <v>3.8829069999999999</v>
      </c>
      <c r="AN100" s="100">
        <v>4.7441692</v>
      </c>
      <c r="AO100" s="100">
        <v>5.9448815000000002</v>
      </c>
      <c r="AP100" s="100">
        <v>13.002706</v>
      </c>
      <c r="AQ100" s="100">
        <v>0</v>
      </c>
      <c r="AR100" s="100">
        <v>100</v>
      </c>
      <c r="AS100" s="100">
        <v>0.60773529999999998</v>
      </c>
      <c r="AT100" s="100">
        <v>46036</v>
      </c>
      <c r="AU100" s="100">
        <v>2.7371061000000001</v>
      </c>
      <c r="AV100" s="100">
        <v>4.5954293000000002</v>
      </c>
      <c r="AW100" s="100">
        <v>1.1577633000000001</v>
      </c>
      <c r="AY100" s="123">
        <v>1993</v>
      </c>
    </row>
    <row r="101" spans="2:51">
      <c r="B101" s="123">
        <v>1994</v>
      </c>
      <c r="C101" s="100">
        <v>413</v>
      </c>
      <c r="D101" s="100">
        <v>4.6594658000000004</v>
      </c>
      <c r="E101" s="100">
        <v>4.3721240999999997</v>
      </c>
      <c r="F101" s="100">
        <v>4.5032877999999998</v>
      </c>
      <c r="G101" s="100">
        <v>4.3385420999999997</v>
      </c>
      <c r="H101" s="100">
        <v>5.1895920999999996</v>
      </c>
      <c r="I101" s="100">
        <v>6.4717963999999997</v>
      </c>
      <c r="J101" s="100">
        <v>13.750605</v>
      </c>
      <c r="K101" s="100">
        <v>0</v>
      </c>
      <c r="L101" s="100">
        <v>100</v>
      </c>
      <c r="M101" s="100">
        <v>0.61217829999999995</v>
      </c>
      <c r="N101" s="100">
        <v>25389</v>
      </c>
      <c r="O101" s="100">
        <v>2.9697049999999998</v>
      </c>
      <c r="P101" s="100">
        <v>3.9227107000000001</v>
      </c>
      <c r="R101" s="123">
        <v>1994</v>
      </c>
      <c r="S101" s="100">
        <v>341</v>
      </c>
      <c r="T101" s="100">
        <v>3.8135536999999999</v>
      </c>
      <c r="U101" s="100">
        <v>3.6327482</v>
      </c>
      <c r="V101" s="100">
        <v>3.7417305999999999</v>
      </c>
      <c r="W101" s="100">
        <v>3.6021052</v>
      </c>
      <c r="X101" s="100">
        <v>4.3050818</v>
      </c>
      <c r="Y101" s="100">
        <v>5.3074174000000003</v>
      </c>
      <c r="Z101" s="100">
        <v>16.645161000000002</v>
      </c>
      <c r="AA101" s="100">
        <v>0</v>
      </c>
      <c r="AB101" s="100">
        <v>100</v>
      </c>
      <c r="AC101" s="100">
        <v>0.57574119999999995</v>
      </c>
      <c r="AD101" s="100">
        <v>20064</v>
      </c>
      <c r="AE101" s="100">
        <v>2.3826790999999998</v>
      </c>
      <c r="AF101" s="100">
        <v>5.8023487999999999</v>
      </c>
      <c r="AH101" s="123">
        <v>1994</v>
      </c>
      <c r="AI101" s="100">
        <v>754</v>
      </c>
      <c r="AJ101" s="100">
        <v>4.2346541999999996</v>
      </c>
      <c r="AK101" s="100">
        <v>4.0045320999999996</v>
      </c>
      <c r="AL101" s="100">
        <v>4.1246679999999998</v>
      </c>
      <c r="AM101" s="100">
        <v>3.9709116</v>
      </c>
      <c r="AN101" s="100">
        <v>4.7542770000000001</v>
      </c>
      <c r="AO101" s="100">
        <v>5.9022579999999998</v>
      </c>
      <c r="AP101" s="100">
        <v>15.059682</v>
      </c>
      <c r="AQ101" s="100">
        <v>0</v>
      </c>
      <c r="AR101" s="100">
        <v>100</v>
      </c>
      <c r="AS101" s="100">
        <v>0.59514409999999995</v>
      </c>
      <c r="AT101" s="100">
        <v>45453</v>
      </c>
      <c r="AU101" s="100">
        <v>2.6784156000000001</v>
      </c>
      <c r="AV101" s="100">
        <v>4.5772399999999998</v>
      </c>
      <c r="AW101" s="100">
        <v>1.2035307</v>
      </c>
      <c r="AY101" s="123">
        <v>1994</v>
      </c>
    </row>
    <row r="102" spans="2:51">
      <c r="B102" s="123">
        <v>1995</v>
      </c>
      <c r="C102" s="100">
        <v>343</v>
      </c>
      <c r="D102" s="100">
        <v>3.8279413</v>
      </c>
      <c r="E102" s="100">
        <v>3.6361075</v>
      </c>
      <c r="F102" s="100">
        <v>3.7451907000000002</v>
      </c>
      <c r="G102" s="100">
        <v>3.5884564000000001</v>
      </c>
      <c r="H102" s="100">
        <v>4.3045255999999998</v>
      </c>
      <c r="I102" s="100">
        <v>5.3314987</v>
      </c>
      <c r="J102" s="100">
        <v>13.349854000000001</v>
      </c>
      <c r="K102" s="100">
        <v>0</v>
      </c>
      <c r="L102" s="100">
        <v>100</v>
      </c>
      <c r="M102" s="100">
        <v>0.51772799999999997</v>
      </c>
      <c r="N102" s="100">
        <v>21232</v>
      </c>
      <c r="O102" s="100">
        <v>2.4594819999999999</v>
      </c>
      <c r="P102" s="100">
        <v>3.3063874000000002</v>
      </c>
      <c r="R102" s="123">
        <v>1995</v>
      </c>
      <c r="S102" s="100">
        <v>335</v>
      </c>
      <c r="T102" s="100">
        <v>3.7039281000000002</v>
      </c>
      <c r="U102" s="100">
        <v>3.5865680000000002</v>
      </c>
      <c r="V102" s="100">
        <v>3.6941651000000002</v>
      </c>
      <c r="W102" s="100">
        <v>3.5448122999999998</v>
      </c>
      <c r="X102" s="100">
        <v>4.2469313</v>
      </c>
      <c r="Y102" s="100">
        <v>5.2336340000000003</v>
      </c>
      <c r="Z102" s="100">
        <v>16.605969999999999</v>
      </c>
      <c r="AA102" s="100">
        <v>0</v>
      </c>
      <c r="AB102" s="100">
        <v>100</v>
      </c>
      <c r="AC102" s="100">
        <v>0.56893450000000001</v>
      </c>
      <c r="AD102" s="100">
        <v>19658</v>
      </c>
      <c r="AE102" s="100">
        <v>2.3109826999999998</v>
      </c>
      <c r="AF102" s="100">
        <v>5.6405032999999998</v>
      </c>
      <c r="AH102" s="123">
        <v>1995</v>
      </c>
      <c r="AI102" s="100">
        <v>678</v>
      </c>
      <c r="AJ102" s="100">
        <v>3.7656453000000001</v>
      </c>
      <c r="AK102" s="100">
        <v>3.6025325000000001</v>
      </c>
      <c r="AL102" s="100">
        <v>3.7106085000000002</v>
      </c>
      <c r="AM102" s="100">
        <v>3.5544444999999998</v>
      </c>
      <c r="AN102" s="100">
        <v>4.2727323000000004</v>
      </c>
      <c r="AO102" s="100">
        <v>5.2814674999999998</v>
      </c>
      <c r="AP102" s="100">
        <v>14.958702000000001</v>
      </c>
      <c r="AQ102" s="100">
        <v>0</v>
      </c>
      <c r="AR102" s="100">
        <v>100</v>
      </c>
      <c r="AS102" s="100">
        <v>0.54182350000000001</v>
      </c>
      <c r="AT102" s="100">
        <v>40890</v>
      </c>
      <c r="AU102" s="100">
        <v>2.3857797999999999</v>
      </c>
      <c r="AV102" s="100">
        <v>4.1275263000000004</v>
      </c>
      <c r="AW102" s="100">
        <v>1.0138125</v>
      </c>
      <c r="AY102" s="123">
        <v>1995</v>
      </c>
    </row>
    <row r="103" spans="2:51">
      <c r="B103" s="123">
        <v>1996</v>
      </c>
      <c r="C103" s="100">
        <v>350</v>
      </c>
      <c r="D103" s="100">
        <v>3.8608658999999999</v>
      </c>
      <c r="E103" s="100">
        <v>3.6699182000000001</v>
      </c>
      <c r="F103" s="100">
        <v>3.7800156999999999</v>
      </c>
      <c r="G103" s="100">
        <v>3.6308579999999999</v>
      </c>
      <c r="H103" s="100">
        <v>4.3771636999999997</v>
      </c>
      <c r="I103" s="100">
        <v>5.4455720000000003</v>
      </c>
      <c r="J103" s="100">
        <v>13.597143000000001</v>
      </c>
      <c r="K103" s="100">
        <v>0</v>
      </c>
      <c r="L103" s="100">
        <v>100</v>
      </c>
      <c r="M103" s="100">
        <v>0.51315129999999998</v>
      </c>
      <c r="N103" s="100">
        <v>21572</v>
      </c>
      <c r="O103" s="100">
        <v>2.4734918000000001</v>
      </c>
      <c r="P103" s="100">
        <v>3.3392879</v>
      </c>
      <c r="R103" s="123">
        <v>1996</v>
      </c>
      <c r="S103" s="100">
        <v>301</v>
      </c>
      <c r="T103" s="100">
        <v>3.2862260000000001</v>
      </c>
      <c r="U103" s="100">
        <v>3.2249232000000001</v>
      </c>
      <c r="V103" s="100">
        <v>3.3216709</v>
      </c>
      <c r="W103" s="100">
        <v>3.1791979000000001</v>
      </c>
      <c r="X103" s="100">
        <v>3.8055601000000001</v>
      </c>
      <c r="Y103" s="100">
        <v>4.6676412000000003</v>
      </c>
      <c r="Z103" s="100">
        <v>17.049834000000001</v>
      </c>
      <c r="AA103" s="100">
        <v>0</v>
      </c>
      <c r="AB103" s="100">
        <v>100</v>
      </c>
      <c r="AC103" s="100">
        <v>0.49741380000000002</v>
      </c>
      <c r="AD103" s="100">
        <v>17490</v>
      </c>
      <c r="AE103" s="100">
        <v>2.0336732</v>
      </c>
      <c r="AF103" s="100">
        <v>5.1263413</v>
      </c>
      <c r="AH103" s="123">
        <v>1996</v>
      </c>
      <c r="AI103" s="100">
        <v>651</v>
      </c>
      <c r="AJ103" s="100">
        <v>3.5720621000000001</v>
      </c>
      <c r="AK103" s="100">
        <v>3.4348462</v>
      </c>
      <c r="AL103" s="100">
        <v>3.5378916</v>
      </c>
      <c r="AM103" s="100">
        <v>3.3869166000000002</v>
      </c>
      <c r="AN103" s="100">
        <v>4.0903121999999996</v>
      </c>
      <c r="AO103" s="100">
        <v>5.0610251000000002</v>
      </c>
      <c r="AP103" s="100">
        <v>15.193548</v>
      </c>
      <c r="AQ103" s="100">
        <v>0</v>
      </c>
      <c r="AR103" s="100">
        <v>100</v>
      </c>
      <c r="AS103" s="100">
        <v>0.5057528</v>
      </c>
      <c r="AT103" s="100">
        <v>39062</v>
      </c>
      <c r="AU103" s="100">
        <v>2.2551196</v>
      </c>
      <c r="AV103" s="100">
        <v>3.9569078000000002</v>
      </c>
      <c r="AW103" s="100">
        <v>1.1379862000000001</v>
      </c>
      <c r="AY103" s="123">
        <v>1996</v>
      </c>
    </row>
    <row r="104" spans="2:51">
      <c r="B104" s="124">
        <v>1997</v>
      </c>
      <c r="C104" s="100">
        <v>408</v>
      </c>
      <c r="D104" s="100">
        <v>4.4560082000000003</v>
      </c>
      <c r="E104" s="100">
        <v>4.3733623000000001</v>
      </c>
      <c r="F104" s="100">
        <v>4.3733623000000001</v>
      </c>
      <c r="G104" s="100">
        <v>4.3988145999999997</v>
      </c>
      <c r="H104" s="100">
        <v>4.9097198000000004</v>
      </c>
      <c r="I104" s="100">
        <v>5.8576211999999996</v>
      </c>
      <c r="J104" s="100">
        <v>19.990196000000001</v>
      </c>
      <c r="K104" s="100">
        <v>1</v>
      </c>
      <c r="L104" s="100">
        <v>100</v>
      </c>
      <c r="M104" s="100">
        <v>0.60219619999999996</v>
      </c>
      <c r="N104" s="100">
        <v>22627</v>
      </c>
      <c r="O104" s="100">
        <v>2.5725992</v>
      </c>
      <c r="P104" s="100">
        <v>3.5628190000000002</v>
      </c>
      <c r="R104" s="124">
        <v>1997</v>
      </c>
      <c r="S104" s="100">
        <v>337</v>
      </c>
      <c r="T104" s="100">
        <v>3.6366147999999998</v>
      </c>
      <c r="U104" s="100">
        <v>3.5770395000000001</v>
      </c>
      <c r="V104" s="100">
        <v>3.5770395000000001</v>
      </c>
      <c r="W104" s="100">
        <v>3.5451776000000002</v>
      </c>
      <c r="X104" s="100">
        <v>4.1535694999999997</v>
      </c>
      <c r="Y104" s="100">
        <v>5.0758232000000003</v>
      </c>
      <c r="Z104" s="100">
        <v>19.353116</v>
      </c>
      <c r="AA104" s="100">
        <v>0</v>
      </c>
      <c r="AB104" s="100">
        <v>100</v>
      </c>
      <c r="AC104" s="100">
        <v>0.54709569999999996</v>
      </c>
      <c r="AD104" s="100">
        <v>18914</v>
      </c>
      <c r="AE104" s="100">
        <v>2.1779853999999998</v>
      </c>
      <c r="AF104" s="100">
        <v>5.4267146999999998</v>
      </c>
      <c r="AH104" s="124">
        <v>1997</v>
      </c>
      <c r="AI104" s="100">
        <v>745</v>
      </c>
      <c r="AJ104" s="100">
        <v>4.0438501000000002</v>
      </c>
      <c r="AK104" s="100">
        <v>3.9505783999999999</v>
      </c>
      <c r="AL104" s="100">
        <v>3.9505783999999999</v>
      </c>
      <c r="AM104" s="100">
        <v>3.9383607999999999</v>
      </c>
      <c r="AN104" s="100">
        <v>4.5219434999999999</v>
      </c>
      <c r="AO104" s="100">
        <v>5.4629522000000001</v>
      </c>
      <c r="AP104" s="100">
        <v>19.702013000000001</v>
      </c>
      <c r="AQ104" s="100">
        <v>0</v>
      </c>
      <c r="AR104" s="100">
        <v>100</v>
      </c>
      <c r="AS104" s="100">
        <v>0.57595669999999999</v>
      </c>
      <c r="AT104" s="100">
        <v>41541</v>
      </c>
      <c r="AU104" s="100">
        <v>2.3765475999999999</v>
      </c>
      <c r="AV104" s="100">
        <v>4.2232687000000002</v>
      </c>
      <c r="AW104" s="100">
        <v>1.2226207</v>
      </c>
      <c r="AY104" s="124">
        <v>1997</v>
      </c>
    </row>
    <row r="105" spans="2:51">
      <c r="B105" s="124">
        <v>1998</v>
      </c>
      <c r="C105" s="100">
        <v>335</v>
      </c>
      <c r="D105" s="100">
        <v>3.6243083</v>
      </c>
      <c r="E105" s="100">
        <v>3.5345498000000002</v>
      </c>
      <c r="F105" s="100">
        <v>3.5345498000000002</v>
      </c>
      <c r="G105" s="100">
        <v>3.5508453000000002</v>
      </c>
      <c r="H105" s="100">
        <v>4.0624555000000004</v>
      </c>
      <c r="I105" s="100">
        <v>4.9224813000000003</v>
      </c>
      <c r="J105" s="100">
        <v>18.850746000000001</v>
      </c>
      <c r="K105" s="100">
        <v>0</v>
      </c>
      <c r="L105" s="100">
        <v>100</v>
      </c>
      <c r="M105" s="100">
        <v>0.49945580000000001</v>
      </c>
      <c r="N105" s="100">
        <v>18893</v>
      </c>
      <c r="O105" s="100">
        <v>2.1310641000000001</v>
      </c>
      <c r="P105" s="100">
        <v>3.0135019999999999</v>
      </c>
      <c r="R105" s="124">
        <v>1998</v>
      </c>
      <c r="S105" s="100">
        <v>277</v>
      </c>
      <c r="T105" s="100">
        <v>2.9579982</v>
      </c>
      <c r="U105" s="100">
        <v>2.9091480999999999</v>
      </c>
      <c r="V105" s="100">
        <v>2.9091480999999999</v>
      </c>
      <c r="W105" s="100">
        <v>2.9007841999999999</v>
      </c>
      <c r="X105" s="100">
        <v>3.3507403</v>
      </c>
      <c r="Y105" s="100">
        <v>4.0988068000000002</v>
      </c>
      <c r="Z105" s="100">
        <v>20.953068999999999</v>
      </c>
      <c r="AA105" s="100">
        <v>0</v>
      </c>
      <c r="AB105" s="100">
        <v>100</v>
      </c>
      <c r="AC105" s="100">
        <v>0.46067619999999998</v>
      </c>
      <c r="AD105" s="100">
        <v>15116</v>
      </c>
      <c r="AE105" s="100">
        <v>1.7255404000000001</v>
      </c>
      <c r="AF105" s="100">
        <v>4.4782310000000001</v>
      </c>
      <c r="AH105" s="124">
        <v>1998</v>
      </c>
      <c r="AI105" s="100">
        <v>612</v>
      </c>
      <c r="AJ105" s="100">
        <v>3.2889814999999998</v>
      </c>
      <c r="AK105" s="100">
        <v>3.2230303</v>
      </c>
      <c r="AL105" s="100">
        <v>3.2230303</v>
      </c>
      <c r="AM105" s="100">
        <v>3.2253783999999999</v>
      </c>
      <c r="AN105" s="100">
        <v>3.7116478000000002</v>
      </c>
      <c r="AO105" s="100">
        <v>4.5180347999999997</v>
      </c>
      <c r="AP105" s="100">
        <v>19.802288000000001</v>
      </c>
      <c r="AQ105" s="100">
        <v>0</v>
      </c>
      <c r="AR105" s="100">
        <v>100</v>
      </c>
      <c r="AS105" s="100">
        <v>0.48112450000000001</v>
      </c>
      <c r="AT105" s="100">
        <v>34009</v>
      </c>
      <c r="AU105" s="100">
        <v>1.9295144</v>
      </c>
      <c r="AV105" s="100">
        <v>3.5261159000000002</v>
      </c>
      <c r="AW105" s="100">
        <v>1.2149776000000001</v>
      </c>
      <c r="AY105" s="124">
        <v>1998</v>
      </c>
    </row>
    <row r="106" spans="2:51">
      <c r="B106" s="124">
        <v>1999</v>
      </c>
      <c r="C106" s="100">
        <v>392</v>
      </c>
      <c r="D106" s="100">
        <v>4.1969532000000003</v>
      </c>
      <c r="E106" s="100">
        <v>4.0893531999999997</v>
      </c>
      <c r="F106" s="100">
        <v>4.0893531999999997</v>
      </c>
      <c r="G106" s="100">
        <v>4.0367975999999999</v>
      </c>
      <c r="H106" s="100">
        <v>4.7988952999999999</v>
      </c>
      <c r="I106" s="100">
        <v>5.9282405000000002</v>
      </c>
      <c r="J106" s="100">
        <v>16.170918</v>
      </c>
      <c r="K106" s="100">
        <v>0</v>
      </c>
      <c r="L106" s="100">
        <v>100</v>
      </c>
      <c r="M106" s="100">
        <v>0.58309909999999998</v>
      </c>
      <c r="N106" s="100">
        <v>23142</v>
      </c>
      <c r="O106" s="100">
        <v>2.5871841</v>
      </c>
      <c r="P106" s="100">
        <v>3.7093137</v>
      </c>
      <c r="R106" s="124">
        <v>1999</v>
      </c>
      <c r="S106" s="100">
        <v>323</v>
      </c>
      <c r="T106" s="100">
        <v>3.4099949000000001</v>
      </c>
      <c r="U106" s="100">
        <v>3.4100830000000002</v>
      </c>
      <c r="V106" s="100">
        <v>3.4100830000000002</v>
      </c>
      <c r="W106" s="100">
        <v>3.3874015000000002</v>
      </c>
      <c r="X106" s="100">
        <v>4.0096803000000003</v>
      </c>
      <c r="Y106" s="100">
        <v>4.9767855000000001</v>
      </c>
      <c r="Z106" s="100">
        <v>18.340557</v>
      </c>
      <c r="AA106" s="100">
        <v>0</v>
      </c>
      <c r="AB106" s="100">
        <v>100</v>
      </c>
      <c r="AC106" s="100">
        <v>0.5305955</v>
      </c>
      <c r="AD106" s="100">
        <v>18437</v>
      </c>
      <c r="AE106" s="100">
        <v>2.0842676</v>
      </c>
      <c r="AF106" s="100">
        <v>5.4802542000000001</v>
      </c>
      <c r="AH106" s="124">
        <v>1999</v>
      </c>
      <c r="AI106" s="100">
        <v>715</v>
      </c>
      <c r="AJ106" s="100">
        <v>3.8007121000000001</v>
      </c>
      <c r="AK106" s="100">
        <v>3.7501673000000002</v>
      </c>
      <c r="AL106" s="100">
        <v>3.7501673000000002</v>
      </c>
      <c r="AM106" s="100">
        <v>3.7110641000000002</v>
      </c>
      <c r="AN106" s="100">
        <v>4.4091196999999998</v>
      </c>
      <c r="AO106" s="100">
        <v>5.4597946999999998</v>
      </c>
      <c r="AP106" s="100">
        <v>17.151049</v>
      </c>
      <c r="AQ106" s="100">
        <v>0</v>
      </c>
      <c r="AR106" s="100">
        <v>100</v>
      </c>
      <c r="AS106" s="100">
        <v>0.55814900000000001</v>
      </c>
      <c r="AT106" s="100">
        <v>41579</v>
      </c>
      <c r="AU106" s="100">
        <v>2.3371260999999999</v>
      </c>
      <c r="AV106" s="100">
        <v>4.3297251000000001</v>
      </c>
      <c r="AW106" s="100">
        <v>1.1991946</v>
      </c>
      <c r="AY106" s="124">
        <v>1999</v>
      </c>
    </row>
    <row r="107" spans="2:51" s="92" customFormat="1">
      <c r="B107" s="125">
        <v>2000</v>
      </c>
      <c r="C107" s="100">
        <v>326</v>
      </c>
      <c r="D107" s="100">
        <v>3.4521226999999999</v>
      </c>
      <c r="E107" s="100">
        <v>3.4107375000000002</v>
      </c>
      <c r="F107" s="100">
        <v>3.4107375000000002</v>
      </c>
      <c r="G107" s="100">
        <v>3.3957779000000001</v>
      </c>
      <c r="H107" s="100">
        <v>3.9471357</v>
      </c>
      <c r="I107" s="100">
        <v>4.8148203000000001</v>
      </c>
      <c r="J107" s="100">
        <v>18.058281999999998</v>
      </c>
      <c r="K107" s="100">
        <v>0</v>
      </c>
      <c r="L107" s="100">
        <v>100</v>
      </c>
      <c r="M107" s="100">
        <v>0.48789979999999999</v>
      </c>
      <c r="N107" s="100">
        <v>18669</v>
      </c>
      <c r="O107" s="100">
        <v>2.0674361000000001</v>
      </c>
      <c r="P107" s="100">
        <v>3.1269418999999998</v>
      </c>
      <c r="R107" s="125">
        <v>2000</v>
      </c>
      <c r="S107" s="100">
        <v>284</v>
      </c>
      <c r="T107" s="100">
        <v>2.9628587999999998</v>
      </c>
      <c r="U107" s="100">
        <v>2.9735016999999999</v>
      </c>
      <c r="V107" s="100">
        <v>2.9735016999999999</v>
      </c>
      <c r="W107" s="100">
        <v>2.9568709000000002</v>
      </c>
      <c r="X107" s="100">
        <v>3.4528082000000002</v>
      </c>
      <c r="Y107" s="100">
        <v>4.1991377999999999</v>
      </c>
      <c r="Z107" s="100">
        <v>20.683098999999999</v>
      </c>
      <c r="AA107" s="100">
        <v>0.5</v>
      </c>
      <c r="AB107" s="100">
        <v>100</v>
      </c>
      <c r="AC107" s="100">
        <v>0.4619839</v>
      </c>
      <c r="AD107" s="100">
        <v>15579</v>
      </c>
      <c r="AE107" s="100">
        <v>1.7432955000000001</v>
      </c>
      <c r="AF107" s="100">
        <v>4.6812743000000001</v>
      </c>
      <c r="AH107" s="125">
        <v>2000</v>
      </c>
      <c r="AI107" s="100">
        <v>610</v>
      </c>
      <c r="AJ107" s="100">
        <v>3.2056669000000002</v>
      </c>
      <c r="AK107" s="100">
        <v>3.1851919</v>
      </c>
      <c r="AL107" s="100">
        <v>3.1851919</v>
      </c>
      <c r="AM107" s="100">
        <v>3.1665594000000001</v>
      </c>
      <c r="AN107" s="100">
        <v>3.6993027999999999</v>
      </c>
      <c r="AO107" s="100">
        <v>4.5095115999999997</v>
      </c>
      <c r="AP107" s="100">
        <v>19.280328000000001</v>
      </c>
      <c r="AQ107" s="100">
        <v>0</v>
      </c>
      <c r="AR107" s="100">
        <v>100</v>
      </c>
      <c r="AS107" s="100">
        <v>0.4754815</v>
      </c>
      <c r="AT107" s="100">
        <v>34248</v>
      </c>
      <c r="AU107" s="100">
        <v>1.9062093</v>
      </c>
      <c r="AV107" s="100">
        <v>3.6832500000000001</v>
      </c>
      <c r="AW107" s="100">
        <v>1.1470441</v>
      </c>
      <c r="AY107" s="125">
        <v>2000</v>
      </c>
    </row>
    <row r="108" spans="2:51">
      <c r="B108" s="124">
        <v>2001</v>
      </c>
      <c r="C108" s="100">
        <v>335</v>
      </c>
      <c r="D108" s="100">
        <v>3.5035148999999999</v>
      </c>
      <c r="E108" s="100">
        <v>3.5004504000000001</v>
      </c>
      <c r="F108" s="100">
        <v>3.5004504000000001</v>
      </c>
      <c r="G108" s="100">
        <v>3.4994246000000002</v>
      </c>
      <c r="H108" s="100">
        <v>3.9987214999999998</v>
      </c>
      <c r="I108" s="100">
        <v>4.8630063999999997</v>
      </c>
      <c r="J108" s="100">
        <v>19.355224</v>
      </c>
      <c r="K108" s="100">
        <v>0</v>
      </c>
      <c r="L108" s="100">
        <v>100</v>
      </c>
      <c r="M108" s="100">
        <v>0.50123439999999997</v>
      </c>
      <c r="N108" s="100">
        <v>18808</v>
      </c>
      <c r="O108" s="100">
        <v>2.0606415</v>
      </c>
      <c r="P108" s="100">
        <v>3.2364253000000001</v>
      </c>
      <c r="R108" s="124">
        <v>2001</v>
      </c>
      <c r="S108" s="100">
        <v>279</v>
      </c>
      <c r="T108" s="100">
        <v>2.8724759999999998</v>
      </c>
      <c r="U108" s="100">
        <v>2.8860597000000001</v>
      </c>
      <c r="V108" s="100">
        <v>2.8860597000000001</v>
      </c>
      <c r="W108" s="100">
        <v>2.8697238999999999</v>
      </c>
      <c r="X108" s="100">
        <v>3.3459091000000001</v>
      </c>
      <c r="Y108" s="100">
        <v>4.0790756000000004</v>
      </c>
      <c r="Z108" s="100">
        <v>21.064516000000001</v>
      </c>
      <c r="AA108" s="100">
        <v>0</v>
      </c>
      <c r="AB108" s="100">
        <v>100</v>
      </c>
      <c r="AC108" s="100">
        <v>0.45212210000000003</v>
      </c>
      <c r="AD108" s="100">
        <v>15230</v>
      </c>
      <c r="AE108" s="100">
        <v>1.6846717</v>
      </c>
      <c r="AF108" s="100">
        <v>4.7316210999999999</v>
      </c>
      <c r="AH108" s="124">
        <v>2001</v>
      </c>
      <c r="AI108" s="100">
        <v>614</v>
      </c>
      <c r="AJ108" s="100">
        <v>3.1855228000000002</v>
      </c>
      <c r="AK108" s="100">
        <v>3.1847794</v>
      </c>
      <c r="AL108" s="100">
        <v>3.1847794</v>
      </c>
      <c r="AM108" s="100">
        <v>3.1720953999999999</v>
      </c>
      <c r="AN108" s="100">
        <v>3.6717870000000001</v>
      </c>
      <c r="AO108" s="100">
        <v>4.4745195999999998</v>
      </c>
      <c r="AP108" s="100">
        <v>20.131921999999999</v>
      </c>
      <c r="AQ108" s="100">
        <v>0</v>
      </c>
      <c r="AR108" s="100">
        <v>100</v>
      </c>
      <c r="AS108" s="100">
        <v>0.47765750000000001</v>
      </c>
      <c r="AT108" s="100">
        <v>34038</v>
      </c>
      <c r="AU108" s="100">
        <v>1.8735558999999999</v>
      </c>
      <c r="AV108" s="100">
        <v>3.7693851</v>
      </c>
      <c r="AW108" s="100">
        <v>1.2128821999999999</v>
      </c>
      <c r="AY108" s="124">
        <v>2001</v>
      </c>
    </row>
    <row r="109" spans="2:51">
      <c r="B109" s="125">
        <v>2002</v>
      </c>
      <c r="C109" s="100">
        <v>316</v>
      </c>
      <c r="D109" s="100">
        <v>3.2659867999999999</v>
      </c>
      <c r="E109" s="100">
        <v>3.2788248000000002</v>
      </c>
      <c r="F109" s="100">
        <v>3.2788248000000002</v>
      </c>
      <c r="G109" s="100">
        <v>3.3048612999999998</v>
      </c>
      <c r="H109" s="100">
        <v>3.6500767000000001</v>
      </c>
      <c r="I109" s="100">
        <v>4.3373388999999998</v>
      </c>
      <c r="J109" s="100">
        <v>23.158729999999998</v>
      </c>
      <c r="K109" s="100">
        <v>3</v>
      </c>
      <c r="L109" s="100">
        <v>100</v>
      </c>
      <c r="M109" s="100">
        <v>0.45873560000000002</v>
      </c>
      <c r="N109" s="100">
        <v>16490</v>
      </c>
      <c r="O109" s="100">
        <v>1.7877620000000001</v>
      </c>
      <c r="P109" s="100">
        <v>2.8928555999999999</v>
      </c>
      <c r="R109" s="125">
        <v>2002</v>
      </c>
      <c r="S109" s="100">
        <v>279</v>
      </c>
      <c r="T109" s="100">
        <v>2.8412194999999998</v>
      </c>
      <c r="U109" s="100">
        <v>2.8714176</v>
      </c>
      <c r="V109" s="100">
        <v>2.8714176</v>
      </c>
      <c r="W109" s="100">
        <v>2.8662749000000001</v>
      </c>
      <c r="X109" s="100">
        <v>3.2698377999999999</v>
      </c>
      <c r="Y109" s="100">
        <v>3.9399250000000001</v>
      </c>
      <c r="Z109" s="100">
        <v>23.630824</v>
      </c>
      <c r="AA109" s="100">
        <v>1</v>
      </c>
      <c r="AB109" s="100">
        <v>100</v>
      </c>
      <c r="AC109" s="100">
        <v>0.4304094</v>
      </c>
      <c r="AD109" s="100">
        <v>14539</v>
      </c>
      <c r="AE109" s="100">
        <v>1.5923862</v>
      </c>
      <c r="AF109" s="100">
        <v>4.4302042000000004</v>
      </c>
      <c r="AH109" s="125">
        <v>2002</v>
      </c>
      <c r="AI109" s="100">
        <v>595</v>
      </c>
      <c r="AJ109" s="100">
        <v>3.0520318</v>
      </c>
      <c r="AK109" s="100">
        <v>3.0625046</v>
      </c>
      <c r="AL109" s="100">
        <v>3.0625046</v>
      </c>
      <c r="AM109" s="100">
        <v>3.0689139999999999</v>
      </c>
      <c r="AN109" s="100">
        <v>3.4549660000000002</v>
      </c>
      <c r="AO109" s="100">
        <v>4.1358546</v>
      </c>
      <c r="AP109" s="100">
        <v>23.380471</v>
      </c>
      <c r="AQ109" s="100">
        <v>2</v>
      </c>
      <c r="AR109" s="100">
        <v>100</v>
      </c>
      <c r="AS109" s="100">
        <v>0.44500289999999998</v>
      </c>
      <c r="AT109" s="100">
        <v>31029</v>
      </c>
      <c r="AU109" s="100">
        <v>1.6905717</v>
      </c>
      <c r="AV109" s="100">
        <v>3.4545604000000001</v>
      </c>
      <c r="AW109" s="100">
        <v>1.1418836000000001</v>
      </c>
      <c r="AY109" s="125">
        <v>2002</v>
      </c>
    </row>
    <row r="110" spans="2:51">
      <c r="B110" s="124">
        <v>2003</v>
      </c>
      <c r="C110" s="100">
        <v>316</v>
      </c>
      <c r="D110" s="100">
        <v>3.2285759000000001</v>
      </c>
      <c r="E110" s="100">
        <v>3.2416738</v>
      </c>
      <c r="F110" s="100">
        <v>3.2416738</v>
      </c>
      <c r="G110" s="100">
        <v>3.2425282000000002</v>
      </c>
      <c r="H110" s="100">
        <v>3.6603395999999999</v>
      </c>
      <c r="I110" s="100">
        <v>4.4083250999999999</v>
      </c>
      <c r="J110" s="100">
        <v>22.221519000000001</v>
      </c>
      <c r="K110" s="100">
        <v>1</v>
      </c>
      <c r="L110" s="100">
        <v>100</v>
      </c>
      <c r="M110" s="100">
        <v>0.46246159999999997</v>
      </c>
      <c r="N110" s="100">
        <v>16767</v>
      </c>
      <c r="O110" s="100">
        <v>1.7992475000000001</v>
      </c>
      <c r="P110" s="100">
        <v>2.9648189999999999</v>
      </c>
      <c r="R110" s="124">
        <v>2003</v>
      </c>
      <c r="S110" s="100">
        <v>281</v>
      </c>
      <c r="T110" s="100">
        <v>2.8289141</v>
      </c>
      <c r="U110" s="100">
        <v>2.8529705000000001</v>
      </c>
      <c r="V110" s="100">
        <v>2.8529705000000001</v>
      </c>
      <c r="W110" s="100">
        <v>2.8801551000000001</v>
      </c>
      <c r="X110" s="100">
        <v>3.1620156000000001</v>
      </c>
      <c r="Y110" s="100">
        <v>3.7715844999999999</v>
      </c>
      <c r="Z110" s="100">
        <v>27.355872000000002</v>
      </c>
      <c r="AA110" s="100">
        <v>8</v>
      </c>
      <c r="AB110" s="100">
        <v>100</v>
      </c>
      <c r="AC110" s="100">
        <v>0.43932330000000003</v>
      </c>
      <c r="AD110" s="100">
        <v>13599</v>
      </c>
      <c r="AE110" s="100">
        <v>1.4737727</v>
      </c>
      <c r="AF110" s="100">
        <v>4.2314525999999999</v>
      </c>
      <c r="AH110" s="124">
        <v>2003</v>
      </c>
      <c r="AI110" s="100">
        <v>597</v>
      </c>
      <c r="AJ110" s="100">
        <v>3.0272701999999998</v>
      </c>
      <c r="AK110" s="100">
        <v>3.0568124000000001</v>
      </c>
      <c r="AL110" s="100">
        <v>3.0568124000000001</v>
      </c>
      <c r="AM110" s="100">
        <v>3.0723785000000001</v>
      </c>
      <c r="AN110" s="100">
        <v>3.4189175999999999</v>
      </c>
      <c r="AO110" s="100">
        <v>4.0986399999999996</v>
      </c>
      <c r="AP110" s="100">
        <v>24.638190999999999</v>
      </c>
      <c r="AQ110" s="100">
        <v>2</v>
      </c>
      <c r="AR110" s="100">
        <v>100</v>
      </c>
      <c r="AS110" s="100">
        <v>0.45127450000000002</v>
      </c>
      <c r="AT110" s="100">
        <v>30366</v>
      </c>
      <c r="AU110" s="100">
        <v>1.6373134</v>
      </c>
      <c r="AV110" s="100">
        <v>3.4237934000000001</v>
      </c>
      <c r="AW110" s="100">
        <v>1.1362451</v>
      </c>
      <c r="AY110" s="124">
        <v>2003</v>
      </c>
    </row>
    <row r="111" spans="2:51">
      <c r="B111" s="125">
        <v>2004</v>
      </c>
      <c r="C111" s="100">
        <v>305</v>
      </c>
      <c r="D111" s="100">
        <v>3.0820685999999999</v>
      </c>
      <c r="E111" s="100">
        <v>3.1289128000000002</v>
      </c>
      <c r="F111" s="100">
        <v>3.1289128000000002</v>
      </c>
      <c r="G111" s="100">
        <v>3.1381727000000001</v>
      </c>
      <c r="H111" s="100">
        <v>3.5588826999999998</v>
      </c>
      <c r="I111" s="100">
        <v>4.3427838999999997</v>
      </c>
      <c r="J111" s="100">
        <v>20.816393000000001</v>
      </c>
      <c r="K111" s="100">
        <v>0</v>
      </c>
      <c r="L111" s="100">
        <v>100</v>
      </c>
      <c r="M111" s="100">
        <v>0.44593899999999997</v>
      </c>
      <c r="N111" s="100">
        <v>16679</v>
      </c>
      <c r="O111" s="100">
        <v>1.7722925</v>
      </c>
      <c r="P111" s="100">
        <v>3.0299342</v>
      </c>
      <c r="R111" s="125">
        <v>2004</v>
      </c>
      <c r="S111" s="100">
        <v>276</v>
      </c>
      <c r="T111" s="100">
        <v>2.7498884000000001</v>
      </c>
      <c r="U111" s="100">
        <v>2.7445103</v>
      </c>
      <c r="V111" s="100">
        <v>2.7445103</v>
      </c>
      <c r="W111" s="100">
        <v>2.7902119000000001</v>
      </c>
      <c r="X111" s="100">
        <v>3.0666877000000001</v>
      </c>
      <c r="Y111" s="100">
        <v>3.6850960000000001</v>
      </c>
      <c r="Z111" s="100">
        <v>27.539854999999999</v>
      </c>
      <c r="AA111" s="100">
        <v>6</v>
      </c>
      <c r="AB111" s="100">
        <v>100</v>
      </c>
      <c r="AC111" s="100">
        <v>0.43048989999999998</v>
      </c>
      <c r="AD111" s="100">
        <v>13500</v>
      </c>
      <c r="AE111" s="100">
        <v>1.4490741</v>
      </c>
      <c r="AF111" s="100">
        <v>4.2979395</v>
      </c>
      <c r="AH111" s="125">
        <v>2004</v>
      </c>
      <c r="AI111" s="100">
        <v>581</v>
      </c>
      <c r="AJ111" s="100">
        <v>2.9148051000000001</v>
      </c>
      <c r="AK111" s="100">
        <v>2.9457482000000001</v>
      </c>
      <c r="AL111" s="100">
        <v>2.9457482000000001</v>
      </c>
      <c r="AM111" s="100">
        <v>2.9749675999999998</v>
      </c>
      <c r="AN111" s="100">
        <v>3.3203724000000001</v>
      </c>
      <c r="AO111" s="100">
        <v>4.0231979999999998</v>
      </c>
      <c r="AP111" s="100">
        <v>24.010327</v>
      </c>
      <c r="AQ111" s="100">
        <v>1</v>
      </c>
      <c r="AR111" s="100">
        <v>100</v>
      </c>
      <c r="AS111" s="100">
        <v>0.43846410000000002</v>
      </c>
      <c r="AT111" s="100">
        <v>30179</v>
      </c>
      <c r="AU111" s="100">
        <v>1.6115003000000001</v>
      </c>
      <c r="AV111" s="100">
        <v>3.4906047</v>
      </c>
      <c r="AW111" s="100">
        <v>1.1400623000000001</v>
      </c>
      <c r="AY111" s="125">
        <v>2004</v>
      </c>
    </row>
    <row r="112" spans="2:51">
      <c r="B112" s="124">
        <v>2005</v>
      </c>
      <c r="C112" s="100">
        <v>308</v>
      </c>
      <c r="D112" s="100">
        <v>3.0739649</v>
      </c>
      <c r="E112" s="100">
        <v>3.1560888</v>
      </c>
      <c r="F112" s="100">
        <v>3.1560888</v>
      </c>
      <c r="G112" s="100">
        <v>3.2006218</v>
      </c>
      <c r="H112" s="100">
        <v>3.4854682000000001</v>
      </c>
      <c r="I112" s="100">
        <v>4.1857974999999996</v>
      </c>
      <c r="J112" s="100">
        <v>23.496752999999998</v>
      </c>
      <c r="K112" s="100">
        <v>0</v>
      </c>
      <c r="L112" s="100">
        <v>100</v>
      </c>
      <c r="M112" s="100">
        <v>0.45805390000000001</v>
      </c>
      <c r="N112" s="100">
        <v>16148</v>
      </c>
      <c r="O112" s="100">
        <v>1.6966448000000001</v>
      </c>
      <c r="P112" s="100">
        <v>2.9272502</v>
      </c>
      <c r="R112" s="124">
        <v>2005</v>
      </c>
      <c r="S112" s="100">
        <v>256</v>
      </c>
      <c r="T112" s="100">
        <v>2.5203769</v>
      </c>
      <c r="U112" s="100">
        <v>2.5577785999999998</v>
      </c>
      <c r="V112" s="100">
        <v>2.5577785999999998</v>
      </c>
      <c r="W112" s="100">
        <v>2.5674939000000001</v>
      </c>
      <c r="X112" s="100">
        <v>2.9337051999999999</v>
      </c>
      <c r="Y112" s="100">
        <v>3.6399119</v>
      </c>
      <c r="Z112" s="100">
        <v>23.636718999999999</v>
      </c>
      <c r="AA112" s="100">
        <v>0</v>
      </c>
      <c r="AB112" s="100">
        <v>100</v>
      </c>
      <c r="AC112" s="100">
        <v>0.40332109999999999</v>
      </c>
      <c r="AD112" s="100">
        <v>13376</v>
      </c>
      <c r="AE112" s="100">
        <v>1.4197573999999999</v>
      </c>
      <c r="AF112" s="100">
        <v>4.2584214999999999</v>
      </c>
      <c r="AH112" s="124">
        <v>2005</v>
      </c>
      <c r="AI112" s="100">
        <v>564</v>
      </c>
      <c r="AJ112" s="100">
        <v>2.7952835</v>
      </c>
      <c r="AK112" s="100">
        <v>2.8301207000000002</v>
      </c>
      <c r="AL112" s="100">
        <v>2.8301207000000002</v>
      </c>
      <c r="AM112" s="100">
        <v>2.8481331000000001</v>
      </c>
      <c r="AN112" s="100">
        <v>3.1985760000000001</v>
      </c>
      <c r="AO112" s="100">
        <v>3.9064828</v>
      </c>
      <c r="AP112" s="100">
        <v>23.560283999999999</v>
      </c>
      <c r="AQ112" s="100">
        <v>0</v>
      </c>
      <c r="AR112" s="100">
        <v>100</v>
      </c>
      <c r="AS112" s="100">
        <v>0.43147639999999998</v>
      </c>
      <c r="AT112" s="100">
        <v>29524</v>
      </c>
      <c r="AU112" s="100">
        <v>1.5589048999999999</v>
      </c>
      <c r="AV112" s="100">
        <v>3.4102184000000002</v>
      </c>
      <c r="AW112" s="100">
        <v>1.2339179</v>
      </c>
      <c r="AY112" s="124">
        <v>2005</v>
      </c>
    </row>
    <row r="113" spans="2:51">
      <c r="B113" s="124">
        <v>2006</v>
      </c>
      <c r="C113" s="100">
        <v>312</v>
      </c>
      <c r="D113" s="100">
        <v>3.0710402000000001</v>
      </c>
      <c r="E113" s="100">
        <v>3.1119089999999998</v>
      </c>
      <c r="F113" s="100">
        <v>3.1119089999999998</v>
      </c>
      <c r="G113" s="100">
        <v>3.1199561999999998</v>
      </c>
      <c r="H113" s="100">
        <v>3.5304131000000001</v>
      </c>
      <c r="I113" s="100">
        <v>4.2832096000000002</v>
      </c>
      <c r="J113" s="100">
        <v>21.429487000000002</v>
      </c>
      <c r="K113" s="100">
        <v>0</v>
      </c>
      <c r="L113" s="100">
        <v>100</v>
      </c>
      <c r="M113" s="100">
        <v>0.45510240000000002</v>
      </c>
      <c r="N113" s="100">
        <v>16895</v>
      </c>
      <c r="O113" s="100">
        <v>1.7522743999999999</v>
      </c>
      <c r="P113" s="100">
        <v>3.1172507</v>
      </c>
      <c r="R113" s="124">
        <v>2006</v>
      </c>
      <c r="S113" s="100">
        <v>241</v>
      </c>
      <c r="T113" s="100">
        <v>2.3417287999999998</v>
      </c>
      <c r="U113" s="100">
        <v>2.334349</v>
      </c>
      <c r="V113" s="100">
        <v>2.334349</v>
      </c>
      <c r="W113" s="100">
        <v>2.3681266999999999</v>
      </c>
      <c r="X113" s="100">
        <v>2.6111173000000001</v>
      </c>
      <c r="Y113" s="100">
        <v>3.1520673000000001</v>
      </c>
      <c r="Z113" s="100">
        <v>27.979253</v>
      </c>
      <c r="AA113" s="100">
        <v>4</v>
      </c>
      <c r="AB113" s="100">
        <v>100</v>
      </c>
      <c r="AC113" s="100">
        <v>0.36972830000000001</v>
      </c>
      <c r="AD113" s="100">
        <v>11694</v>
      </c>
      <c r="AE113" s="100">
        <v>1.2254779</v>
      </c>
      <c r="AF113" s="100">
        <v>3.7409547000000001</v>
      </c>
      <c r="AH113" s="124">
        <v>2006</v>
      </c>
      <c r="AI113" s="100">
        <v>553</v>
      </c>
      <c r="AJ113" s="100">
        <v>2.7040286999999998</v>
      </c>
      <c r="AK113" s="100">
        <v>2.7257896000000001</v>
      </c>
      <c r="AL113" s="100">
        <v>2.7257896000000001</v>
      </c>
      <c r="AM113" s="100">
        <v>2.7452559999999999</v>
      </c>
      <c r="AN113" s="100">
        <v>3.0778055000000002</v>
      </c>
      <c r="AO113" s="100">
        <v>3.7281162999999999</v>
      </c>
      <c r="AP113" s="100">
        <v>24.283906000000002</v>
      </c>
      <c r="AQ113" s="100">
        <v>0</v>
      </c>
      <c r="AR113" s="100">
        <v>100</v>
      </c>
      <c r="AS113" s="100">
        <v>0.41349200000000003</v>
      </c>
      <c r="AT113" s="100">
        <v>28589</v>
      </c>
      <c r="AU113" s="100">
        <v>1.4902403</v>
      </c>
      <c r="AV113" s="100">
        <v>3.3453938999999999</v>
      </c>
      <c r="AW113" s="100">
        <v>1.3330949999999999</v>
      </c>
      <c r="AY113" s="124">
        <v>2006</v>
      </c>
    </row>
    <row r="114" spans="2:51">
      <c r="B114" s="124">
        <v>2007</v>
      </c>
      <c r="C114" s="100">
        <v>306</v>
      </c>
      <c r="D114" s="100">
        <v>2.9554835000000002</v>
      </c>
      <c r="E114" s="100">
        <v>2.9640304</v>
      </c>
      <c r="F114" s="100">
        <v>2.9640304</v>
      </c>
      <c r="G114" s="100">
        <v>2.9738935</v>
      </c>
      <c r="H114" s="100">
        <v>3.3467435000000001</v>
      </c>
      <c r="I114" s="100">
        <v>4.0497873999999996</v>
      </c>
      <c r="J114" s="100">
        <v>22.179739000000001</v>
      </c>
      <c r="K114" s="100">
        <v>0</v>
      </c>
      <c r="L114" s="100">
        <v>100</v>
      </c>
      <c r="M114" s="100">
        <v>0.43361820000000001</v>
      </c>
      <c r="N114" s="100">
        <v>16343</v>
      </c>
      <c r="O114" s="100">
        <v>1.6640599</v>
      </c>
      <c r="P114" s="100">
        <v>2.9841943</v>
      </c>
      <c r="R114" s="124">
        <v>2007</v>
      </c>
      <c r="S114" s="100">
        <v>289</v>
      </c>
      <c r="T114" s="100">
        <v>2.759217</v>
      </c>
      <c r="U114" s="100">
        <v>2.7759200000000002</v>
      </c>
      <c r="V114" s="100">
        <v>2.7759200000000002</v>
      </c>
      <c r="W114" s="100">
        <v>2.7824762999999999</v>
      </c>
      <c r="X114" s="100">
        <v>3.1776081999999999</v>
      </c>
      <c r="Y114" s="100">
        <v>3.9003844999999999</v>
      </c>
      <c r="Z114" s="100">
        <v>23.820069</v>
      </c>
      <c r="AA114" s="100">
        <v>0</v>
      </c>
      <c r="AB114" s="100">
        <v>100</v>
      </c>
      <c r="AC114" s="100">
        <v>0.42951620000000001</v>
      </c>
      <c r="AD114" s="100">
        <v>15031</v>
      </c>
      <c r="AE114" s="100">
        <v>1.5478744</v>
      </c>
      <c r="AF114" s="100">
        <v>4.6601105</v>
      </c>
      <c r="AH114" s="124">
        <v>2007</v>
      </c>
      <c r="AI114" s="100">
        <v>595</v>
      </c>
      <c r="AJ114" s="100">
        <v>2.8567832000000002</v>
      </c>
      <c r="AK114" s="100">
        <v>2.8638819999999998</v>
      </c>
      <c r="AL114" s="100">
        <v>2.8638819999999998</v>
      </c>
      <c r="AM114" s="100">
        <v>2.8701322</v>
      </c>
      <c r="AN114" s="100">
        <v>3.2594937000000002</v>
      </c>
      <c r="AO114" s="100">
        <v>3.9732490999999999</v>
      </c>
      <c r="AP114" s="100">
        <v>22.976471</v>
      </c>
      <c r="AQ114" s="100">
        <v>0</v>
      </c>
      <c r="AR114" s="100">
        <v>100</v>
      </c>
      <c r="AS114" s="100">
        <v>0.4316161</v>
      </c>
      <c r="AT114" s="100">
        <v>31374</v>
      </c>
      <c r="AU114" s="100">
        <v>1.6062955999999999</v>
      </c>
      <c r="AV114" s="100">
        <v>3.6053864</v>
      </c>
      <c r="AW114" s="100">
        <v>1.0677650999999999</v>
      </c>
      <c r="AY114" s="124">
        <v>2007</v>
      </c>
    </row>
    <row r="115" spans="2:51">
      <c r="B115" s="124">
        <v>2008</v>
      </c>
      <c r="C115" s="100">
        <v>337</v>
      </c>
      <c r="D115" s="100">
        <v>3.1876519999999999</v>
      </c>
      <c r="E115" s="100">
        <v>3.1724353000000001</v>
      </c>
      <c r="F115" s="100">
        <v>3.1724353000000001</v>
      </c>
      <c r="G115" s="100">
        <v>3.1888538</v>
      </c>
      <c r="H115" s="100">
        <v>3.5966330000000002</v>
      </c>
      <c r="I115" s="100">
        <v>4.3563989999999997</v>
      </c>
      <c r="J115" s="100">
        <v>21.602374000000001</v>
      </c>
      <c r="K115" s="100">
        <v>0</v>
      </c>
      <c r="L115" s="100">
        <v>100</v>
      </c>
      <c r="M115" s="100">
        <v>0.45820420000000001</v>
      </c>
      <c r="N115" s="100">
        <v>18195</v>
      </c>
      <c r="O115" s="100">
        <v>1.8145808999999999</v>
      </c>
      <c r="P115" s="100">
        <v>3.2554843999999998</v>
      </c>
      <c r="R115" s="124">
        <v>2008</v>
      </c>
      <c r="S115" s="100">
        <v>277</v>
      </c>
      <c r="T115" s="100">
        <v>2.5943242999999998</v>
      </c>
      <c r="U115" s="100">
        <v>2.5916731</v>
      </c>
      <c r="V115" s="100">
        <v>2.5916731</v>
      </c>
      <c r="W115" s="100">
        <v>2.5925497000000002</v>
      </c>
      <c r="X115" s="100">
        <v>2.9456587000000001</v>
      </c>
      <c r="Y115" s="100">
        <v>3.6003172000000001</v>
      </c>
      <c r="Z115" s="100">
        <v>24.588448</v>
      </c>
      <c r="AA115" s="100">
        <v>0</v>
      </c>
      <c r="AB115" s="100">
        <v>100</v>
      </c>
      <c r="AC115" s="100">
        <v>0.39347710000000002</v>
      </c>
      <c r="AD115" s="100">
        <v>14241</v>
      </c>
      <c r="AE115" s="100">
        <v>1.4382001</v>
      </c>
      <c r="AF115" s="100">
        <v>4.4475606000000001</v>
      </c>
      <c r="AH115" s="124">
        <v>2008</v>
      </c>
      <c r="AI115" s="100">
        <v>614</v>
      </c>
      <c r="AJ115" s="100">
        <v>2.8895206999999998</v>
      </c>
      <c r="AK115" s="100">
        <v>2.8792013000000001</v>
      </c>
      <c r="AL115" s="100">
        <v>2.8792013000000001</v>
      </c>
      <c r="AM115" s="100">
        <v>2.8854213999999998</v>
      </c>
      <c r="AN115" s="100">
        <v>3.2735832</v>
      </c>
      <c r="AO115" s="100">
        <v>3.9843557999999999</v>
      </c>
      <c r="AP115" s="100">
        <v>22.949511000000001</v>
      </c>
      <c r="AQ115" s="100">
        <v>0</v>
      </c>
      <c r="AR115" s="100">
        <v>100</v>
      </c>
      <c r="AS115" s="100">
        <v>0.42654880000000001</v>
      </c>
      <c r="AT115" s="100">
        <v>32436</v>
      </c>
      <c r="AU115" s="100">
        <v>1.6275723</v>
      </c>
      <c r="AV115" s="100">
        <v>3.6896784</v>
      </c>
      <c r="AW115" s="100">
        <v>1.2240877999999999</v>
      </c>
      <c r="AY115" s="124">
        <v>2008</v>
      </c>
    </row>
    <row r="116" spans="2:51">
      <c r="B116" s="124">
        <v>2009</v>
      </c>
      <c r="C116" s="100">
        <v>356</v>
      </c>
      <c r="D116" s="100">
        <v>3.2960531</v>
      </c>
      <c r="E116" s="100">
        <v>3.2500295000000001</v>
      </c>
      <c r="F116" s="100">
        <v>3.2500295000000001</v>
      </c>
      <c r="G116" s="100">
        <v>3.2577742999999999</v>
      </c>
      <c r="H116" s="100">
        <v>3.6978513999999998</v>
      </c>
      <c r="I116" s="100">
        <v>4.4828245000000004</v>
      </c>
      <c r="J116" s="100">
        <v>21.382021999999999</v>
      </c>
      <c r="K116" s="100">
        <v>0</v>
      </c>
      <c r="L116" s="100">
        <v>100</v>
      </c>
      <c r="M116" s="100">
        <v>0.49225659999999999</v>
      </c>
      <c r="N116" s="100">
        <v>19320</v>
      </c>
      <c r="O116" s="100">
        <v>1.8861136999999999</v>
      </c>
      <c r="P116" s="100">
        <v>3.4357967</v>
      </c>
      <c r="R116" s="124">
        <v>2009</v>
      </c>
      <c r="S116" s="100">
        <v>282</v>
      </c>
      <c r="T116" s="100">
        <v>2.5893280999999999</v>
      </c>
      <c r="U116" s="100">
        <v>2.5437303999999998</v>
      </c>
      <c r="V116" s="100">
        <v>2.5437303999999998</v>
      </c>
      <c r="W116" s="100">
        <v>2.5557653999999999</v>
      </c>
      <c r="X116" s="100">
        <v>2.8960906999999998</v>
      </c>
      <c r="Y116" s="100">
        <v>3.5161348000000001</v>
      </c>
      <c r="Z116" s="100">
        <v>25.187943000000001</v>
      </c>
      <c r="AA116" s="100">
        <v>1</v>
      </c>
      <c r="AB116" s="100">
        <v>100</v>
      </c>
      <c r="AC116" s="100">
        <v>0.41203970000000001</v>
      </c>
      <c r="AD116" s="100">
        <v>14397</v>
      </c>
      <c r="AE116" s="100">
        <v>1.4248864999999999</v>
      </c>
      <c r="AF116" s="100">
        <v>4.3950240000000003</v>
      </c>
      <c r="AH116" s="124">
        <v>2009</v>
      </c>
      <c r="AI116" s="100">
        <v>638</v>
      </c>
      <c r="AJ116" s="100">
        <v>2.9412235</v>
      </c>
      <c r="AK116" s="100">
        <v>2.8994428999999999</v>
      </c>
      <c r="AL116" s="100">
        <v>2.8994428999999999</v>
      </c>
      <c r="AM116" s="100">
        <v>2.9085535</v>
      </c>
      <c r="AN116" s="100">
        <v>3.3023167</v>
      </c>
      <c r="AO116" s="100">
        <v>4.0080204000000004</v>
      </c>
      <c r="AP116" s="100">
        <v>23.064263</v>
      </c>
      <c r="AQ116" s="100">
        <v>0</v>
      </c>
      <c r="AR116" s="100">
        <v>100</v>
      </c>
      <c r="AS116" s="100">
        <v>0.45325379999999998</v>
      </c>
      <c r="AT116" s="100">
        <v>33717</v>
      </c>
      <c r="AU116" s="100">
        <v>1.6570791</v>
      </c>
      <c r="AV116" s="100">
        <v>3.7888953000000001</v>
      </c>
      <c r="AW116" s="100">
        <v>1.2776627</v>
      </c>
      <c r="AY116" s="124">
        <v>2009</v>
      </c>
    </row>
    <row r="117" spans="2:51">
      <c r="B117" s="124">
        <v>2010</v>
      </c>
      <c r="C117" s="100">
        <v>313</v>
      </c>
      <c r="D117" s="100">
        <v>2.8538003999999999</v>
      </c>
      <c r="E117" s="100">
        <v>2.8200647000000001</v>
      </c>
      <c r="F117" s="100">
        <v>2.8200647000000001</v>
      </c>
      <c r="G117" s="100">
        <v>2.8427684000000002</v>
      </c>
      <c r="H117" s="100">
        <v>3.1674774999999999</v>
      </c>
      <c r="I117" s="100">
        <v>3.8571076</v>
      </c>
      <c r="J117" s="100">
        <v>22.207668000000002</v>
      </c>
      <c r="K117" s="100">
        <v>0</v>
      </c>
      <c r="L117" s="100">
        <v>100</v>
      </c>
      <c r="M117" s="100">
        <v>0.42594310000000002</v>
      </c>
      <c r="N117" s="100">
        <v>16807</v>
      </c>
      <c r="O117" s="100">
        <v>1.6166556999999999</v>
      </c>
      <c r="P117" s="100">
        <v>3.0018289</v>
      </c>
      <c r="R117" s="124">
        <v>2010</v>
      </c>
      <c r="S117" s="100">
        <v>297</v>
      </c>
      <c r="T117" s="100">
        <v>2.6844014</v>
      </c>
      <c r="U117" s="100">
        <v>2.6124231</v>
      </c>
      <c r="V117" s="100">
        <v>2.6124231</v>
      </c>
      <c r="W117" s="100">
        <v>2.6354671999999999</v>
      </c>
      <c r="X117" s="100">
        <v>2.9664432999999999</v>
      </c>
      <c r="Y117" s="100">
        <v>3.6352945999999999</v>
      </c>
      <c r="Z117" s="100">
        <v>25.626263000000002</v>
      </c>
      <c r="AA117" s="100">
        <v>0</v>
      </c>
      <c r="AB117" s="100">
        <v>100</v>
      </c>
      <c r="AC117" s="100">
        <v>0.42435240000000002</v>
      </c>
      <c r="AD117" s="100">
        <v>15054</v>
      </c>
      <c r="AE117" s="100">
        <v>1.4669353000000001</v>
      </c>
      <c r="AF117" s="100">
        <v>4.6987072000000003</v>
      </c>
      <c r="AH117" s="124">
        <v>2010</v>
      </c>
      <c r="AI117" s="100">
        <v>610</v>
      </c>
      <c r="AJ117" s="100">
        <v>2.7687314999999999</v>
      </c>
      <c r="AK117" s="100">
        <v>2.7083655000000002</v>
      </c>
      <c r="AL117" s="100">
        <v>2.7083655000000002</v>
      </c>
      <c r="AM117" s="100">
        <v>2.7284481999999999</v>
      </c>
      <c r="AN117" s="100">
        <v>3.0642770000000001</v>
      </c>
      <c r="AO117" s="100">
        <v>3.7450429000000001</v>
      </c>
      <c r="AP117" s="100">
        <v>23.872131</v>
      </c>
      <c r="AQ117" s="100">
        <v>0</v>
      </c>
      <c r="AR117" s="100">
        <v>100</v>
      </c>
      <c r="AS117" s="100">
        <v>0.42516710000000002</v>
      </c>
      <c r="AT117" s="100">
        <v>31861</v>
      </c>
      <c r="AU117" s="100">
        <v>1.5422809</v>
      </c>
      <c r="AV117" s="100">
        <v>3.6194248</v>
      </c>
      <c r="AW117" s="100">
        <v>1.0794824000000001</v>
      </c>
      <c r="AY117" s="124">
        <v>2010</v>
      </c>
    </row>
    <row r="118" spans="2:51">
      <c r="B118" s="124">
        <v>2011</v>
      </c>
      <c r="C118" s="100">
        <v>294</v>
      </c>
      <c r="D118" s="100">
        <v>2.6443048</v>
      </c>
      <c r="E118" s="100">
        <v>2.5969033000000001</v>
      </c>
      <c r="F118" s="100">
        <v>2.5969033000000001</v>
      </c>
      <c r="G118" s="100">
        <v>2.5761989999999999</v>
      </c>
      <c r="H118" s="100">
        <v>3.0010528999999999</v>
      </c>
      <c r="I118" s="100">
        <v>3.6545576999999998</v>
      </c>
      <c r="J118" s="100">
        <v>19.918367</v>
      </c>
      <c r="K118" s="100">
        <v>0</v>
      </c>
      <c r="L118" s="100">
        <v>100</v>
      </c>
      <c r="M118" s="100">
        <v>0.39028279999999999</v>
      </c>
      <c r="N118" s="100">
        <v>16278</v>
      </c>
      <c r="O118" s="100">
        <v>1.5458423999999999</v>
      </c>
      <c r="P118" s="100">
        <v>2.9939415</v>
      </c>
      <c r="R118" s="124">
        <v>2011</v>
      </c>
      <c r="S118" s="100">
        <v>256</v>
      </c>
      <c r="T118" s="100">
        <v>2.2812760000000001</v>
      </c>
      <c r="U118" s="100">
        <v>2.2559157999999999</v>
      </c>
      <c r="V118" s="100">
        <v>2.2559157999999999</v>
      </c>
      <c r="W118" s="100">
        <v>2.2529764000000001</v>
      </c>
      <c r="X118" s="100">
        <v>2.5645965999999998</v>
      </c>
      <c r="Y118" s="100">
        <v>3.1017771000000001</v>
      </c>
      <c r="Z118" s="100">
        <v>24.847656000000001</v>
      </c>
      <c r="AA118" s="100">
        <v>4</v>
      </c>
      <c r="AB118" s="100">
        <v>100</v>
      </c>
      <c r="AC118" s="100">
        <v>0.35753190000000001</v>
      </c>
      <c r="AD118" s="100">
        <v>13114</v>
      </c>
      <c r="AE118" s="100">
        <v>1.2604933</v>
      </c>
      <c r="AF118" s="100">
        <v>4.0107163999999997</v>
      </c>
      <c r="AH118" s="124">
        <v>2011</v>
      </c>
      <c r="AI118" s="100">
        <v>550</v>
      </c>
      <c r="AJ118" s="100">
        <v>2.4619490000000002</v>
      </c>
      <c r="AK118" s="100">
        <v>2.4370471999999999</v>
      </c>
      <c r="AL118" s="100">
        <v>2.4370471999999999</v>
      </c>
      <c r="AM118" s="100">
        <v>2.4276192000000001</v>
      </c>
      <c r="AN118" s="100">
        <v>2.7902045000000002</v>
      </c>
      <c r="AO118" s="100">
        <v>3.386174</v>
      </c>
      <c r="AP118" s="100">
        <v>22.212727000000001</v>
      </c>
      <c r="AQ118" s="100">
        <v>0</v>
      </c>
      <c r="AR118" s="100">
        <v>100</v>
      </c>
      <c r="AS118" s="100">
        <v>0.37432280000000001</v>
      </c>
      <c r="AT118" s="100">
        <v>29392</v>
      </c>
      <c r="AU118" s="100">
        <v>1.4040288000000001</v>
      </c>
      <c r="AV118" s="100">
        <v>3.3757833000000002</v>
      </c>
      <c r="AW118" s="100">
        <v>1.1511526000000001</v>
      </c>
      <c r="AY118" s="124">
        <v>2011</v>
      </c>
    </row>
    <row r="119" spans="2:51">
      <c r="B119" s="124">
        <v>2012</v>
      </c>
      <c r="C119" s="100">
        <v>281</v>
      </c>
      <c r="D119" s="100">
        <v>2.4839069999999999</v>
      </c>
      <c r="E119" s="100">
        <v>2.4260234999999999</v>
      </c>
      <c r="F119" s="100">
        <v>2.4260234999999999</v>
      </c>
      <c r="G119" s="100">
        <v>2.4657608999999998</v>
      </c>
      <c r="H119" s="100">
        <v>2.6690792999999999</v>
      </c>
      <c r="I119" s="100">
        <v>3.1764271000000002</v>
      </c>
      <c r="J119" s="100">
        <v>26.327401999999999</v>
      </c>
      <c r="K119" s="100">
        <v>5</v>
      </c>
      <c r="L119" s="100">
        <v>100</v>
      </c>
      <c r="M119" s="100">
        <v>0.37569859999999999</v>
      </c>
      <c r="N119" s="100">
        <v>13895</v>
      </c>
      <c r="O119" s="100">
        <v>1.2978727000000001</v>
      </c>
      <c r="P119" s="100">
        <v>2.6274339000000002</v>
      </c>
      <c r="R119" s="124">
        <v>2012</v>
      </c>
      <c r="S119" s="100">
        <v>269</v>
      </c>
      <c r="T119" s="100">
        <v>2.3564593999999999</v>
      </c>
      <c r="U119" s="100">
        <v>2.3161553000000001</v>
      </c>
      <c r="V119" s="100">
        <v>2.3161553000000001</v>
      </c>
      <c r="W119" s="100">
        <v>2.326873</v>
      </c>
      <c r="X119" s="100">
        <v>2.5782949999999998</v>
      </c>
      <c r="Y119" s="100">
        <v>3.0824783999999998</v>
      </c>
      <c r="Z119" s="100">
        <v>27.368030000000001</v>
      </c>
      <c r="AA119" s="100">
        <v>4</v>
      </c>
      <c r="AB119" s="100">
        <v>100</v>
      </c>
      <c r="AC119" s="100">
        <v>0.37204029999999999</v>
      </c>
      <c r="AD119" s="100">
        <v>13136</v>
      </c>
      <c r="AE119" s="100">
        <v>1.2411996999999999</v>
      </c>
      <c r="AF119" s="100">
        <v>4.1111924999999996</v>
      </c>
      <c r="AH119" s="124">
        <v>2012</v>
      </c>
      <c r="AI119" s="100">
        <v>550</v>
      </c>
      <c r="AJ119" s="100">
        <v>2.4198955</v>
      </c>
      <c r="AK119" s="100">
        <v>2.3692472000000002</v>
      </c>
      <c r="AL119" s="100">
        <v>2.3692472000000002</v>
      </c>
      <c r="AM119" s="100">
        <v>2.3937407999999998</v>
      </c>
      <c r="AN119" s="100">
        <v>2.6224129</v>
      </c>
      <c r="AO119" s="100">
        <v>3.1277615000000001</v>
      </c>
      <c r="AP119" s="100">
        <v>26.836364</v>
      </c>
      <c r="AQ119" s="100">
        <v>4.5</v>
      </c>
      <c r="AR119" s="100">
        <v>100</v>
      </c>
      <c r="AS119" s="100">
        <v>0.37390040000000002</v>
      </c>
      <c r="AT119" s="100">
        <v>27031</v>
      </c>
      <c r="AU119" s="100">
        <v>1.2696995</v>
      </c>
      <c r="AV119" s="100">
        <v>3.1862615000000001</v>
      </c>
      <c r="AW119" s="100">
        <v>1.0474356</v>
      </c>
      <c r="AY119" s="124">
        <v>2012</v>
      </c>
    </row>
    <row r="120" spans="2:51">
      <c r="B120" s="124">
        <v>2013</v>
      </c>
      <c r="C120" s="100">
        <v>320</v>
      </c>
      <c r="D120" s="100">
        <v>2.7812575000000002</v>
      </c>
      <c r="E120" s="100">
        <v>2.6844405</v>
      </c>
      <c r="F120" s="100">
        <v>2.6844405</v>
      </c>
      <c r="G120" s="100">
        <v>2.7500203000000001</v>
      </c>
      <c r="H120" s="100">
        <v>2.9224496000000002</v>
      </c>
      <c r="I120" s="100">
        <v>3.4670399999999999</v>
      </c>
      <c r="J120" s="100">
        <v>28.168749999999999</v>
      </c>
      <c r="K120" s="100">
        <v>13</v>
      </c>
      <c r="L120" s="100">
        <v>100</v>
      </c>
      <c r="M120" s="100">
        <v>0.42226390000000003</v>
      </c>
      <c r="N120" s="100">
        <v>15213</v>
      </c>
      <c r="O120" s="100">
        <v>1.3984706</v>
      </c>
      <c r="P120" s="100">
        <v>2.8414109999999999</v>
      </c>
      <c r="R120" s="124">
        <v>2013</v>
      </c>
      <c r="S120" s="100">
        <v>301</v>
      </c>
      <c r="T120" s="100">
        <v>2.5921983000000002</v>
      </c>
      <c r="U120" s="100">
        <v>2.4953717000000002</v>
      </c>
      <c r="V120" s="100">
        <v>2.4953717000000002</v>
      </c>
      <c r="W120" s="100">
        <v>2.5483220000000002</v>
      </c>
      <c r="X120" s="100">
        <v>2.7424540999999998</v>
      </c>
      <c r="Y120" s="100">
        <v>3.2779313999999999</v>
      </c>
      <c r="Z120" s="100">
        <v>30.126245999999998</v>
      </c>
      <c r="AA120" s="100">
        <v>14</v>
      </c>
      <c r="AB120" s="100">
        <v>100</v>
      </c>
      <c r="AC120" s="100">
        <v>0.41866029999999999</v>
      </c>
      <c r="AD120" s="100">
        <v>13849</v>
      </c>
      <c r="AE120" s="100">
        <v>1.2865808999999999</v>
      </c>
      <c r="AF120" s="100">
        <v>4.2531432999999996</v>
      </c>
      <c r="AH120" s="124">
        <v>2013</v>
      </c>
      <c r="AI120" s="100">
        <v>621</v>
      </c>
      <c r="AJ120" s="100">
        <v>2.6862936999999998</v>
      </c>
      <c r="AK120" s="100">
        <v>2.5868818999999998</v>
      </c>
      <c r="AL120" s="100">
        <v>2.5868818999999998</v>
      </c>
      <c r="AM120" s="100">
        <v>2.6449159999999998</v>
      </c>
      <c r="AN120" s="100">
        <v>2.8311701999999999</v>
      </c>
      <c r="AO120" s="100">
        <v>3.3709497000000002</v>
      </c>
      <c r="AP120" s="100">
        <v>29.117552</v>
      </c>
      <c r="AQ120" s="100">
        <v>14</v>
      </c>
      <c r="AR120" s="100">
        <v>100</v>
      </c>
      <c r="AS120" s="100">
        <v>0.42050949999999998</v>
      </c>
      <c r="AT120" s="100">
        <v>29062</v>
      </c>
      <c r="AU120" s="100">
        <v>1.3428207999999999</v>
      </c>
      <c r="AV120" s="100">
        <v>3.3752951000000002</v>
      </c>
      <c r="AW120" s="100">
        <v>1.0757677999999999</v>
      </c>
      <c r="AY120" s="124">
        <v>2013</v>
      </c>
    </row>
    <row r="121" spans="2:51">
      <c r="B121" s="124">
        <v>2014</v>
      </c>
      <c r="C121" s="100">
        <v>313</v>
      </c>
      <c r="D121" s="100">
        <v>2.6824452999999999</v>
      </c>
      <c r="E121" s="100">
        <v>2.5903830999999999</v>
      </c>
      <c r="F121" s="100">
        <v>2.5903830999999999</v>
      </c>
      <c r="G121" s="100">
        <v>2.6708552999999999</v>
      </c>
      <c r="H121" s="100">
        <v>2.7241914</v>
      </c>
      <c r="I121" s="100">
        <v>3.1399547999999999</v>
      </c>
      <c r="J121" s="100">
        <v>32.233226999999999</v>
      </c>
      <c r="K121" s="100">
        <v>30</v>
      </c>
      <c r="L121" s="100">
        <v>100</v>
      </c>
      <c r="M121" s="100">
        <v>0.39953539999999998</v>
      </c>
      <c r="N121" s="100">
        <v>13642</v>
      </c>
      <c r="O121" s="100">
        <v>1.2380959</v>
      </c>
      <c r="P121" s="100">
        <v>2.492928</v>
      </c>
      <c r="R121" s="124">
        <v>2014</v>
      </c>
      <c r="S121" s="100">
        <v>301</v>
      </c>
      <c r="T121" s="100">
        <v>2.5525269000000002</v>
      </c>
      <c r="U121" s="100">
        <v>2.4629981999999999</v>
      </c>
      <c r="V121" s="100">
        <v>2.4629981999999999</v>
      </c>
      <c r="W121" s="100">
        <v>2.5084803999999998</v>
      </c>
      <c r="X121" s="100">
        <v>2.6810931999999998</v>
      </c>
      <c r="Y121" s="100">
        <v>3.1492214999999999</v>
      </c>
      <c r="Z121" s="100">
        <v>31.043189000000002</v>
      </c>
      <c r="AA121" s="100">
        <v>26</v>
      </c>
      <c r="AB121" s="100">
        <v>100</v>
      </c>
      <c r="AC121" s="100">
        <v>0.40005849999999998</v>
      </c>
      <c r="AD121" s="100">
        <v>13563</v>
      </c>
      <c r="AE121" s="100">
        <v>1.2413144</v>
      </c>
      <c r="AF121" s="100">
        <v>4.0704183</v>
      </c>
      <c r="AH121" s="124">
        <v>2014</v>
      </c>
      <c r="AI121" s="100">
        <v>614</v>
      </c>
      <c r="AJ121" s="100">
        <v>2.6171433999999998</v>
      </c>
      <c r="AK121" s="100">
        <v>2.5216281999999999</v>
      </c>
      <c r="AL121" s="100">
        <v>2.5216281999999999</v>
      </c>
      <c r="AM121" s="100">
        <v>2.5840942999999998</v>
      </c>
      <c r="AN121" s="100">
        <v>2.6988091999999999</v>
      </c>
      <c r="AO121" s="100">
        <v>3.1410965000000002</v>
      </c>
      <c r="AP121" s="100">
        <v>31.649837000000002</v>
      </c>
      <c r="AQ121" s="100">
        <v>29</v>
      </c>
      <c r="AR121" s="100">
        <v>100</v>
      </c>
      <c r="AS121" s="100">
        <v>0.39979160000000002</v>
      </c>
      <c r="AT121" s="100">
        <v>27205</v>
      </c>
      <c r="AU121" s="100">
        <v>1.2396984</v>
      </c>
      <c r="AV121" s="100">
        <v>3.0899428000000002</v>
      </c>
      <c r="AW121" s="100">
        <v>1.0517194000000001</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475</v>
      </c>
      <c r="D75" s="100">
        <v>21</v>
      </c>
      <c r="E75" s="100">
        <v>23</v>
      </c>
      <c r="F75" s="100">
        <v>17</v>
      </c>
      <c r="G75" s="100">
        <v>18</v>
      </c>
      <c r="H75" s="100">
        <v>10</v>
      </c>
      <c r="I75" s="100">
        <v>7</v>
      </c>
      <c r="J75" s="100">
        <v>4</v>
      </c>
      <c r="K75" s="100">
        <v>7</v>
      </c>
      <c r="L75" s="100">
        <v>6</v>
      </c>
      <c r="M75" s="100">
        <v>12</v>
      </c>
      <c r="N75" s="100">
        <v>10</v>
      </c>
      <c r="O75" s="100">
        <v>6</v>
      </c>
      <c r="P75" s="100">
        <v>8</v>
      </c>
      <c r="Q75" s="100">
        <v>3</v>
      </c>
      <c r="R75" s="100">
        <v>3</v>
      </c>
      <c r="S75" s="100">
        <v>3</v>
      </c>
      <c r="T75" s="100">
        <v>0</v>
      </c>
      <c r="U75" s="100">
        <v>0</v>
      </c>
      <c r="V75" s="100">
        <v>633</v>
      </c>
      <c r="W75" s="128"/>
      <c r="X75" s="122">
        <v>1968</v>
      </c>
      <c r="Y75" s="100">
        <v>437</v>
      </c>
      <c r="Z75" s="100">
        <v>26</v>
      </c>
      <c r="AA75" s="100">
        <v>20</v>
      </c>
      <c r="AB75" s="100">
        <v>10</v>
      </c>
      <c r="AC75" s="100">
        <v>6</v>
      </c>
      <c r="AD75" s="100">
        <v>6</v>
      </c>
      <c r="AE75" s="100">
        <v>6</v>
      </c>
      <c r="AF75" s="100">
        <v>5</v>
      </c>
      <c r="AG75" s="100">
        <v>8</v>
      </c>
      <c r="AH75" s="100">
        <v>6</v>
      </c>
      <c r="AI75" s="100">
        <v>5</v>
      </c>
      <c r="AJ75" s="100">
        <v>11</v>
      </c>
      <c r="AK75" s="100">
        <v>8</v>
      </c>
      <c r="AL75" s="100">
        <v>6</v>
      </c>
      <c r="AM75" s="100">
        <v>6</v>
      </c>
      <c r="AN75" s="100">
        <v>6</v>
      </c>
      <c r="AO75" s="100">
        <v>3</v>
      </c>
      <c r="AP75" s="100">
        <v>2</v>
      </c>
      <c r="AQ75" s="100">
        <v>0</v>
      </c>
      <c r="AR75" s="100">
        <v>577</v>
      </c>
      <c r="AS75" s="128"/>
      <c r="AT75" s="122">
        <v>1968</v>
      </c>
      <c r="AU75" s="100">
        <v>912</v>
      </c>
      <c r="AV75" s="100">
        <v>47</v>
      </c>
      <c r="AW75" s="100">
        <v>43</v>
      </c>
      <c r="AX75" s="100">
        <v>27</v>
      </c>
      <c r="AY75" s="100">
        <v>24</v>
      </c>
      <c r="AZ75" s="100">
        <v>16</v>
      </c>
      <c r="BA75" s="100">
        <v>13</v>
      </c>
      <c r="BB75" s="100">
        <v>9</v>
      </c>
      <c r="BC75" s="100">
        <v>15</v>
      </c>
      <c r="BD75" s="100">
        <v>12</v>
      </c>
      <c r="BE75" s="100">
        <v>17</v>
      </c>
      <c r="BF75" s="100">
        <v>21</v>
      </c>
      <c r="BG75" s="100">
        <v>14</v>
      </c>
      <c r="BH75" s="100">
        <v>14</v>
      </c>
      <c r="BI75" s="100">
        <v>9</v>
      </c>
      <c r="BJ75" s="100">
        <v>9</v>
      </c>
      <c r="BK75" s="100">
        <v>6</v>
      </c>
      <c r="BL75" s="100">
        <v>2</v>
      </c>
      <c r="BM75" s="100">
        <v>0</v>
      </c>
      <c r="BN75" s="100">
        <v>1210</v>
      </c>
      <c r="BP75" s="122">
        <v>1968</v>
      </c>
    </row>
    <row r="76" spans="2:68">
      <c r="B76" s="122">
        <v>1969</v>
      </c>
      <c r="C76" s="100">
        <v>529</v>
      </c>
      <c r="D76" s="100">
        <v>22</v>
      </c>
      <c r="E76" s="100">
        <v>13</v>
      </c>
      <c r="F76" s="100">
        <v>13</v>
      </c>
      <c r="G76" s="100">
        <v>13</v>
      </c>
      <c r="H76" s="100">
        <v>8</v>
      </c>
      <c r="I76" s="100">
        <v>8</v>
      </c>
      <c r="J76" s="100">
        <v>3</v>
      </c>
      <c r="K76" s="100">
        <v>2</v>
      </c>
      <c r="L76" s="100">
        <v>5</v>
      </c>
      <c r="M76" s="100">
        <v>8</v>
      </c>
      <c r="N76" s="100">
        <v>10</v>
      </c>
      <c r="O76" s="100">
        <v>10</v>
      </c>
      <c r="P76" s="100">
        <v>2</v>
      </c>
      <c r="Q76" s="100">
        <v>5</v>
      </c>
      <c r="R76" s="100">
        <v>0</v>
      </c>
      <c r="S76" s="100">
        <v>0</v>
      </c>
      <c r="T76" s="100">
        <v>0</v>
      </c>
      <c r="U76" s="100">
        <v>0</v>
      </c>
      <c r="V76" s="100">
        <v>651</v>
      </c>
      <c r="W76" s="128"/>
      <c r="X76" s="122">
        <v>1969</v>
      </c>
      <c r="Y76" s="100">
        <v>455</v>
      </c>
      <c r="Z76" s="100">
        <v>26</v>
      </c>
      <c r="AA76" s="100">
        <v>13</v>
      </c>
      <c r="AB76" s="100">
        <v>9</v>
      </c>
      <c r="AC76" s="100">
        <v>6</v>
      </c>
      <c r="AD76" s="100">
        <v>10</v>
      </c>
      <c r="AE76" s="100">
        <v>2</v>
      </c>
      <c r="AF76" s="100">
        <v>3</v>
      </c>
      <c r="AG76" s="100">
        <v>6</v>
      </c>
      <c r="AH76" s="100">
        <v>9</v>
      </c>
      <c r="AI76" s="100">
        <v>10</v>
      </c>
      <c r="AJ76" s="100">
        <v>13</v>
      </c>
      <c r="AK76" s="100">
        <v>13</v>
      </c>
      <c r="AL76" s="100">
        <v>9</v>
      </c>
      <c r="AM76" s="100">
        <v>2</v>
      </c>
      <c r="AN76" s="100">
        <v>3</v>
      </c>
      <c r="AO76" s="100">
        <v>3</v>
      </c>
      <c r="AP76" s="100">
        <v>0</v>
      </c>
      <c r="AQ76" s="100">
        <v>0</v>
      </c>
      <c r="AR76" s="100">
        <v>592</v>
      </c>
      <c r="AS76" s="128"/>
      <c r="AT76" s="122">
        <v>1969</v>
      </c>
      <c r="AU76" s="100">
        <v>984</v>
      </c>
      <c r="AV76" s="100">
        <v>48</v>
      </c>
      <c r="AW76" s="100">
        <v>26</v>
      </c>
      <c r="AX76" s="100">
        <v>22</v>
      </c>
      <c r="AY76" s="100">
        <v>19</v>
      </c>
      <c r="AZ76" s="100">
        <v>18</v>
      </c>
      <c r="BA76" s="100">
        <v>10</v>
      </c>
      <c r="BB76" s="100">
        <v>6</v>
      </c>
      <c r="BC76" s="100">
        <v>8</v>
      </c>
      <c r="BD76" s="100">
        <v>14</v>
      </c>
      <c r="BE76" s="100">
        <v>18</v>
      </c>
      <c r="BF76" s="100">
        <v>23</v>
      </c>
      <c r="BG76" s="100">
        <v>23</v>
      </c>
      <c r="BH76" s="100">
        <v>11</v>
      </c>
      <c r="BI76" s="100">
        <v>7</v>
      </c>
      <c r="BJ76" s="100">
        <v>3</v>
      </c>
      <c r="BK76" s="100">
        <v>3</v>
      </c>
      <c r="BL76" s="100">
        <v>0</v>
      </c>
      <c r="BM76" s="100">
        <v>0</v>
      </c>
      <c r="BN76" s="100">
        <v>1243</v>
      </c>
      <c r="BP76" s="122">
        <v>1969</v>
      </c>
    </row>
    <row r="77" spans="2:68">
      <c r="B77" s="122">
        <v>1970</v>
      </c>
      <c r="C77" s="100">
        <v>574</v>
      </c>
      <c r="D77" s="100">
        <v>29</v>
      </c>
      <c r="E77" s="100">
        <v>11</v>
      </c>
      <c r="F77" s="100">
        <v>20</v>
      </c>
      <c r="G77" s="100">
        <v>10</v>
      </c>
      <c r="H77" s="100">
        <v>7</v>
      </c>
      <c r="I77" s="100">
        <v>4</v>
      </c>
      <c r="J77" s="100">
        <v>8</v>
      </c>
      <c r="K77" s="100">
        <v>14</v>
      </c>
      <c r="L77" s="100">
        <v>9</v>
      </c>
      <c r="M77" s="100">
        <v>9</v>
      </c>
      <c r="N77" s="100">
        <v>7</v>
      </c>
      <c r="O77" s="100">
        <v>8</v>
      </c>
      <c r="P77" s="100">
        <v>7</v>
      </c>
      <c r="Q77" s="100">
        <v>5</v>
      </c>
      <c r="R77" s="100">
        <v>3</v>
      </c>
      <c r="S77" s="100">
        <v>1</v>
      </c>
      <c r="T77" s="100">
        <v>1</v>
      </c>
      <c r="U77" s="100">
        <v>0</v>
      </c>
      <c r="V77" s="100">
        <v>727</v>
      </c>
      <c r="W77" s="128"/>
      <c r="X77" s="122">
        <v>1970</v>
      </c>
      <c r="Y77" s="100">
        <v>446</v>
      </c>
      <c r="Z77" s="100">
        <v>22</v>
      </c>
      <c r="AA77" s="100">
        <v>7</v>
      </c>
      <c r="AB77" s="100">
        <v>11</v>
      </c>
      <c r="AC77" s="100">
        <v>8</v>
      </c>
      <c r="AD77" s="100">
        <v>5</v>
      </c>
      <c r="AE77" s="100">
        <v>5</v>
      </c>
      <c r="AF77" s="100">
        <v>4</v>
      </c>
      <c r="AG77" s="100">
        <v>7</v>
      </c>
      <c r="AH77" s="100">
        <v>10</v>
      </c>
      <c r="AI77" s="100">
        <v>8</v>
      </c>
      <c r="AJ77" s="100">
        <v>7</v>
      </c>
      <c r="AK77" s="100">
        <v>14</v>
      </c>
      <c r="AL77" s="100">
        <v>7</v>
      </c>
      <c r="AM77" s="100">
        <v>2</v>
      </c>
      <c r="AN77" s="100">
        <v>3</v>
      </c>
      <c r="AO77" s="100">
        <v>0</v>
      </c>
      <c r="AP77" s="100">
        <v>0</v>
      </c>
      <c r="AQ77" s="100">
        <v>0</v>
      </c>
      <c r="AR77" s="100">
        <v>566</v>
      </c>
      <c r="AS77" s="128"/>
      <c r="AT77" s="122">
        <v>1970</v>
      </c>
      <c r="AU77" s="100">
        <v>1020</v>
      </c>
      <c r="AV77" s="100">
        <v>51</v>
      </c>
      <c r="AW77" s="100">
        <v>18</v>
      </c>
      <c r="AX77" s="100">
        <v>31</v>
      </c>
      <c r="AY77" s="100">
        <v>18</v>
      </c>
      <c r="AZ77" s="100">
        <v>12</v>
      </c>
      <c r="BA77" s="100">
        <v>9</v>
      </c>
      <c r="BB77" s="100">
        <v>12</v>
      </c>
      <c r="BC77" s="100">
        <v>21</v>
      </c>
      <c r="BD77" s="100">
        <v>19</v>
      </c>
      <c r="BE77" s="100">
        <v>17</v>
      </c>
      <c r="BF77" s="100">
        <v>14</v>
      </c>
      <c r="BG77" s="100">
        <v>22</v>
      </c>
      <c r="BH77" s="100">
        <v>14</v>
      </c>
      <c r="BI77" s="100">
        <v>7</v>
      </c>
      <c r="BJ77" s="100">
        <v>6</v>
      </c>
      <c r="BK77" s="100">
        <v>1</v>
      </c>
      <c r="BL77" s="100">
        <v>1</v>
      </c>
      <c r="BM77" s="100">
        <v>0</v>
      </c>
      <c r="BN77" s="100">
        <v>1293</v>
      </c>
      <c r="BP77" s="122">
        <v>1970</v>
      </c>
    </row>
    <row r="78" spans="2:68">
      <c r="B78" s="122">
        <v>1971</v>
      </c>
      <c r="C78" s="100">
        <v>530</v>
      </c>
      <c r="D78" s="100">
        <v>15</v>
      </c>
      <c r="E78" s="100">
        <v>14</v>
      </c>
      <c r="F78" s="100">
        <v>11</v>
      </c>
      <c r="G78" s="100">
        <v>14</v>
      </c>
      <c r="H78" s="100">
        <v>6</v>
      </c>
      <c r="I78" s="100">
        <v>1</v>
      </c>
      <c r="J78" s="100">
        <v>7</v>
      </c>
      <c r="K78" s="100">
        <v>3</v>
      </c>
      <c r="L78" s="100">
        <v>10</v>
      </c>
      <c r="M78" s="100">
        <v>4</v>
      </c>
      <c r="N78" s="100">
        <v>12</v>
      </c>
      <c r="O78" s="100">
        <v>10</v>
      </c>
      <c r="P78" s="100">
        <v>8</v>
      </c>
      <c r="Q78" s="100">
        <v>7</v>
      </c>
      <c r="R78" s="100">
        <v>3</v>
      </c>
      <c r="S78" s="100">
        <v>0</v>
      </c>
      <c r="T78" s="100">
        <v>1</v>
      </c>
      <c r="U78" s="100">
        <v>0</v>
      </c>
      <c r="V78" s="100">
        <v>656</v>
      </c>
      <c r="W78" s="128"/>
      <c r="X78" s="122">
        <v>1971</v>
      </c>
      <c r="Y78" s="100">
        <v>507</v>
      </c>
      <c r="Z78" s="100">
        <v>20</v>
      </c>
      <c r="AA78" s="100">
        <v>8</v>
      </c>
      <c r="AB78" s="100">
        <v>11</v>
      </c>
      <c r="AC78" s="100">
        <v>8</v>
      </c>
      <c r="AD78" s="100">
        <v>3</v>
      </c>
      <c r="AE78" s="100">
        <v>7</v>
      </c>
      <c r="AF78" s="100">
        <v>7</v>
      </c>
      <c r="AG78" s="100">
        <v>5</v>
      </c>
      <c r="AH78" s="100">
        <v>10</v>
      </c>
      <c r="AI78" s="100">
        <v>9</v>
      </c>
      <c r="AJ78" s="100">
        <v>8</v>
      </c>
      <c r="AK78" s="100">
        <v>6</v>
      </c>
      <c r="AL78" s="100">
        <v>8</v>
      </c>
      <c r="AM78" s="100">
        <v>4</v>
      </c>
      <c r="AN78" s="100">
        <v>2</v>
      </c>
      <c r="AO78" s="100">
        <v>0</v>
      </c>
      <c r="AP78" s="100">
        <v>1</v>
      </c>
      <c r="AQ78" s="100">
        <v>0</v>
      </c>
      <c r="AR78" s="100">
        <v>624</v>
      </c>
      <c r="AS78" s="128"/>
      <c r="AT78" s="122">
        <v>1971</v>
      </c>
      <c r="AU78" s="100">
        <v>1037</v>
      </c>
      <c r="AV78" s="100">
        <v>35</v>
      </c>
      <c r="AW78" s="100">
        <v>22</v>
      </c>
      <c r="AX78" s="100">
        <v>22</v>
      </c>
      <c r="AY78" s="100">
        <v>22</v>
      </c>
      <c r="AZ78" s="100">
        <v>9</v>
      </c>
      <c r="BA78" s="100">
        <v>8</v>
      </c>
      <c r="BB78" s="100">
        <v>14</v>
      </c>
      <c r="BC78" s="100">
        <v>8</v>
      </c>
      <c r="BD78" s="100">
        <v>20</v>
      </c>
      <c r="BE78" s="100">
        <v>13</v>
      </c>
      <c r="BF78" s="100">
        <v>20</v>
      </c>
      <c r="BG78" s="100">
        <v>16</v>
      </c>
      <c r="BH78" s="100">
        <v>16</v>
      </c>
      <c r="BI78" s="100">
        <v>11</v>
      </c>
      <c r="BJ78" s="100">
        <v>5</v>
      </c>
      <c r="BK78" s="100">
        <v>0</v>
      </c>
      <c r="BL78" s="100">
        <v>2</v>
      </c>
      <c r="BM78" s="100">
        <v>0</v>
      </c>
      <c r="BN78" s="100">
        <v>1280</v>
      </c>
      <c r="BP78" s="122">
        <v>1971</v>
      </c>
    </row>
    <row r="79" spans="2:68">
      <c r="B79" s="122">
        <v>1972</v>
      </c>
      <c r="C79" s="100">
        <v>538</v>
      </c>
      <c r="D79" s="100">
        <v>21</v>
      </c>
      <c r="E79" s="100">
        <v>16</v>
      </c>
      <c r="F79" s="100">
        <v>14</v>
      </c>
      <c r="G79" s="100">
        <v>11</v>
      </c>
      <c r="H79" s="100">
        <v>14</v>
      </c>
      <c r="I79" s="100">
        <v>7</v>
      </c>
      <c r="J79" s="100">
        <v>6</v>
      </c>
      <c r="K79" s="100">
        <v>12</v>
      </c>
      <c r="L79" s="100">
        <v>5</v>
      </c>
      <c r="M79" s="100">
        <v>7</v>
      </c>
      <c r="N79" s="100">
        <v>13</v>
      </c>
      <c r="O79" s="100">
        <v>15</v>
      </c>
      <c r="P79" s="100">
        <v>5</v>
      </c>
      <c r="Q79" s="100">
        <v>4</v>
      </c>
      <c r="R79" s="100">
        <v>1</v>
      </c>
      <c r="S79" s="100">
        <v>3</v>
      </c>
      <c r="T79" s="100">
        <v>0</v>
      </c>
      <c r="U79" s="100">
        <v>0</v>
      </c>
      <c r="V79" s="100">
        <v>692</v>
      </c>
      <c r="W79" s="128"/>
      <c r="X79" s="122">
        <v>1972</v>
      </c>
      <c r="Y79" s="100">
        <v>492</v>
      </c>
      <c r="Z79" s="100">
        <v>17</v>
      </c>
      <c r="AA79" s="100">
        <v>17</v>
      </c>
      <c r="AB79" s="100">
        <v>11</v>
      </c>
      <c r="AC79" s="100">
        <v>12</v>
      </c>
      <c r="AD79" s="100">
        <v>8</v>
      </c>
      <c r="AE79" s="100">
        <v>8</v>
      </c>
      <c r="AF79" s="100">
        <v>3</v>
      </c>
      <c r="AG79" s="100">
        <v>10</v>
      </c>
      <c r="AH79" s="100">
        <v>7</v>
      </c>
      <c r="AI79" s="100">
        <v>9</v>
      </c>
      <c r="AJ79" s="100">
        <v>12</v>
      </c>
      <c r="AK79" s="100">
        <v>8</v>
      </c>
      <c r="AL79" s="100">
        <v>4</v>
      </c>
      <c r="AM79" s="100">
        <v>5</v>
      </c>
      <c r="AN79" s="100">
        <v>5</v>
      </c>
      <c r="AO79" s="100">
        <v>1</v>
      </c>
      <c r="AP79" s="100">
        <v>1</v>
      </c>
      <c r="AQ79" s="100">
        <v>0</v>
      </c>
      <c r="AR79" s="100">
        <v>630</v>
      </c>
      <c r="AS79" s="128"/>
      <c r="AT79" s="122">
        <v>1972</v>
      </c>
      <c r="AU79" s="100">
        <v>1030</v>
      </c>
      <c r="AV79" s="100">
        <v>38</v>
      </c>
      <c r="AW79" s="100">
        <v>33</v>
      </c>
      <c r="AX79" s="100">
        <v>25</v>
      </c>
      <c r="AY79" s="100">
        <v>23</v>
      </c>
      <c r="AZ79" s="100">
        <v>22</v>
      </c>
      <c r="BA79" s="100">
        <v>15</v>
      </c>
      <c r="BB79" s="100">
        <v>9</v>
      </c>
      <c r="BC79" s="100">
        <v>22</v>
      </c>
      <c r="BD79" s="100">
        <v>12</v>
      </c>
      <c r="BE79" s="100">
        <v>16</v>
      </c>
      <c r="BF79" s="100">
        <v>25</v>
      </c>
      <c r="BG79" s="100">
        <v>23</v>
      </c>
      <c r="BH79" s="100">
        <v>9</v>
      </c>
      <c r="BI79" s="100">
        <v>9</v>
      </c>
      <c r="BJ79" s="100">
        <v>6</v>
      </c>
      <c r="BK79" s="100">
        <v>4</v>
      </c>
      <c r="BL79" s="100">
        <v>1</v>
      </c>
      <c r="BM79" s="100">
        <v>0</v>
      </c>
      <c r="BN79" s="100">
        <v>1322</v>
      </c>
      <c r="BP79" s="122">
        <v>1972</v>
      </c>
    </row>
    <row r="80" spans="2:68">
      <c r="B80" s="122">
        <v>1973</v>
      </c>
      <c r="C80" s="100">
        <v>501</v>
      </c>
      <c r="D80" s="100">
        <v>20</v>
      </c>
      <c r="E80" s="100">
        <v>15</v>
      </c>
      <c r="F80" s="100">
        <v>5</v>
      </c>
      <c r="G80" s="100">
        <v>12</v>
      </c>
      <c r="H80" s="100">
        <v>8</v>
      </c>
      <c r="I80" s="100">
        <v>3</v>
      </c>
      <c r="J80" s="100">
        <v>6</v>
      </c>
      <c r="K80" s="100">
        <v>2</v>
      </c>
      <c r="L80" s="100">
        <v>7</v>
      </c>
      <c r="M80" s="100">
        <v>6</v>
      </c>
      <c r="N80" s="100">
        <v>10</v>
      </c>
      <c r="O80" s="100">
        <v>14</v>
      </c>
      <c r="P80" s="100">
        <v>10</v>
      </c>
      <c r="Q80" s="100">
        <v>2</v>
      </c>
      <c r="R80" s="100">
        <v>3</v>
      </c>
      <c r="S80" s="100">
        <v>1</v>
      </c>
      <c r="T80" s="100">
        <v>2</v>
      </c>
      <c r="U80" s="100">
        <v>0</v>
      </c>
      <c r="V80" s="100">
        <v>627</v>
      </c>
      <c r="W80" s="128"/>
      <c r="X80" s="122">
        <v>1973</v>
      </c>
      <c r="Y80" s="100">
        <v>454</v>
      </c>
      <c r="Z80" s="100">
        <v>18</v>
      </c>
      <c r="AA80" s="100">
        <v>10</v>
      </c>
      <c r="AB80" s="100">
        <v>5</v>
      </c>
      <c r="AC80" s="100">
        <v>9</v>
      </c>
      <c r="AD80" s="100">
        <v>9</v>
      </c>
      <c r="AE80" s="100">
        <v>5</v>
      </c>
      <c r="AF80" s="100">
        <v>4</v>
      </c>
      <c r="AG80" s="100">
        <v>6</v>
      </c>
      <c r="AH80" s="100">
        <v>5</v>
      </c>
      <c r="AI80" s="100">
        <v>7</v>
      </c>
      <c r="AJ80" s="100">
        <v>12</v>
      </c>
      <c r="AK80" s="100">
        <v>6</v>
      </c>
      <c r="AL80" s="100">
        <v>2</v>
      </c>
      <c r="AM80" s="100">
        <v>1</v>
      </c>
      <c r="AN80" s="100">
        <v>9</v>
      </c>
      <c r="AO80" s="100">
        <v>5</v>
      </c>
      <c r="AP80" s="100">
        <v>0</v>
      </c>
      <c r="AQ80" s="100">
        <v>0</v>
      </c>
      <c r="AR80" s="100">
        <v>567</v>
      </c>
      <c r="AS80" s="128"/>
      <c r="AT80" s="122">
        <v>1973</v>
      </c>
      <c r="AU80" s="100">
        <v>955</v>
      </c>
      <c r="AV80" s="100">
        <v>38</v>
      </c>
      <c r="AW80" s="100">
        <v>25</v>
      </c>
      <c r="AX80" s="100">
        <v>10</v>
      </c>
      <c r="AY80" s="100">
        <v>21</v>
      </c>
      <c r="AZ80" s="100">
        <v>17</v>
      </c>
      <c r="BA80" s="100">
        <v>8</v>
      </c>
      <c r="BB80" s="100">
        <v>10</v>
      </c>
      <c r="BC80" s="100">
        <v>8</v>
      </c>
      <c r="BD80" s="100">
        <v>12</v>
      </c>
      <c r="BE80" s="100">
        <v>13</v>
      </c>
      <c r="BF80" s="100">
        <v>22</v>
      </c>
      <c r="BG80" s="100">
        <v>20</v>
      </c>
      <c r="BH80" s="100">
        <v>12</v>
      </c>
      <c r="BI80" s="100">
        <v>3</v>
      </c>
      <c r="BJ80" s="100">
        <v>12</v>
      </c>
      <c r="BK80" s="100">
        <v>6</v>
      </c>
      <c r="BL80" s="100">
        <v>2</v>
      </c>
      <c r="BM80" s="100">
        <v>0</v>
      </c>
      <c r="BN80" s="100">
        <v>1194</v>
      </c>
      <c r="BP80" s="122">
        <v>1973</v>
      </c>
    </row>
    <row r="81" spans="2:68">
      <c r="B81" s="122">
        <v>1974</v>
      </c>
      <c r="C81" s="100">
        <v>516</v>
      </c>
      <c r="D81" s="100">
        <v>19</v>
      </c>
      <c r="E81" s="100">
        <v>10</v>
      </c>
      <c r="F81" s="100">
        <v>14</v>
      </c>
      <c r="G81" s="100">
        <v>18</v>
      </c>
      <c r="H81" s="100">
        <v>3</v>
      </c>
      <c r="I81" s="100">
        <v>11</v>
      </c>
      <c r="J81" s="100">
        <v>4</v>
      </c>
      <c r="K81" s="100">
        <v>7</v>
      </c>
      <c r="L81" s="100">
        <v>13</v>
      </c>
      <c r="M81" s="100">
        <v>9</v>
      </c>
      <c r="N81" s="100">
        <v>12</v>
      </c>
      <c r="O81" s="100">
        <v>8</v>
      </c>
      <c r="P81" s="100">
        <v>4</v>
      </c>
      <c r="Q81" s="100">
        <v>4</v>
      </c>
      <c r="R81" s="100">
        <v>4</v>
      </c>
      <c r="S81" s="100">
        <v>0</v>
      </c>
      <c r="T81" s="100">
        <v>0</v>
      </c>
      <c r="U81" s="100">
        <v>0</v>
      </c>
      <c r="V81" s="100">
        <v>656</v>
      </c>
      <c r="W81" s="128"/>
      <c r="X81" s="122">
        <v>1974</v>
      </c>
      <c r="Y81" s="100">
        <v>482</v>
      </c>
      <c r="Z81" s="100">
        <v>19</v>
      </c>
      <c r="AA81" s="100">
        <v>12</v>
      </c>
      <c r="AB81" s="100">
        <v>8</v>
      </c>
      <c r="AC81" s="100">
        <v>9</v>
      </c>
      <c r="AD81" s="100">
        <v>7</v>
      </c>
      <c r="AE81" s="100">
        <v>2</v>
      </c>
      <c r="AF81" s="100">
        <v>7</v>
      </c>
      <c r="AG81" s="100">
        <v>8</v>
      </c>
      <c r="AH81" s="100">
        <v>9</v>
      </c>
      <c r="AI81" s="100">
        <v>7</v>
      </c>
      <c r="AJ81" s="100">
        <v>8</v>
      </c>
      <c r="AK81" s="100">
        <v>9</v>
      </c>
      <c r="AL81" s="100">
        <v>5</v>
      </c>
      <c r="AM81" s="100">
        <v>3</v>
      </c>
      <c r="AN81" s="100">
        <v>4</v>
      </c>
      <c r="AO81" s="100">
        <v>5</v>
      </c>
      <c r="AP81" s="100">
        <v>4</v>
      </c>
      <c r="AQ81" s="100">
        <v>0</v>
      </c>
      <c r="AR81" s="100">
        <v>608</v>
      </c>
      <c r="AS81" s="128"/>
      <c r="AT81" s="122">
        <v>1974</v>
      </c>
      <c r="AU81" s="100">
        <v>998</v>
      </c>
      <c r="AV81" s="100">
        <v>38</v>
      </c>
      <c r="AW81" s="100">
        <v>22</v>
      </c>
      <c r="AX81" s="100">
        <v>22</v>
      </c>
      <c r="AY81" s="100">
        <v>27</v>
      </c>
      <c r="AZ81" s="100">
        <v>10</v>
      </c>
      <c r="BA81" s="100">
        <v>13</v>
      </c>
      <c r="BB81" s="100">
        <v>11</v>
      </c>
      <c r="BC81" s="100">
        <v>15</v>
      </c>
      <c r="BD81" s="100">
        <v>22</v>
      </c>
      <c r="BE81" s="100">
        <v>16</v>
      </c>
      <c r="BF81" s="100">
        <v>20</v>
      </c>
      <c r="BG81" s="100">
        <v>17</v>
      </c>
      <c r="BH81" s="100">
        <v>9</v>
      </c>
      <c r="BI81" s="100">
        <v>7</v>
      </c>
      <c r="BJ81" s="100">
        <v>8</v>
      </c>
      <c r="BK81" s="100">
        <v>5</v>
      </c>
      <c r="BL81" s="100">
        <v>4</v>
      </c>
      <c r="BM81" s="100">
        <v>0</v>
      </c>
      <c r="BN81" s="100">
        <v>1264</v>
      </c>
      <c r="BP81" s="122">
        <v>1974</v>
      </c>
    </row>
    <row r="82" spans="2:68">
      <c r="B82" s="122">
        <v>1975</v>
      </c>
      <c r="C82" s="100">
        <v>470</v>
      </c>
      <c r="D82" s="100">
        <v>18</v>
      </c>
      <c r="E82" s="100">
        <v>14</v>
      </c>
      <c r="F82" s="100">
        <v>15</v>
      </c>
      <c r="G82" s="100">
        <v>5</v>
      </c>
      <c r="H82" s="100">
        <v>13</v>
      </c>
      <c r="I82" s="100">
        <v>6</v>
      </c>
      <c r="J82" s="100">
        <v>3</v>
      </c>
      <c r="K82" s="100">
        <v>5</v>
      </c>
      <c r="L82" s="100">
        <v>4</v>
      </c>
      <c r="M82" s="100">
        <v>2</v>
      </c>
      <c r="N82" s="100">
        <v>7</v>
      </c>
      <c r="O82" s="100">
        <v>7</v>
      </c>
      <c r="P82" s="100">
        <v>7</v>
      </c>
      <c r="Q82" s="100">
        <v>6</v>
      </c>
      <c r="R82" s="100">
        <v>7</v>
      </c>
      <c r="S82" s="100">
        <v>1</v>
      </c>
      <c r="T82" s="100">
        <v>1</v>
      </c>
      <c r="U82" s="100">
        <v>0</v>
      </c>
      <c r="V82" s="100">
        <v>591</v>
      </c>
      <c r="W82" s="128"/>
      <c r="X82" s="122">
        <v>1975</v>
      </c>
      <c r="Y82" s="100">
        <v>382</v>
      </c>
      <c r="Z82" s="100">
        <v>12</v>
      </c>
      <c r="AA82" s="100">
        <v>3</v>
      </c>
      <c r="AB82" s="100">
        <v>15</v>
      </c>
      <c r="AC82" s="100">
        <v>8</v>
      </c>
      <c r="AD82" s="100">
        <v>7</v>
      </c>
      <c r="AE82" s="100">
        <v>6</v>
      </c>
      <c r="AF82" s="100">
        <v>8</v>
      </c>
      <c r="AG82" s="100">
        <v>8</v>
      </c>
      <c r="AH82" s="100">
        <v>7</v>
      </c>
      <c r="AI82" s="100">
        <v>9</v>
      </c>
      <c r="AJ82" s="100">
        <v>8</v>
      </c>
      <c r="AK82" s="100">
        <v>12</v>
      </c>
      <c r="AL82" s="100">
        <v>6</v>
      </c>
      <c r="AM82" s="100">
        <v>4</v>
      </c>
      <c r="AN82" s="100">
        <v>2</v>
      </c>
      <c r="AO82" s="100">
        <v>5</v>
      </c>
      <c r="AP82" s="100">
        <v>0</v>
      </c>
      <c r="AQ82" s="100">
        <v>0</v>
      </c>
      <c r="AR82" s="100">
        <v>502</v>
      </c>
      <c r="AS82" s="128"/>
      <c r="AT82" s="122">
        <v>1975</v>
      </c>
      <c r="AU82" s="100">
        <v>852</v>
      </c>
      <c r="AV82" s="100">
        <v>30</v>
      </c>
      <c r="AW82" s="100">
        <v>17</v>
      </c>
      <c r="AX82" s="100">
        <v>30</v>
      </c>
      <c r="AY82" s="100">
        <v>13</v>
      </c>
      <c r="AZ82" s="100">
        <v>20</v>
      </c>
      <c r="BA82" s="100">
        <v>12</v>
      </c>
      <c r="BB82" s="100">
        <v>11</v>
      </c>
      <c r="BC82" s="100">
        <v>13</v>
      </c>
      <c r="BD82" s="100">
        <v>11</v>
      </c>
      <c r="BE82" s="100">
        <v>11</v>
      </c>
      <c r="BF82" s="100">
        <v>15</v>
      </c>
      <c r="BG82" s="100">
        <v>19</v>
      </c>
      <c r="BH82" s="100">
        <v>13</v>
      </c>
      <c r="BI82" s="100">
        <v>10</v>
      </c>
      <c r="BJ82" s="100">
        <v>9</v>
      </c>
      <c r="BK82" s="100">
        <v>6</v>
      </c>
      <c r="BL82" s="100">
        <v>1</v>
      </c>
      <c r="BM82" s="100">
        <v>0</v>
      </c>
      <c r="BN82" s="100">
        <v>1093</v>
      </c>
      <c r="BP82" s="122">
        <v>1975</v>
      </c>
    </row>
    <row r="83" spans="2:68">
      <c r="B83" s="122">
        <v>1976</v>
      </c>
      <c r="C83" s="100">
        <v>502</v>
      </c>
      <c r="D83" s="100">
        <v>20</v>
      </c>
      <c r="E83" s="100">
        <v>9</v>
      </c>
      <c r="F83" s="100">
        <v>12</v>
      </c>
      <c r="G83" s="100">
        <v>12</v>
      </c>
      <c r="H83" s="100">
        <v>11</v>
      </c>
      <c r="I83" s="100">
        <v>4</v>
      </c>
      <c r="J83" s="100">
        <v>2</v>
      </c>
      <c r="K83" s="100">
        <v>8</v>
      </c>
      <c r="L83" s="100">
        <v>9</v>
      </c>
      <c r="M83" s="100">
        <v>12</v>
      </c>
      <c r="N83" s="100">
        <v>14</v>
      </c>
      <c r="O83" s="100">
        <v>10</v>
      </c>
      <c r="P83" s="100">
        <v>4</v>
      </c>
      <c r="Q83" s="100">
        <v>1</v>
      </c>
      <c r="R83" s="100">
        <v>4</v>
      </c>
      <c r="S83" s="100">
        <v>1</v>
      </c>
      <c r="T83" s="100">
        <v>1</v>
      </c>
      <c r="U83" s="100">
        <v>0</v>
      </c>
      <c r="V83" s="100">
        <v>636</v>
      </c>
      <c r="W83" s="128"/>
      <c r="X83" s="122">
        <v>1976</v>
      </c>
      <c r="Y83" s="100">
        <v>413</v>
      </c>
      <c r="Z83" s="100">
        <v>22</v>
      </c>
      <c r="AA83" s="100">
        <v>13</v>
      </c>
      <c r="AB83" s="100">
        <v>12</v>
      </c>
      <c r="AC83" s="100">
        <v>5</v>
      </c>
      <c r="AD83" s="100">
        <v>4</v>
      </c>
      <c r="AE83" s="100">
        <v>7</v>
      </c>
      <c r="AF83" s="100">
        <v>5</v>
      </c>
      <c r="AG83" s="100">
        <v>5</v>
      </c>
      <c r="AH83" s="100">
        <v>8</v>
      </c>
      <c r="AI83" s="100">
        <v>6</v>
      </c>
      <c r="AJ83" s="100">
        <v>5</v>
      </c>
      <c r="AK83" s="100">
        <v>3</v>
      </c>
      <c r="AL83" s="100">
        <v>10</v>
      </c>
      <c r="AM83" s="100">
        <v>3</v>
      </c>
      <c r="AN83" s="100">
        <v>2</v>
      </c>
      <c r="AO83" s="100">
        <v>3</v>
      </c>
      <c r="AP83" s="100">
        <v>2</v>
      </c>
      <c r="AQ83" s="100">
        <v>0</v>
      </c>
      <c r="AR83" s="100">
        <v>528</v>
      </c>
      <c r="AS83" s="128"/>
      <c r="AT83" s="122">
        <v>1976</v>
      </c>
      <c r="AU83" s="100">
        <v>915</v>
      </c>
      <c r="AV83" s="100">
        <v>42</v>
      </c>
      <c r="AW83" s="100">
        <v>22</v>
      </c>
      <c r="AX83" s="100">
        <v>24</v>
      </c>
      <c r="AY83" s="100">
        <v>17</v>
      </c>
      <c r="AZ83" s="100">
        <v>15</v>
      </c>
      <c r="BA83" s="100">
        <v>11</v>
      </c>
      <c r="BB83" s="100">
        <v>7</v>
      </c>
      <c r="BC83" s="100">
        <v>13</v>
      </c>
      <c r="BD83" s="100">
        <v>17</v>
      </c>
      <c r="BE83" s="100">
        <v>18</v>
      </c>
      <c r="BF83" s="100">
        <v>19</v>
      </c>
      <c r="BG83" s="100">
        <v>13</v>
      </c>
      <c r="BH83" s="100">
        <v>14</v>
      </c>
      <c r="BI83" s="100">
        <v>4</v>
      </c>
      <c r="BJ83" s="100">
        <v>6</v>
      </c>
      <c r="BK83" s="100">
        <v>4</v>
      </c>
      <c r="BL83" s="100">
        <v>3</v>
      </c>
      <c r="BM83" s="100">
        <v>0</v>
      </c>
      <c r="BN83" s="100">
        <v>1164</v>
      </c>
      <c r="BP83" s="122">
        <v>1976</v>
      </c>
    </row>
    <row r="84" spans="2:68">
      <c r="B84" s="122">
        <v>1977</v>
      </c>
      <c r="C84" s="100">
        <v>478</v>
      </c>
      <c r="D84" s="100">
        <v>17</v>
      </c>
      <c r="E84" s="100">
        <v>18</v>
      </c>
      <c r="F84" s="100">
        <v>17</v>
      </c>
      <c r="G84" s="100">
        <v>12</v>
      </c>
      <c r="H84" s="100">
        <v>6</v>
      </c>
      <c r="I84" s="100">
        <v>6</v>
      </c>
      <c r="J84" s="100">
        <v>2</v>
      </c>
      <c r="K84" s="100">
        <v>4</v>
      </c>
      <c r="L84" s="100">
        <v>7</v>
      </c>
      <c r="M84" s="100">
        <v>9</v>
      </c>
      <c r="N84" s="100">
        <v>7</v>
      </c>
      <c r="O84" s="100">
        <v>8</v>
      </c>
      <c r="P84" s="100">
        <v>10</v>
      </c>
      <c r="Q84" s="100">
        <v>2</v>
      </c>
      <c r="R84" s="100">
        <v>0</v>
      </c>
      <c r="S84" s="100">
        <v>1</v>
      </c>
      <c r="T84" s="100">
        <v>1</v>
      </c>
      <c r="U84" s="100">
        <v>0</v>
      </c>
      <c r="V84" s="100">
        <v>605</v>
      </c>
      <c r="W84" s="128"/>
      <c r="X84" s="122">
        <v>1977</v>
      </c>
      <c r="Y84" s="100">
        <v>384</v>
      </c>
      <c r="Z84" s="100">
        <v>22</v>
      </c>
      <c r="AA84" s="100">
        <v>13</v>
      </c>
      <c r="AB84" s="100">
        <v>12</v>
      </c>
      <c r="AC84" s="100">
        <v>6</v>
      </c>
      <c r="AD84" s="100">
        <v>8</v>
      </c>
      <c r="AE84" s="100">
        <v>7</v>
      </c>
      <c r="AF84" s="100">
        <v>1</v>
      </c>
      <c r="AG84" s="100">
        <v>2</v>
      </c>
      <c r="AH84" s="100">
        <v>5</v>
      </c>
      <c r="AI84" s="100">
        <v>12</v>
      </c>
      <c r="AJ84" s="100">
        <v>7</v>
      </c>
      <c r="AK84" s="100">
        <v>8</v>
      </c>
      <c r="AL84" s="100">
        <v>5</v>
      </c>
      <c r="AM84" s="100">
        <v>7</v>
      </c>
      <c r="AN84" s="100">
        <v>3</v>
      </c>
      <c r="AO84" s="100">
        <v>3</v>
      </c>
      <c r="AP84" s="100">
        <v>1</v>
      </c>
      <c r="AQ84" s="100">
        <v>0</v>
      </c>
      <c r="AR84" s="100">
        <v>506</v>
      </c>
      <c r="AS84" s="128"/>
      <c r="AT84" s="122">
        <v>1977</v>
      </c>
      <c r="AU84" s="100">
        <v>862</v>
      </c>
      <c r="AV84" s="100">
        <v>39</v>
      </c>
      <c r="AW84" s="100">
        <v>31</v>
      </c>
      <c r="AX84" s="100">
        <v>29</v>
      </c>
      <c r="AY84" s="100">
        <v>18</v>
      </c>
      <c r="AZ84" s="100">
        <v>14</v>
      </c>
      <c r="BA84" s="100">
        <v>13</v>
      </c>
      <c r="BB84" s="100">
        <v>3</v>
      </c>
      <c r="BC84" s="100">
        <v>6</v>
      </c>
      <c r="BD84" s="100">
        <v>12</v>
      </c>
      <c r="BE84" s="100">
        <v>21</v>
      </c>
      <c r="BF84" s="100">
        <v>14</v>
      </c>
      <c r="BG84" s="100">
        <v>16</v>
      </c>
      <c r="BH84" s="100">
        <v>15</v>
      </c>
      <c r="BI84" s="100">
        <v>9</v>
      </c>
      <c r="BJ84" s="100">
        <v>3</v>
      </c>
      <c r="BK84" s="100">
        <v>4</v>
      </c>
      <c r="BL84" s="100">
        <v>2</v>
      </c>
      <c r="BM84" s="100">
        <v>0</v>
      </c>
      <c r="BN84" s="100">
        <v>1111</v>
      </c>
      <c r="BP84" s="122">
        <v>1977</v>
      </c>
    </row>
    <row r="85" spans="2:68">
      <c r="B85" s="122">
        <v>1978</v>
      </c>
      <c r="C85" s="100">
        <v>443</v>
      </c>
      <c r="D85" s="100">
        <v>18</v>
      </c>
      <c r="E85" s="100">
        <v>10</v>
      </c>
      <c r="F85" s="100">
        <v>18</v>
      </c>
      <c r="G85" s="100">
        <v>15</v>
      </c>
      <c r="H85" s="100">
        <v>11</v>
      </c>
      <c r="I85" s="100">
        <v>5</v>
      </c>
      <c r="J85" s="100">
        <v>5</v>
      </c>
      <c r="K85" s="100">
        <v>7</v>
      </c>
      <c r="L85" s="100">
        <v>10</v>
      </c>
      <c r="M85" s="100">
        <v>7</v>
      </c>
      <c r="N85" s="100">
        <v>10</v>
      </c>
      <c r="O85" s="100">
        <v>5</v>
      </c>
      <c r="P85" s="100">
        <v>8</v>
      </c>
      <c r="Q85" s="100">
        <v>3</v>
      </c>
      <c r="R85" s="100">
        <v>2</v>
      </c>
      <c r="S85" s="100">
        <v>0</v>
      </c>
      <c r="T85" s="100">
        <v>1</v>
      </c>
      <c r="U85" s="100">
        <v>0</v>
      </c>
      <c r="V85" s="100">
        <v>578</v>
      </c>
      <c r="W85" s="128"/>
      <c r="X85" s="122">
        <v>1978</v>
      </c>
      <c r="Y85" s="100">
        <v>341</v>
      </c>
      <c r="Z85" s="100">
        <v>11</v>
      </c>
      <c r="AA85" s="100">
        <v>9</v>
      </c>
      <c r="AB85" s="100">
        <v>6</v>
      </c>
      <c r="AC85" s="100">
        <v>8</v>
      </c>
      <c r="AD85" s="100">
        <v>4</v>
      </c>
      <c r="AE85" s="100">
        <v>4</v>
      </c>
      <c r="AF85" s="100">
        <v>7</v>
      </c>
      <c r="AG85" s="100">
        <v>6</v>
      </c>
      <c r="AH85" s="100">
        <v>3</v>
      </c>
      <c r="AI85" s="100">
        <v>9</v>
      </c>
      <c r="AJ85" s="100">
        <v>4</v>
      </c>
      <c r="AK85" s="100">
        <v>8</v>
      </c>
      <c r="AL85" s="100">
        <v>10</v>
      </c>
      <c r="AM85" s="100">
        <v>5</v>
      </c>
      <c r="AN85" s="100">
        <v>7</v>
      </c>
      <c r="AO85" s="100">
        <v>3</v>
      </c>
      <c r="AP85" s="100">
        <v>2</v>
      </c>
      <c r="AQ85" s="100">
        <v>0</v>
      </c>
      <c r="AR85" s="100">
        <v>447</v>
      </c>
      <c r="AS85" s="128"/>
      <c r="AT85" s="122">
        <v>1978</v>
      </c>
      <c r="AU85" s="100">
        <v>784</v>
      </c>
      <c r="AV85" s="100">
        <v>29</v>
      </c>
      <c r="AW85" s="100">
        <v>19</v>
      </c>
      <c r="AX85" s="100">
        <v>24</v>
      </c>
      <c r="AY85" s="100">
        <v>23</v>
      </c>
      <c r="AZ85" s="100">
        <v>15</v>
      </c>
      <c r="BA85" s="100">
        <v>9</v>
      </c>
      <c r="BB85" s="100">
        <v>12</v>
      </c>
      <c r="BC85" s="100">
        <v>13</v>
      </c>
      <c r="BD85" s="100">
        <v>13</v>
      </c>
      <c r="BE85" s="100">
        <v>16</v>
      </c>
      <c r="BF85" s="100">
        <v>14</v>
      </c>
      <c r="BG85" s="100">
        <v>13</v>
      </c>
      <c r="BH85" s="100">
        <v>18</v>
      </c>
      <c r="BI85" s="100">
        <v>8</v>
      </c>
      <c r="BJ85" s="100">
        <v>9</v>
      </c>
      <c r="BK85" s="100">
        <v>3</v>
      </c>
      <c r="BL85" s="100">
        <v>3</v>
      </c>
      <c r="BM85" s="100">
        <v>0</v>
      </c>
      <c r="BN85" s="100">
        <v>1025</v>
      </c>
      <c r="BP85" s="122">
        <v>1978</v>
      </c>
    </row>
    <row r="86" spans="2:68">
      <c r="B86" s="123">
        <v>1979</v>
      </c>
      <c r="C86" s="100">
        <v>399</v>
      </c>
      <c r="D86" s="100">
        <v>15</v>
      </c>
      <c r="E86" s="100">
        <v>12</v>
      </c>
      <c r="F86" s="100">
        <v>15</v>
      </c>
      <c r="G86" s="100">
        <v>10</v>
      </c>
      <c r="H86" s="100">
        <v>4</v>
      </c>
      <c r="I86" s="100">
        <v>7</v>
      </c>
      <c r="J86" s="100">
        <v>8</v>
      </c>
      <c r="K86" s="100">
        <v>4</v>
      </c>
      <c r="L86" s="100">
        <v>10</v>
      </c>
      <c r="M86" s="100">
        <v>7</v>
      </c>
      <c r="N86" s="100">
        <v>6</v>
      </c>
      <c r="O86" s="100">
        <v>4</v>
      </c>
      <c r="P86" s="100">
        <v>5</v>
      </c>
      <c r="Q86" s="100">
        <v>2</v>
      </c>
      <c r="R86" s="100">
        <v>3</v>
      </c>
      <c r="S86" s="100">
        <v>4</v>
      </c>
      <c r="T86" s="100">
        <v>1</v>
      </c>
      <c r="U86" s="100">
        <v>0</v>
      </c>
      <c r="V86" s="100">
        <v>516</v>
      </c>
      <c r="W86" s="128"/>
      <c r="X86" s="123">
        <v>1979</v>
      </c>
      <c r="Y86" s="100">
        <v>375</v>
      </c>
      <c r="Z86" s="100">
        <v>12</v>
      </c>
      <c r="AA86" s="100">
        <v>1</v>
      </c>
      <c r="AB86" s="100">
        <v>6</v>
      </c>
      <c r="AC86" s="100">
        <v>5</v>
      </c>
      <c r="AD86" s="100">
        <v>9</v>
      </c>
      <c r="AE86" s="100">
        <v>7</v>
      </c>
      <c r="AF86" s="100">
        <v>4</v>
      </c>
      <c r="AG86" s="100">
        <v>2</v>
      </c>
      <c r="AH86" s="100">
        <v>10</v>
      </c>
      <c r="AI86" s="100">
        <v>6</v>
      </c>
      <c r="AJ86" s="100">
        <v>7</v>
      </c>
      <c r="AK86" s="100">
        <v>5</v>
      </c>
      <c r="AL86" s="100">
        <v>7</v>
      </c>
      <c r="AM86" s="100">
        <v>7</v>
      </c>
      <c r="AN86" s="100">
        <v>4</v>
      </c>
      <c r="AO86" s="100">
        <v>1</v>
      </c>
      <c r="AP86" s="100">
        <v>1</v>
      </c>
      <c r="AQ86" s="100">
        <v>0</v>
      </c>
      <c r="AR86" s="100">
        <v>469</v>
      </c>
      <c r="AS86" s="128"/>
      <c r="AT86" s="123">
        <v>1979</v>
      </c>
      <c r="AU86" s="100">
        <v>774</v>
      </c>
      <c r="AV86" s="100">
        <v>27</v>
      </c>
      <c r="AW86" s="100">
        <v>13</v>
      </c>
      <c r="AX86" s="100">
        <v>21</v>
      </c>
      <c r="AY86" s="100">
        <v>15</v>
      </c>
      <c r="AZ86" s="100">
        <v>13</v>
      </c>
      <c r="BA86" s="100">
        <v>14</v>
      </c>
      <c r="BB86" s="100">
        <v>12</v>
      </c>
      <c r="BC86" s="100">
        <v>6</v>
      </c>
      <c r="BD86" s="100">
        <v>20</v>
      </c>
      <c r="BE86" s="100">
        <v>13</v>
      </c>
      <c r="BF86" s="100">
        <v>13</v>
      </c>
      <c r="BG86" s="100">
        <v>9</v>
      </c>
      <c r="BH86" s="100">
        <v>12</v>
      </c>
      <c r="BI86" s="100">
        <v>9</v>
      </c>
      <c r="BJ86" s="100">
        <v>7</v>
      </c>
      <c r="BK86" s="100">
        <v>5</v>
      </c>
      <c r="BL86" s="100">
        <v>2</v>
      </c>
      <c r="BM86" s="100">
        <v>0</v>
      </c>
      <c r="BN86" s="100">
        <v>985</v>
      </c>
      <c r="BP86" s="123">
        <v>1979</v>
      </c>
    </row>
    <row r="87" spans="2:68">
      <c r="B87" s="123">
        <v>1980</v>
      </c>
      <c r="C87" s="100">
        <v>394</v>
      </c>
      <c r="D87" s="100">
        <v>15</v>
      </c>
      <c r="E87" s="100">
        <v>8</v>
      </c>
      <c r="F87" s="100">
        <v>6</v>
      </c>
      <c r="G87" s="100">
        <v>12</v>
      </c>
      <c r="H87" s="100">
        <v>7</v>
      </c>
      <c r="I87" s="100">
        <v>3</v>
      </c>
      <c r="J87" s="100">
        <v>7</v>
      </c>
      <c r="K87" s="100">
        <v>1</v>
      </c>
      <c r="L87" s="100">
        <v>2</v>
      </c>
      <c r="M87" s="100">
        <v>6</v>
      </c>
      <c r="N87" s="100">
        <v>8</v>
      </c>
      <c r="O87" s="100">
        <v>7</v>
      </c>
      <c r="P87" s="100">
        <v>6</v>
      </c>
      <c r="Q87" s="100">
        <v>5</v>
      </c>
      <c r="R87" s="100">
        <v>0</v>
      </c>
      <c r="S87" s="100">
        <v>1</v>
      </c>
      <c r="T87" s="100">
        <v>2</v>
      </c>
      <c r="U87" s="100">
        <v>0</v>
      </c>
      <c r="V87" s="100">
        <v>490</v>
      </c>
      <c r="W87" s="128"/>
      <c r="X87" s="123">
        <v>1980</v>
      </c>
      <c r="Y87" s="100">
        <v>318</v>
      </c>
      <c r="Z87" s="100">
        <v>11</v>
      </c>
      <c r="AA87" s="100">
        <v>7</v>
      </c>
      <c r="AB87" s="100">
        <v>11</v>
      </c>
      <c r="AC87" s="100">
        <v>5</v>
      </c>
      <c r="AD87" s="100">
        <v>7</v>
      </c>
      <c r="AE87" s="100">
        <v>10</v>
      </c>
      <c r="AF87" s="100">
        <v>6</v>
      </c>
      <c r="AG87" s="100">
        <v>7</v>
      </c>
      <c r="AH87" s="100">
        <v>4</v>
      </c>
      <c r="AI87" s="100">
        <v>4</v>
      </c>
      <c r="AJ87" s="100">
        <v>6</v>
      </c>
      <c r="AK87" s="100">
        <v>7</v>
      </c>
      <c r="AL87" s="100">
        <v>6</v>
      </c>
      <c r="AM87" s="100">
        <v>3</v>
      </c>
      <c r="AN87" s="100">
        <v>6</v>
      </c>
      <c r="AO87" s="100">
        <v>1</v>
      </c>
      <c r="AP87" s="100">
        <v>0</v>
      </c>
      <c r="AQ87" s="100">
        <v>0</v>
      </c>
      <c r="AR87" s="100">
        <v>419</v>
      </c>
      <c r="AS87" s="128"/>
      <c r="AT87" s="123">
        <v>1980</v>
      </c>
      <c r="AU87" s="100">
        <v>712</v>
      </c>
      <c r="AV87" s="100">
        <v>26</v>
      </c>
      <c r="AW87" s="100">
        <v>15</v>
      </c>
      <c r="AX87" s="100">
        <v>17</v>
      </c>
      <c r="AY87" s="100">
        <v>17</v>
      </c>
      <c r="AZ87" s="100">
        <v>14</v>
      </c>
      <c r="BA87" s="100">
        <v>13</v>
      </c>
      <c r="BB87" s="100">
        <v>13</v>
      </c>
      <c r="BC87" s="100">
        <v>8</v>
      </c>
      <c r="BD87" s="100">
        <v>6</v>
      </c>
      <c r="BE87" s="100">
        <v>10</v>
      </c>
      <c r="BF87" s="100">
        <v>14</v>
      </c>
      <c r="BG87" s="100">
        <v>14</v>
      </c>
      <c r="BH87" s="100">
        <v>12</v>
      </c>
      <c r="BI87" s="100">
        <v>8</v>
      </c>
      <c r="BJ87" s="100">
        <v>6</v>
      </c>
      <c r="BK87" s="100">
        <v>2</v>
      </c>
      <c r="BL87" s="100">
        <v>2</v>
      </c>
      <c r="BM87" s="100">
        <v>0</v>
      </c>
      <c r="BN87" s="100">
        <v>909</v>
      </c>
      <c r="BP87" s="123">
        <v>1980</v>
      </c>
    </row>
    <row r="88" spans="2:68">
      <c r="B88" s="123">
        <v>1981</v>
      </c>
      <c r="C88" s="100">
        <v>419</v>
      </c>
      <c r="D88" s="100">
        <v>8</v>
      </c>
      <c r="E88" s="100">
        <v>12</v>
      </c>
      <c r="F88" s="100">
        <v>10</v>
      </c>
      <c r="G88" s="100">
        <v>7</v>
      </c>
      <c r="H88" s="100">
        <v>8</v>
      </c>
      <c r="I88" s="100">
        <v>4</v>
      </c>
      <c r="J88" s="100">
        <v>3</v>
      </c>
      <c r="K88" s="100">
        <v>3</v>
      </c>
      <c r="L88" s="100">
        <v>1</v>
      </c>
      <c r="M88" s="100">
        <v>5</v>
      </c>
      <c r="N88" s="100">
        <v>11</v>
      </c>
      <c r="O88" s="100">
        <v>8</v>
      </c>
      <c r="P88" s="100">
        <v>9</v>
      </c>
      <c r="Q88" s="100">
        <v>7</v>
      </c>
      <c r="R88" s="100">
        <v>1</v>
      </c>
      <c r="S88" s="100">
        <v>0</v>
      </c>
      <c r="T88" s="100">
        <v>2</v>
      </c>
      <c r="U88" s="100">
        <v>0</v>
      </c>
      <c r="V88" s="100">
        <v>518</v>
      </c>
      <c r="W88" s="128"/>
      <c r="X88" s="123">
        <v>1981</v>
      </c>
      <c r="Y88" s="100">
        <v>338</v>
      </c>
      <c r="Z88" s="100">
        <v>4</v>
      </c>
      <c r="AA88" s="100">
        <v>10</v>
      </c>
      <c r="AB88" s="100">
        <v>8</v>
      </c>
      <c r="AC88" s="100">
        <v>6</v>
      </c>
      <c r="AD88" s="100">
        <v>3</v>
      </c>
      <c r="AE88" s="100">
        <v>7</v>
      </c>
      <c r="AF88" s="100">
        <v>5</v>
      </c>
      <c r="AG88" s="100">
        <v>2</v>
      </c>
      <c r="AH88" s="100">
        <v>3</v>
      </c>
      <c r="AI88" s="100">
        <v>3</v>
      </c>
      <c r="AJ88" s="100">
        <v>11</v>
      </c>
      <c r="AK88" s="100">
        <v>6</v>
      </c>
      <c r="AL88" s="100">
        <v>5</v>
      </c>
      <c r="AM88" s="100">
        <v>4</v>
      </c>
      <c r="AN88" s="100">
        <v>1</v>
      </c>
      <c r="AO88" s="100">
        <v>2</v>
      </c>
      <c r="AP88" s="100">
        <v>1</v>
      </c>
      <c r="AQ88" s="100">
        <v>0</v>
      </c>
      <c r="AR88" s="100">
        <v>419</v>
      </c>
      <c r="AS88" s="128"/>
      <c r="AT88" s="123">
        <v>1981</v>
      </c>
      <c r="AU88" s="100">
        <v>757</v>
      </c>
      <c r="AV88" s="100">
        <v>12</v>
      </c>
      <c r="AW88" s="100">
        <v>22</v>
      </c>
      <c r="AX88" s="100">
        <v>18</v>
      </c>
      <c r="AY88" s="100">
        <v>13</v>
      </c>
      <c r="AZ88" s="100">
        <v>11</v>
      </c>
      <c r="BA88" s="100">
        <v>11</v>
      </c>
      <c r="BB88" s="100">
        <v>8</v>
      </c>
      <c r="BC88" s="100">
        <v>5</v>
      </c>
      <c r="BD88" s="100">
        <v>4</v>
      </c>
      <c r="BE88" s="100">
        <v>8</v>
      </c>
      <c r="BF88" s="100">
        <v>22</v>
      </c>
      <c r="BG88" s="100">
        <v>14</v>
      </c>
      <c r="BH88" s="100">
        <v>14</v>
      </c>
      <c r="BI88" s="100">
        <v>11</v>
      </c>
      <c r="BJ88" s="100">
        <v>2</v>
      </c>
      <c r="BK88" s="100">
        <v>2</v>
      </c>
      <c r="BL88" s="100">
        <v>3</v>
      </c>
      <c r="BM88" s="100">
        <v>0</v>
      </c>
      <c r="BN88" s="100">
        <v>937</v>
      </c>
      <c r="BP88" s="123">
        <v>1981</v>
      </c>
    </row>
    <row r="89" spans="2:68">
      <c r="B89" s="123">
        <v>1982</v>
      </c>
      <c r="C89" s="100">
        <v>434</v>
      </c>
      <c r="D89" s="100">
        <v>12</v>
      </c>
      <c r="E89" s="100">
        <v>15</v>
      </c>
      <c r="F89" s="100">
        <v>17</v>
      </c>
      <c r="G89" s="100">
        <v>7</v>
      </c>
      <c r="H89" s="100">
        <v>3</v>
      </c>
      <c r="I89" s="100">
        <v>7</v>
      </c>
      <c r="J89" s="100">
        <v>7</v>
      </c>
      <c r="K89" s="100">
        <v>3</v>
      </c>
      <c r="L89" s="100">
        <v>9</v>
      </c>
      <c r="M89" s="100">
        <v>9</v>
      </c>
      <c r="N89" s="100">
        <v>15</v>
      </c>
      <c r="O89" s="100">
        <v>9</v>
      </c>
      <c r="P89" s="100">
        <v>7</v>
      </c>
      <c r="Q89" s="100">
        <v>5</v>
      </c>
      <c r="R89" s="100">
        <v>4</v>
      </c>
      <c r="S89" s="100">
        <v>1</v>
      </c>
      <c r="T89" s="100">
        <v>1</v>
      </c>
      <c r="U89" s="100">
        <v>0</v>
      </c>
      <c r="V89" s="100">
        <v>565</v>
      </c>
      <c r="W89" s="128"/>
      <c r="X89" s="123">
        <v>1982</v>
      </c>
      <c r="Y89" s="100">
        <v>381</v>
      </c>
      <c r="Z89" s="100">
        <v>11</v>
      </c>
      <c r="AA89" s="100">
        <v>11</v>
      </c>
      <c r="AB89" s="100">
        <v>9</v>
      </c>
      <c r="AC89" s="100">
        <v>8</v>
      </c>
      <c r="AD89" s="100">
        <v>6</v>
      </c>
      <c r="AE89" s="100">
        <v>6</v>
      </c>
      <c r="AF89" s="100">
        <v>5</v>
      </c>
      <c r="AG89" s="100">
        <v>3</v>
      </c>
      <c r="AH89" s="100">
        <v>8</v>
      </c>
      <c r="AI89" s="100">
        <v>5</v>
      </c>
      <c r="AJ89" s="100">
        <v>8</v>
      </c>
      <c r="AK89" s="100">
        <v>3</v>
      </c>
      <c r="AL89" s="100">
        <v>10</v>
      </c>
      <c r="AM89" s="100">
        <v>6</v>
      </c>
      <c r="AN89" s="100">
        <v>4</v>
      </c>
      <c r="AO89" s="100">
        <v>2</v>
      </c>
      <c r="AP89" s="100">
        <v>1</v>
      </c>
      <c r="AQ89" s="100">
        <v>0</v>
      </c>
      <c r="AR89" s="100">
        <v>487</v>
      </c>
      <c r="AS89" s="128"/>
      <c r="AT89" s="123">
        <v>1982</v>
      </c>
      <c r="AU89" s="100">
        <v>815</v>
      </c>
      <c r="AV89" s="100">
        <v>23</v>
      </c>
      <c r="AW89" s="100">
        <v>26</v>
      </c>
      <c r="AX89" s="100">
        <v>26</v>
      </c>
      <c r="AY89" s="100">
        <v>15</v>
      </c>
      <c r="AZ89" s="100">
        <v>9</v>
      </c>
      <c r="BA89" s="100">
        <v>13</v>
      </c>
      <c r="BB89" s="100">
        <v>12</v>
      </c>
      <c r="BC89" s="100">
        <v>6</v>
      </c>
      <c r="BD89" s="100">
        <v>17</v>
      </c>
      <c r="BE89" s="100">
        <v>14</v>
      </c>
      <c r="BF89" s="100">
        <v>23</v>
      </c>
      <c r="BG89" s="100">
        <v>12</v>
      </c>
      <c r="BH89" s="100">
        <v>17</v>
      </c>
      <c r="BI89" s="100">
        <v>11</v>
      </c>
      <c r="BJ89" s="100">
        <v>8</v>
      </c>
      <c r="BK89" s="100">
        <v>3</v>
      </c>
      <c r="BL89" s="100">
        <v>2</v>
      </c>
      <c r="BM89" s="100">
        <v>0</v>
      </c>
      <c r="BN89" s="100">
        <v>1052</v>
      </c>
      <c r="BP89" s="123">
        <v>1982</v>
      </c>
    </row>
    <row r="90" spans="2:68">
      <c r="B90" s="123">
        <v>1983</v>
      </c>
      <c r="C90" s="100">
        <v>399</v>
      </c>
      <c r="D90" s="100">
        <v>18</v>
      </c>
      <c r="E90" s="100">
        <v>9</v>
      </c>
      <c r="F90" s="100">
        <v>11</v>
      </c>
      <c r="G90" s="100">
        <v>8</v>
      </c>
      <c r="H90" s="100">
        <v>7</v>
      </c>
      <c r="I90" s="100">
        <v>6</v>
      </c>
      <c r="J90" s="100">
        <v>2</v>
      </c>
      <c r="K90" s="100">
        <v>4</v>
      </c>
      <c r="L90" s="100">
        <v>6</v>
      </c>
      <c r="M90" s="100">
        <v>4</v>
      </c>
      <c r="N90" s="100">
        <v>9</v>
      </c>
      <c r="O90" s="100">
        <v>9</v>
      </c>
      <c r="P90" s="100">
        <v>9</v>
      </c>
      <c r="Q90" s="100">
        <v>6</v>
      </c>
      <c r="R90" s="100">
        <v>4</v>
      </c>
      <c r="S90" s="100">
        <v>3</v>
      </c>
      <c r="T90" s="100">
        <v>1</v>
      </c>
      <c r="U90" s="100">
        <v>0</v>
      </c>
      <c r="V90" s="100">
        <v>515</v>
      </c>
      <c r="W90" s="128"/>
      <c r="X90" s="123">
        <v>1983</v>
      </c>
      <c r="Y90" s="100">
        <v>381</v>
      </c>
      <c r="Z90" s="100">
        <v>8</v>
      </c>
      <c r="AA90" s="100">
        <v>8</v>
      </c>
      <c r="AB90" s="100">
        <v>4</v>
      </c>
      <c r="AC90" s="100">
        <v>3</v>
      </c>
      <c r="AD90" s="100">
        <v>6</v>
      </c>
      <c r="AE90" s="100">
        <v>3</v>
      </c>
      <c r="AF90" s="100">
        <v>3</v>
      </c>
      <c r="AG90" s="100">
        <v>2</v>
      </c>
      <c r="AH90" s="100">
        <v>4</v>
      </c>
      <c r="AI90" s="100">
        <v>6</v>
      </c>
      <c r="AJ90" s="100">
        <v>14</v>
      </c>
      <c r="AK90" s="100">
        <v>10</v>
      </c>
      <c r="AL90" s="100">
        <v>5</v>
      </c>
      <c r="AM90" s="100">
        <v>4</v>
      </c>
      <c r="AN90" s="100">
        <v>2</v>
      </c>
      <c r="AO90" s="100">
        <v>3</v>
      </c>
      <c r="AP90" s="100">
        <v>1</v>
      </c>
      <c r="AQ90" s="100">
        <v>0</v>
      </c>
      <c r="AR90" s="100">
        <v>467</v>
      </c>
      <c r="AS90" s="128"/>
      <c r="AT90" s="123">
        <v>1983</v>
      </c>
      <c r="AU90" s="100">
        <v>780</v>
      </c>
      <c r="AV90" s="100">
        <v>26</v>
      </c>
      <c r="AW90" s="100">
        <v>17</v>
      </c>
      <c r="AX90" s="100">
        <v>15</v>
      </c>
      <c r="AY90" s="100">
        <v>11</v>
      </c>
      <c r="AZ90" s="100">
        <v>13</v>
      </c>
      <c r="BA90" s="100">
        <v>9</v>
      </c>
      <c r="BB90" s="100">
        <v>5</v>
      </c>
      <c r="BC90" s="100">
        <v>6</v>
      </c>
      <c r="BD90" s="100">
        <v>10</v>
      </c>
      <c r="BE90" s="100">
        <v>10</v>
      </c>
      <c r="BF90" s="100">
        <v>23</v>
      </c>
      <c r="BG90" s="100">
        <v>19</v>
      </c>
      <c r="BH90" s="100">
        <v>14</v>
      </c>
      <c r="BI90" s="100">
        <v>10</v>
      </c>
      <c r="BJ90" s="100">
        <v>6</v>
      </c>
      <c r="BK90" s="100">
        <v>6</v>
      </c>
      <c r="BL90" s="100">
        <v>2</v>
      </c>
      <c r="BM90" s="100">
        <v>0</v>
      </c>
      <c r="BN90" s="100">
        <v>982</v>
      </c>
      <c r="BP90" s="123">
        <v>1983</v>
      </c>
    </row>
    <row r="91" spans="2:68">
      <c r="B91" s="123">
        <v>1984</v>
      </c>
      <c r="C91" s="100">
        <v>398</v>
      </c>
      <c r="D91" s="100">
        <v>3</v>
      </c>
      <c r="E91" s="100">
        <v>14</v>
      </c>
      <c r="F91" s="100">
        <v>7</v>
      </c>
      <c r="G91" s="100">
        <v>8</v>
      </c>
      <c r="H91" s="100">
        <v>11</v>
      </c>
      <c r="I91" s="100">
        <v>10</v>
      </c>
      <c r="J91" s="100">
        <v>7</v>
      </c>
      <c r="K91" s="100">
        <v>7</v>
      </c>
      <c r="L91" s="100">
        <v>5</v>
      </c>
      <c r="M91" s="100">
        <v>5</v>
      </c>
      <c r="N91" s="100">
        <v>10</v>
      </c>
      <c r="O91" s="100">
        <v>8</v>
      </c>
      <c r="P91" s="100">
        <v>1</v>
      </c>
      <c r="Q91" s="100">
        <v>7</v>
      </c>
      <c r="R91" s="100">
        <v>6</v>
      </c>
      <c r="S91" s="100">
        <v>1</v>
      </c>
      <c r="T91" s="100">
        <v>3</v>
      </c>
      <c r="U91" s="100">
        <v>1</v>
      </c>
      <c r="V91" s="100">
        <v>512</v>
      </c>
      <c r="W91" s="128"/>
      <c r="X91" s="123">
        <v>1984</v>
      </c>
      <c r="Y91" s="100">
        <v>286</v>
      </c>
      <c r="Z91" s="100">
        <v>6</v>
      </c>
      <c r="AA91" s="100">
        <v>8</v>
      </c>
      <c r="AB91" s="100">
        <v>9</v>
      </c>
      <c r="AC91" s="100">
        <v>6</v>
      </c>
      <c r="AD91" s="100">
        <v>3</v>
      </c>
      <c r="AE91" s="100">
        <v>1</v>
      </c>
      <c r="AF91" s="100">
        <v>4</v>
      </c>
      <c r="AG91" s="100">
        <v>7</v>
      </c>
      <c r="AH91" s="100">
        <v>3</v>
      </c>
      <c r="AI91" s="100">
        <v>3</v>
      </c>
      <c r="AJ91" s="100">
        <v>7</v>
      </c>
      <c r="AK91" s="100">
        <v>3</v>
      </c>
      <c r="AL91" s="100">
        <v>9</v>
      </c>
      <c r="AM91" s="100">
        <v>2</v>
      </c>
      <c r="AN91" s="100">
        <v>3</v>
      </c>
      <c r="AO91" s="100">
        <v>6</v>
      </c>
      <c r="AP91" s="100">
        <v>4</v>
      </c>
      <c r="AQ91" s="100">
        <v>0</v>
      </c>
      <c r="AR91" s="100">
        <v>370</v>
      </c>
      <c r="AS91" s="128"/>
      <c r="AT91" s="123">
        <v>1984</v>
      </c>
      <c r="AU91" s="100">
        <v>684</v>
      </c>
      <c r="AV91" s="100">
        <v>9</v>
      </c>
      <c r="AW91" s="100">
        <v>22</v>
      </c>
      <c r="AX91" s="100">
        <v>16</v>
      </c>
      <c r="AY91" s="100">
        <v>14</v>
      </c>
      <c r="AZ91" s="100">
        <v>14</v>
      </c>
      <c r="BA91" s="100">
        <v>11</v>
      </c>
      <c r="BB91" s="100">
        <v>11</v>
      </c>
      <c r="BC91" s="100">
        <v>14</v>
      </c>
      <c r="BD91" s="100">
        <v>8</v>
      </c>
      <c r="BE91" s="100">
        <v>8</v>
      </c>
      <c r="BF91" s="100">
        <v>17</v>
      </c>
      <c r="BG91" s="100">
        <v>11</v>
      </c>
      <c r="BH91" s="100">
        <v>10</v>
      </c>
      <c r="BI91" s="100">
        <v>9</v>
      </c>
      <c r="BJ91" s="100">
        <v>9</v>
      </c>
      <c r="BK91" s="100">
        <v>7</v>
      </c>
      <c r="BL91" s="100">
        <v>7</v>
      </c>
      <c r="BM91" s="100">
        <v>1</v>
      </c>
      <c r="BN91" s="100">
        <v>882</v>
      </c>
      <c r="BP91" s="123">
        <v>1984</v>
      </c>
    </row>
    <row r="92" spans="2:68">
      <c r="B92" s="123">
        <v>1985</v>
      </c>
      <c r="C92" s="100">
        <v>422</v>
      </c>
      <c r="D92" s="100">
        <v>8</v>
      </c>
      <c r="E92" s="100">
        <v>14</v>
      </c>
      <c r="F92" s="100">
        <v>11</v>
      </c>
      <c r="G92" s="100">
        <v>11</v>
      </c>
      <c r="H92" s="100">
        <v>11</v>
      </c>
      <c r="I92" s="100">
        <v>9</v>
      </c>
      <c r="J92" s="100">
        <v>6</v>
      </c>
      <c r="K92" s="100">
        <v>4</v>
      </c>
      <c r="L92" s="100">
        <v>7</v>
      </c>
      <c r="M92" s="100">
        <v>7</v>
      </c>
      <c r="N92" s="100">
        <v>4</v>
      </c>
      <c r="O92" s="100">
        <v>4</v>
      </c>
      <c r="P92" s="100">
        <v>8</v>
      </c>
      <c r="Q92" s="100">
        <v>6</v>
      </c>
      <c r="R92" s="100">
        <v>8</v>
      </c>
      <c r="S92" s="100">
        <v>2</v>
      </c>
      <c r="T92" s="100">
        <v>3</v>
      </c>
      <c r="U92" s="100">
        <v>0</v>
      </c>
      <c r="V92" s="100">
        <v>545</v>
      </c>
      <c r="W92" s="128"/>
      <c r="X92" s="123">
        <v>1985</v>
      </c>
      <c r="Y92" s="100">
        <v>341</v>
      </c>
      <c r="Z92" s="100">
        <v>9</v>
      </c>
      <c r="AA92" s="100">
        <v>7</v>
      </c>
      <c r="AB92" s="100">
        <v>8</v>
      </c>
      <c r="AC92" s="100">
        <v>9</v>
      </c>
      <c r="AD92" s="100">
        <v>8</v>
      </c>
      <c r="AE92" s="100">
        <v>7</v>
      </c>
      <c r="AF92" s="100">
        <v>3</v>
      </c>
      <c r="AG92" s="100">
        <v>1</v>
      </c>
      <c r="AH92" s="100">
        <v>5</v>
      </c>
      <c r="AI92" s="100">
        <v>5</v>
      </c>
      <c r="AJ92" s="100">
        <v>4</v>
      </c>
      <c r="AK92" s="100">
        <v>11</v>
      </c>
      <c r="AL92" s="100">
        <v>6</v>
      </c>
      <c r="AM92" s="100">
        <v>6</v>
      </c>
      <c r="AN92" s="100">
        <v>4</v>
      </c>
      <c r="AO92" s="100">
        <v>1</v>
      </c>
      <c r="AP92" s="100">
        <v>2</v>
      </c>
      <c r="AQ92" s="100">
        <v>0</v>
      </c>
      <c r="AR92" s="100">
        <v>437</v>
      </c>
      <c r="AS92" s="128"/>
      <c r="AT92" s="123">
        <v>1985</v>
      </c>
      <c r="AU92" s="100">
        <v>763</v>
      </c>
      <c r="AV92" s="100">
        <v>17</v>
      </c>
      <c r="AW92" s="100">
        <v>21</v>
      </c>
      <c r="AX92" s="100">
        <v>19</v>
      </c>
      <c r="AY92" s="100">
        <v>20</v>
      </c>
      <c r="AZ92" s="100">
        <v>19</v>
      </c>
      <c r="BA92" s="100">
        <v>16</v>
      </c>
      <c r="BB92" s="100">
        <v>9</v>
      </c>
      <c r="BC92" s="100">
        <v>5</v>
      </c>
      <c r="BD92" s="100">
        <v>12</v>
      </c>
      <c r="BE92" s="100">
        <v>12</v>
      </c>
      <c r="BF92" s="100">
        <v>8</v>
      </c>
      <c r="BG92" s="100">
        <v>15</v>
      </c>
      <c r="BH92" s="100">
        <v>14</v>
      </c>
      <c r="BI92" s="100">
        <v>12</v>
      </c>
      <c r="BJ92" s="100">
        <v>12</v>
      </c>
      <c r="BK92" s="100">
        <v>3</v>
      </c>
      <c r="BL92" s="100">
        <v>5</v>
      </c>
      <c r="BM92" s="100">
        <v>0</v>
      </c>
      <c r="BN92" s="100">
        <v>982</v>
      </c>
      <c r="BP92" s="123">
        <v>1985</v>
      </c>
    </row>
    <row r="93" spans="2:68">
      <c r="B93" s="123">
        <v>1986</v>
      </c>
      <c r="C93" s="100">
        <v>346</v>
      </c>
      <c r="D93" s="100">
        <v>11</v>
      </c>
      <c r="E93" s="100">
        <v>8</v>
      </c>
      <c r="F93" s="100">
        <v>12</v>
      </c>
      <c r="G93" s="100">
        <v>15</v>
      </c>
      <c r="H93" s="100">
        <v>12</v>
      </c>
      <c r="I93" s="100">
        <v>5</v>
      </c>
      <c r="J93" s="100">
        <v>3</v>
      </c>
      <c r="K93" s="100">
        <v>0</v>
      </c>
      <c r="L93" s="100">
        <v>3</v>
      </c>
      <c r="M93" s="100">
        <v>2</v>
      </c>
      <c r="N93" s="100">
        <v>7</v>
      </c>
      <c r="O93" s="100">
        <v>8</v>
      </c>
      <c r="P93" s="100">
        <v>1</v>
      </c>
      <c r="Q93" s="100">
        <v>7</v>
      </c>
      <c r="R93" s="100">
        <v>4</v>
      </c>
      <c r="S93" s="100">
        <v>1</v>
      </c>
      <c r="T93" s="100">
        <v>1</v>
      </c>
      <c r="U93" s="100">
        <v>1</v>
      </c>
      <c r="V93" s="100">
        <v>447</v>
      </c>
      <c r="W93" s="128"/>
      <c r="X93" s="123">
        <v>1986</v>
      </c>
      <c r="Y93" s="100">
        <v>306</v>
      </c>
      <c r="Z93" s="100">
        <v>11</v>
      </c>
      <c r="AA93" s="100">
        <v>7</v>
      </c>
      <c r="AB93" s="100">
        <v>9</v>
      </c>
      <c r="AC93" s="100">
        <v>6</v>
      </c>
      <c r="AD93" s="100">
        <v>5</v>
      </c>
      <c r="AE93" s="100">
        <v>2</v>
      </c>
      <c r="AF93" s="100">
        <v>2</v>
      </c>
      <c r="AG93" s="100">
        <v>3</v>
      </c>
      <c r="AH93" s="100">
        <v>4</v>
      </c>
      <c r="AI93" s="100">
        <v>6</v>
      </c>
      <c r="AJ93" s="100">
        <v>10</v>
      </c>
      <c r="AK93" s="100">
        <v>2</v>
      </c>
      <c r="AL93" s="100">
        <v>4</v>
      </c>
      <c r="AM93" s="100">
        <v>7</v>
      </c>
      <c r="AN93" s="100">
        <v>2</v>
      </c>
      <c r="AO93" s="100">
        <v>4</v>
      </c>
      <c r="AP93" s="100">
        <v>4</v>
      </c>
      <c r="AQ93" s="100">
        <v>0</v>
      </c>
      <c r="AR93" s="100">
        <v>394</v>
      </c>
      <c r="AS93" s="128"/>
      <c r="AT93" s="123">
        <v>1986</v>
      </c>
      <c r="AU93" s="100">
        <v>652</v>
      </c>
      <c r="AV93" s="100">
        <v>22</v>
      </c>
      <c r="AW93" s="100">
        <v>15</v>
      </c>
      <c r="AX93" s="100">
        <v>21</v>
      </c>
      <c r="AY93" s="100">
        <v>21</v>
      </c>
      <c r="AZ93" s="100">
        <v>17</v>
      </c>
      <c r="BA93" s="100">
        <v>7</v>
      </c>
      <c r="BB93" s="100">
        <v>5</v>
      </c>
      <c r="BC93" s="100">
        <v>3</v>
      </c>
      <c r="BD93" s="100">
        <v>7</v>
      </c>
      <c r="BE93" s="100">
        <v>8</v>
      </c>
      <c r="BF93" s="100">
        <v>17</v>
      </c>
      <c r="BG93" s="100">
        <v>10</v>
      </c>
      <c r="BH93" s="100">
        <v>5</v>
      </c>
      <c r="BI93" s="100">
        <v>14</v>
      </c>
      <c r="BJ93" s="100">
        <v>6</v>
      </c>
      <c r="BK93" s="100">
        <v>5</v>
      </c>
      <c r="BL93" s="100">
        <v>5</v>
      </c>
      <c r="BM93" s="100">
        <v>1</v>
      </c>
      <c r="BN93" s="100">
        <v>841</v>
      </c>
      <c r="BP93" s="123">
        <v>1986</v>
      </c>
    </row>
    <row r="94" spans="2:68">
      <c r="B94" s="123">
        <v>1987</v>
      </c>
      <c r="C94" s="100">
        <v>338</v>
      </c>
      <c r="D94" s="100">
        <v>14</v>
      </c>
      <c r="E94" s="100">
        <v>10</v>
      </c>
      <c r="F94" s="100">
        <v>20</v>
      </c>
      <c r="G94" s="100">
        <v>9</v>
      </c>
      <c r="H94" s="100">
        <v>7</v>
      </c>
      <c r="I94" s="100">
        <v>12</v>
      </c>
      <c r="J94" s="100">
        <v>3</v>
      </c>
      <c r="K94" s="100">
        <v>2</v>
      </c>
      <c r="L94" s="100">
        <v>6</v>
      </c>
      <c r="M94" s="100">
        <v>5</v>
      </c>
      <c r="N94" s="100">
        <v>9</v>
      </c>
      <c r="O94" s="100">
        <v>4</v>
      </c>
      <c r="P94" s="100">
        <v>7</v>
      </c>
      <c r="Q94" s="100">
        <v>5</v>
      </c>
      <c r="R94" s="100">
        <v>0</v>
      </c>
      <c r="S94" s="100">
        <v>1</v>
      </c>
      <c r="T94" s="100">
        <v>1</v>
      </c>
      <c r="U94" s="100">
        <v>0</v>
      </c>
      <c r="V94" s="100">
        <v>453</v>
      </c>
      <c r="W94" s="128"/>
      <c r="X94" s="123">
        <v>1987</v>
      </c>
      <c r="Y94" s="100">
        <v>293</v>
      </c>
      <c r="Z94" s="100">
        <v>9</v>
      </c>
      <c r="AA94" s="100">
        <v>5</v>
      </c>
      <c r="AB94" s="100">
        <v>5</v>
      </c>
      <c r="AC94" s="100">
        <v>8</v>
      </c>
      <c r="AD94" s="100">
        <v>6</v>
      </c>
      <c r="AE94" s="100">
        <v>3</v>
      </c>
      <c r="AF94" s="100">
        <v>4</v>
      </c>
      <c r="AG94" s="100">
        <v>3</v>
      </c>
      <c r="AH94" s="100">
        <v>3</v>
      </c>
      <c r="AI94" s="100">
        <v>4</v>
      </c>
      <c r="AJ94" s="100">
        <v>4</v>
      </c>
      <c r="AK94" s="100">
        <v>9</v>
      </c>
      <c r="AL94" s="100">
        <v>5</v>
      </c>
      <c r="AM94" s="100">
        <v>1</v>
      </c>
      <c r="AN94" s="100">
        <v>1</v>
      </c>
      <c r="AO94" s="100">
        <v>0</v>
      </c>
      <c r="AP94" s="100">
        <v>1</v>
      </c>
      <c r="AQ94" s="100">
        <v>0</v>
      </c>
      <c r="AR94" s="100">
        <v>364</v>
      </c>
      <c r="AS94" s="128"/>
      <c r="AT94" s="123">
        <v>1987</v>
      </c>
      <c r="AU94" s="100">
        <v>631</v>
      </c>
      <c r="AV94" s="100">
        <v>23</v>
      </c>
      <c r="AW94" s="100">
        <v>15</v>
      </c>
      <c r="AX94" s="100">
        <v>25</v>
      </c>
      <c r="AY94" s="100">
        <v>17</v>
      </c>
      <c r="AZ94" s="100">
        <v>13</v>
      </c>
      <c r="BA94" s="100">
        <v>15</v>
      </c>
      <c r="BB94" s="100">
        <v>7</v>
      </c>
      <c r="BC94" s="100">
        <v>5</v>
      </c>
      <c r="BD94" s="100">
        <v>9</v>
      </c>
      <c r="BE94" s="100">
        <v>9</v>
      </c>
      <c r="BF94" s="100">
        <v>13</v>
      </c>
      <c r="BG94" s="100">
        <v>13</v>
      </c>
      <c r="BH94" s="100">
        <v>12</v>
      </c>
      <c r="BI94" s="100">
        <v>6</v>
      </c>
      <c r="BJ94" s="100">
        <v>1</v>
      </c>
      <c r="BK94" s="100">
        <v>1</v>
      </c>
      <c r="BL94" s="100">
        <v>2</v>
      </c>
      <c r="BM94" s="100">
        <v>0</v>
      </c>
      <c r="BN94" s="100">
        <v>817</v>
      </c>
      <c r="BP94" s="123">
        <v>1987</v>
      </c>
    </row>
    <row r="95" spans="2:68">
      <c r="B95" s="123">
        <v>1988</v>
      </c>
      <c r="C95" s="100">
        <v>332</v>
      </c>
      <c r="D95" s="100">
        <v>9</v>
      </c>
      <c r="E95" s="100">
        <v>14</v>
      </c>
      <c r="F95" s="100">
        <v>15</v>
      </c>
      <c r="G95" s="100">
        <v>10</v>
      </c>
      <c r="H95" s="100">
        <v>9</v>
      </c>
      <c r="I95" s="100">
        <v>7</v>
      </c>
      <c r="J95" s="100">
        <v>11</v>
      </c>
      <c r="K95" s="100">
        <v>8</v>
      </c>
      <c r="L95" s="100">
        <v>6</v>
      </c>
      <c r="M95" s="100">
        <v>3</v>
      </c>
      <c r="N95" s="100">
        <v>4</v>
      </c>
      <c r="O95" s="100">
        <v>9</v>
      </c>
      <c r="P95" s="100">
        <v>7</v>
      </c>
      <c r="Q95" s="100">
        <v>5</v>
      </c>
      <c r="R95" s="100">
        <v>6</v>
      </c>
      <c r="S95" s="100">
        <v>3</v>
      </c>
      <c r="T95" s="100">
        <v>0</v>
      </c>
      <c r="U95" s="100">
        <v>0</v>
      </c>
      <c r="V95" s="100">
        <v>458</v>
      </c>
      <c r="W95" s="128"/>
      <c r="X95" s="123">
        <v>1988</v>
      </c>
      <c r="Y95" s="100">
        <v>286</v>
      </c>
      <c r="Z95" s="100">
        <v>10</v>
      </c>
      <c r="AA95" s="100">
        <v>6</v>
      </c>
      <c r="AB95" s="100">
        <v>11</v>
      </c>
      <c r="AC95" s="100">
        <v>11</v>
      </c>
      <c r="AD95" s="100">
        <v>7</v>
      </c>
      <c r="AE95" s="100">
        <v>5</v>
      </c>
      <c r="AF95" s="100">
        <v>5</v>
      </c>
      <c r="AG95" s="100">
        <v>4</v>
      </c>
      <c r="AH95" s="100">
        <v>5</v>
      </c>
      <c r="AI95" s="100">
        <v>4</v>
      </c>
      <c r="AJ95" s="100">
        <v>12</v>
      </c>
      <c r="AK95" s="100">
        <v>12</v>
      </c>
      <c r="AL95" s="100">
        <v>12</v>
      </c>
      <c r="AM95" s="100">
        <v>3</v>
      </c>
      <c r="AN95" s="100">
        <v>4</v>
      </c>
      <c r="AO95" s="100">
        <v>5</v>
      </c>
      <c r="AP95" s="100">
        <v>4</v>
      </c>
      <c r="AQ95" s="100">
        <v>0</v>
      </c>
      <c r="AR95" s="100">
        <v>406</v>
      </c>
      <c r="AS95" s="128"/>
      <c r="AT95" s="123">
        <v>1988</v>
      </c>
      <c r="AU95" s="100">
        <v>618</v>
      </c>
      <c r="AV95" s="100">
        <v>19</v>
      </c>
      <c r="AW95" s="100">
        <v>20</v>
      </c>
      <c r="AX95" s="100">
        <v>26</v>
      </c>
      <c r="AY95" s="100">
        <v>21</v>
      </c>
      <c r="AZ95" s="100">
        <v>16</v>
      </c>
      <c r="BA95" s="100">
        <v>12</v>
      </c>
      <c r="BB95" s="100">
        <v>16</v>
      </c>
      <c r="BC95" s="100">
        <v>12</v>
      </c>
      <c r="BD95" s="100">
        <v>11</v>
      </c>
      <c r="BE95" s="100">
        <v>7</v>
      </c>
      <c r="BF95" s="100">
        <v>16</v>
      </c>
      <c r="BG95" s="100">
        <v>21</v>
      </c>
      <c r="BH95" s="100">
        <v>19</v>
      </c>
      <c r="BI95" s="100">
        <v>8</v>
      </c>
      <c r="BJ95" s="100">
        <v>10</v>
      </c>
      <c r="BK95" s="100">
        <v>8</v>
      </c>
      <c r="BL95" s="100">
        <v>4</v>
      </c>
      <c r="BM95" s="100">
        <v>0</v>
      </c>
      <c r="BN95" s="100">
        <v>864</v>
      </c>
      <c r="BP95" s="123">
        <v>1988</v>
      </c>
    </row>
    <row r="96" spans="2:68">
      <c r="B96" s="123">
        <v>1989</v>
      </c>
      <c r="C96" s="100">
        <v>290</v>
      </c>
      <c r="D96" s="100">
        <v>11</v>
      </c>
      <c r="E96" s="100">
        <v>7</v>
      </c>
      <c r="F96" s="100">
        <v>10</v>
      </c>
      <c r="G96" s="100">
        <v>11</v>
      </c>
      <c r="H96" s="100">
        <v>11</v>
      </c>
      <c r="I96" s="100">
        <v>2</v>
      </c>
      <c r="J96" s="100">
        <v>6</v>
      </c>
      <c r="K96" s="100">
        <v>1</v>
      </c>
      <c r="L96" s="100">
        <v>5</v>
      </c>
      <c r="M96" s="100">
        <v>5</v>
      </c>
      <c r="N96" s="100">
        <v>8</v>
      </c>
      <c r="O96" s="100">
        <v>11</v>
      </c>
      <c r="P96" s="100">
        <v>6</v>
      </c>
      <c r="Q96" s="100">
        <v>4</v>
      </c>
      <c r="R96" s="100">
        <v>5</v>
      </c>
      <c r="S96" s="100">
        <v>2</v>
      </c>
      <c r="T96" s="100">
        <v>5</v>
      </c>
      <c r="U96" s="100">
        <v>0</v>
      </c>
      <c r="V96" s="100">
        <v>400</v>
      </c>
      <c r="W96" s="128"/>
      <c r="X96" s="123">
        <v>1989</v>
      </c>
      <c r="Y96" s="100">
        <v>267</v>
      </c>
      <c r="Z96" s="100">
        <v>8</v>
      </c>
      <c r="AA96" s="100">
        <v>9</v>
      </c>
      <c r="AB96" s="100">
        <v>11</v>
      </c>
      <c r="AC96" s="100">
        <v>5</v>
      </c>
      <c r="AD96" s="100">
        <v>5</v>
      </c>
      <c r="AE96" s="100">
        <v>8</v>
      </c>
      <c r="AF96" s="100">
        <v>6</v>
      </c>
      <c r="AG96" s="100">
        <v>5</v>
      </c>
      <c r="AH96" s="100">
        <v>7</v>
      </c>
      <c r="AI96" s="100">
        <v>4</v>
      </c>
      <c r="AJ96" s="100">
        <v>7</v>
      </c>
      <c r="AK96" s="100">
        <v>9</v>
      </c>
      <c r="AL96" s="100">
        <v>9</v>
      </c>
      <c r="AM96" s="100">
        <v>7</v>
      </c>
      <c r="AN96" s="100">
        <v>3</v>
      </c>
      <c r="AO96" s="100">
        <v>1</v>
      </c>
      <c r="AP96" s="100">
        <v>2</v>
      </c>
      <c r="AQ96" s="100">
        <v>0</v>
      </c>
      <c r="AR96" s="100">
        <v>373</v>
      </c>
      <c r="AS96" s="128"/>
      <c r="AT96" s="123">
        <v>1989</v>
      </c>
      <c r="AU96" s="100">
        <v>557</v>
      </c>
      <c r="AV96" s="100">
        <v>19</v>
      </c>
      <c r="AW96" s="100">
        <v>16</v>
      </c>
      <c r="AX96" s="100">
        <v>21</v>
      </c>
      <c r="AY96" s="100">
        <v>16</v>
      </c>
      <c r="AZ96" s="100">
        <v>16</v>
      </c>
      <c r="BA96" s="100">
        <v>10</v>
      </c>
      <c r="BB96" s="100">
        <v>12</v>
      </c>
      <c r="BC96" s="100">
        <v>6</v>
      </c>
      <c r="BD96" s="100">
        <v>12</v>
      </c>
      <c r="BE96" s="100">
        <v>9</v>
      </c>
      <c r="BF96" s="100">
        <v>15</v>
      </c>
      <c r="BG96" s="100">
        <v>20</v>
      </c>
      <c r="BH96" s="100">
        <v>15</v>
      </c>
      <c r="BI96" s="100">
        <v>11</v>
      </c>
      <c r="BJ96" s="100">
        <v>8</v>
      </c>
      <c r="BK96" s="100">
        <v>3</v>
      </c>
      <c r="BL96" s="100">
        <v>7</v>
      </c>
      <c r="BM96" s="100">
        <v>0</v>
      </c>
      <c r="BN96" s="100">
        <v>773</v>
      </c>
      <c r="BP96" s="123">
        <v>1989</v>
      </c>
    </row>
    <row r="97" spans="2:68">
      <c r="B97" s="123">
        <v>1990</v>
      </c>
      <c r="C97" s="100">
        <v>313</v>
      </c>
      <c r="D97" s="100">
        <v>13</v>
      </c>
      <c r="E97" s="100">
        <v>7</v>
      </c>
      <c r="F97" s="100">
        <v>13</v>
      </c>
      <c r="G97" s="100">
        <v>11</v>
      </c>
      <c r="H97" s="100">
        <v>5</v>
      </c>
      <c r="I97" s="100">
        <v>7</v>
      </c>
      <c r="J97" s="100">
        <v>9</v>
      </c>
      <c r="K97" s="100">
        <v>6</v>
      </c>
      <c r="L97" s="100">
        <v>5</v>
      </c>
      <c r="M97" s="100">
        <v>5</v>
      </c>
      <c r="N97" s="100">
        <v>4</v>
      </c>
      <c r="O97" s="100">
        <v>11</v>
      </c>
      <c r="P97" s="100">
        <v>9</v>
      </c>
      <c r="Q97" s="100">
        <v>11</v>
      </c>
      <c r="R97" s="100">
        <v>10</v>
      </c>
      <c r="S97" s="100">
        <v>0</v>
      </c>
      <c r="T97" s="100">
        <v>3</v>
      </c>
      <c r="U97" s="100">
        <v>0</v>
      </c>
      <c r="V97" s="100">
        <v>442</v>
      </c>
      <c r="W97" s="128"/>
      <c r="X97" s="123">
        <v>1990</v>
      </c>
      <c r="Y97" s="100">
        <v>281</v>
      </c>
      <c r="Z97" s="100">
        <v>9</v>
      </c>
      <c r="AA97" s="100">
        <v>7</v>
      </c>
      <c r="AB97" s="100">
        <v>11</v>
      </c>
      <c r="AC97" s="100">
        <v>10</v>
      </c>
      <c r="AD97" s="100">
        <v>15</v>
      </c>
      <c r="AE97" s="100">
        <v>6</v>
      </c>
      <c r="AF97" s="100">
        <v>3</v>
      </c>
      <c r="AG97" s="100">
        <v>7</v>
      </c>
      <c r="AH97" s="100">
        <v>5</v>
      </c>
      <c r="AI97" s="100">
        <v>7</v>
      </c>
      <c r="AJ97" s="100">
        <v>3</v>
      </c>
      <c r="AK97" s="100">
        <v>7</v>
      </c>
      <c r="AL97" s="100">
        <v>7</v>
      </c>
      <c r="AM97" s="100">
        <v>7</v>
      </c>
      <c r="AN97" s="100">
        <v>4</v>
      </c>
      <c r="AO97" s="100">
        <v>5</v>
      </c>
      <c r="AP97" s="100">
        <v>4</v>
      </c>
      <c r="AQ97" s="100">
        <v>0</v>
      </c>
      <c r="AR97" s="100">
        <v>398</v>
      </c>
      <c r="AS97" s="128"/>
      <c r="AT97" s="123">
        <v>1990</v>
      </c>
      <c r="AU97" s="100">
        <v>594</v>
      </c>
      <c r="AV97" s="100">
        <v>22</v>
      </c>
      <c r="AW97" s="100">
        <v>14</v>
      </c>
      <c r="AX97" s="100">
        <v>24</v>
      </c>
      <c r="AY97" s="100">
        <v>21</v>
      </c>
      <c r="AZ97" s="100">
        <v>20</v>
      </c>
      <c r="BA97" s="100">
        <v>13</v>
      </c>
      <c r="BB97" s="100">
        <v>12</v>
      </c>
      <c r="BC97" s="100">
        <v>13</v>
      </c>
      <c r="BD97" s="100">
        <v>10</v>
      </c>
      <c r="BE97" s="100">
        <v>12</v>
      </c>
      <c r="BF97" s="100">
        <v>7</v>
      </c>
      <c r="BG97" s="100">
        <v>18</v>
      </c>
      <c r="BH97" s="100">
        <v>16</v>
      </c>
      <c r="BI97" s="100">
        <v>18</v>
      </c>
      <c r="BJ97" s="100">
        <v>14</v>
      </c>
      <c r="BK97" s="100">
        <v>5</v>
      </c>
      <c r="BL97" s="100">
        <v>7</v>
      </c>
      <c r="BM97" s="100">
        <v>0</v>
      </c>
      <c r="BN97" s="100">
        <v>840</v>
      </c>
      <c r="BP97" s="123">
        <v>1990</v>
      </c>
    </row>
    <row r="98" spans="2:68">
      <c r="B98" s="123">
        <v>1991</v>
      </c>
      <c r="C98" s="100">
        <v>295</v>
      </c>
      <c r="D98" s="100">
        <v>6</v>
      </c>
      <c r="E98" s="100">
        <v>4</v>
      </c>
      <c r="F98" s="100">
        <v>11</v>
      </c>
      <c r="G98" s="100">
        <v>13</v>
      </c>
      <c r="H98" s="100">
        <v>11</v>
      </c>
      <c r="I98" s="100">
        <v>9</v>
      </c>
      <c r="J98" s="100">
        <v>11</v>
      </c>
      <c r="K98" s="100">
        <v>3</v>
      </c>
      <c r="L98" s="100">
        <v>9</v>
      </c>
      <c r="M98" s="100">
        <v>6</v>
      </c>
      <c r="N98" s="100">
        <v>5</v>
      </c>
      <c r="O98" s="100">
        <v>10</v>
      </c>
      <c r="P98" s="100">
        <v>8</v>
      </c>
      <c r="Q98" s="100">
        <v>8</v>
      </c>
      <c r="R98" s="100">
        <v>4</v>
      </c>
      <c r="S98" s="100">
        <v>3</v>
      </c>
      <c r="T98" s="100">
        <v>4</v>
      </c>
      <c r="U98" s="100">
        <v>0</v>
      </c>
      <c r="V98" s="100">
        <v>420</v>
      </c>
      <c r="W98" s="128"/>
      <c r="X98" s="123">
        <v>1991</v>
      </c>
      <c r="Y98" s="100">
        <v>233</v>
      </c>
      <c r="Z98" s="100">
        <v>9</v>
      </c>
      <c r="AA98" s="100">
        <v>4</v>
      </c>
      <c r="AB98" s="100">
        <v>14</v>
      </c>
      <c r="AC98" s="100">
        <v>10</v>
      </c>
      <c r="AD98" s="100">
        <v>12</v>
      </c>
      <c r="AE98" s="100">
        <v>6</v>
      </c>
      <c r="AF98" s="100">
        <v>8</v>
      </c>
      <c r="AG98" s="100">
        <v>3</v>
      </c>
      <c r="AH98" s="100">
        <v>6</v>
      </c>
      <c r="AI98" s="100">
        <v>7</v>
      </c>
      <c r="AJ98" s="100">
        <v>7</v>
      </c>
      <c r="AK98" s="100">
        <v>8</v>
      </c>
      <c r="AL98" s="100">
        <v>9</v>
      </c>
      <c r="AM98" s="100">
        <v>5</v>
      </c>
      <c r="AN98" s="100">
        <v>10</v>
      </c>
      <c r="AO98" s="100">
        <v>3</v>
      </c>
      <c r="AP98" s="100">
        <v>4</v>
      </c>
      <c r="AQ98" s="100">
        <v>0</v>
      </c>
      <c r="AR98" s="100">
        <v>358</v>
      </c>
      <c r="AS98" s="128"/>
      <c r="AT98" s="123">
        <v>1991</v>
      </c>
      <c r="AU98" s="100">
        <v>528</v>
      </c>
      <c r="AV98" s="100">
        <v>15</v>
      </c>
      <c r="AW98" s="100">
        <v>8</v>
      </c>
      <c r="AX98" s="100">
        <v>25</v>
      </c>
      <c r="AY98" s="100">
        <v>23</v>
      </c>
      <c r="AZ98" s="100">
        <v>23</v>
      </c>
      <c r="BA98" s="100">
        <v>15</v>
      </c>
      <c r="BB98" s="100">
        <v>19</v>
      </c>
      <c r="BC98" s="100">
        <v>6</v>
      </c>
      <c r="BD98" s="100">
        <v>15</v>
      </c>
      <c r="BE98" s="100">
        <v>13</v>
      </c>
      <c r="BF98" s="100">
        <v>12</v>
      </c>
      <c r="BG98" s="100">
        <v>18</v>
      </c>
      <c r="BH98" s="100">
        <v>17</v>
      </c>
      <c r="BI98" s="100">
        <v>13</v>
      </c>
      <c r="BJ98" s="100">
        <v>14</v>
      </c>
      <c r="BK98" s="100">
        <v>6</v>
      </c>
      <c r="BL98" s="100">
        <v>8</v>
      </c>
      <c r="BM98" s="100">
        <v>0</v>
      </c>
      <c r="BN98" s="100">
        <v>778</v>
      </c>
      <c r="BP98" s="123">
        <v>1991</v>
      </c>
    </row>
    <row r="99" spans="2:68">
      <c r="B99" s="123">
        <v>1992</v>
      </c>
      <c r="C99" s="100">
        <v>323</v>
      </c>
      <c r="D99" s="100">
        <v>9</v>
      </c>
      <c r="E99" s="100">
        <v>9</v>
      </c>
      <c r="F99" s="100">
        <v>10</v>
      </c>
      <c r="G99" s="100">
        <v>11</v>
      </c>
      <c r="H99" s="100">
        <v>7</v>
      </c>
      <c r="I99" s="100">
        <v>11</v>
      </c>
      <c r="J99" s="100">
        <v>11</v>
      </c>
      <c r="K99" s="100">
        <v>10</v>
      </c>
      <c r="L99" s="100">
        <v>9</v>
      </c>
      <c r="M99" s="100">
        <v>4</v>
      </c>
      <c r="N99" s="100">
        <v>5</v>
      </c>
      <c r="O99" s="100">
        <v>7</v>
      </c>
      <c r="P99" s="100">
        <v>8</v>
      </c>
      <c r="Q99" s="100">
        <v>7</v>
      </c>
      <c r="R99" s="100">
        <v>6</v>
      </c>
      <c r="S99" s="100">
        <v>4</v>
      </c>
      <c r="T99" s="100">
        <v>2</v>
      </c>
      <c r="U99" s="100">
        <v>0</v>
      </c>
      <c r="V99" s="100">
        <v>453</v>
      </c>
      <c r="W99" s="128"/>
      <c r="X99" s="123">
        <v>1992</v>
      </c>
      <c r="Y99" s="100">
        <v>231</v>
      </c>
      <c r="Z99" s="100">
        <v>6</v>
      </c>
      <c r="AA99" s="100">
        <v>13</v>
      </c>
      <c r="AB99" s="100">
        <v>8</v>
      </c>
      <c r="AC99" s="100">
        <v>4</v>
      </c>
      <c r="AD99" s="100">
        <v>5</v>
      </c>
      <c r="AE99" s="100">
        <v>13</v>
      </c>
      <c r="AF99" s="100">
        <v>9</v>
      </c>
      <c r="AG99" s="100">
        <v>6</v>
      </c>
      <c r="AH99" s="100">
        <v>4</v>
      </c>
      <c r="AI99" s="100">
        <v>6</v>
      </c>
      <c r="AJ99" s="100">
        <v>7</v>
      </c>
      <c r="AK99" s="100">
        <v>8</v>
      </c>
      <c r="AL99" s="100">
        <v>7</v>
      </c>
      <c r="AM99" s="100">
        <v>6</v>
      </c>
      <c r="AN99" s="100">
        <v>7</v>
      </c>
      <c r="AO99" s="100">
        <v>8</v>
      </c>
      <c r="AP99" s="100">
        <v>4</v>
      </c>
      <c r="AQ99" s="100">
        <v>0</v>
      </c>
      <c r="AR99" s="100">
        <v>352</v>
      </c>
      <c r="AS99" s="128"/>
      <c r="AT99" s="123">
        <v>1992</v>
      </c>
      <c r="AU99" s="100">
        <v>554</v>
      </c>
      <c r="AV99" s="100">
        <v>15</v>
      </c>
      <c r="AW99" s="100">
        <v>22</v>
      </c>
      <c r="AX99" s="100">
        <v>18</v>
      </c>
      <c r="AY99" s="100">
        <v>15</v>
      </c>
      <c r="AZ99" s="100">
        <v>12</v>
      </c>
      <c r="BA99" s="100">
        <v>24</v>
      </c>
      <c r="BB99" s="100">
        <v>20</v>
      </c>
      <c r="BC99" s="100">
        <v>16</v>
      </c>
      <c r="BD99" s="100">
        <v>13</v>
      </c>
      <c r="BE99" s="100">
        <v>10</v>
      </c>
      <c r="BF99" s="100">
        <v>12</v>
      </c>
      <c r="BG99" s="100">
        <v>15</v>
      </c>
      <c r="BH99" s="100">
        <v>15</v>
      </c>
      <c r="BI99" s="100">
        <v>13</v>
      </c>
      <c r="BJ99" s="100">
        <v>13</v>
      </c>
      <c r="BK99" s="100">
        <v>12</v>
      </c>
      <c r="BL99" s="100">
        <v>6</v>
      </c>
      <c r="BM99" s="100">
        <v>0</v>
      </c>
      <c r="BN99" s="100">
        <v>805</v>
      </c>
      <c r="BP99" s="123">
        <v>1992</v>
      </c>
    </row>
    <row r="100" spans="2:68">
      <c r="B100" s="123">
        <v>1993</v>
      </c>
      <c r="C100" s="100">
        <v>278</v>
      </c>
      <c r="D100" s="100">
        <v>5</v>
      </c>
      <c r="E100" s="100">
        <v>9</v>
      </c>
      <c r="F100" s="100">
        <v>14</v>
      </c>
      <c r="G100" s="100">
        <v>9</v>
      </c>
      <c r="H100" s="100">
        <v>4</v>
      </c>
      <c r="I100" s="100">
        <v>13</v>
      </c>
      <c r="J100" s="100">
        <v>4</v>
      </c>
      <c r="K100" s="100">
        <v>9</v>
      </c>
      <c r="L100" s="100">
        <v>10</v>
      </c>
      <c r="M100" s="100">
        <v>4</v>
      </c>
      <c r="N100" s="100">
        <v>10</v>
      </c>
      <c r="O100" s="100">
        <v>3</v>
      </c>
      <c r="P100" s="100">
        <v>7</v>
      </c>
      <c r="Q100" s="100">
        <v>5</v>
      </c>
      <c r="R100" s="100">
        <v>4</v>
      </c>
      <c r="S100" s="100">
        <v>4</v>
      </c>
      <c r="T100" s="100">
        <v>5</v>
      </c>
      <c r="U100" s="100">
        <v>0</v>
      </c>
      <c r="V100" s="100">
        <v>397</v>
      </c>
      <c r="W100" s="128"/>
      <c r="X100" s="123">
        <v>1993</v>
      </c>
      <c r="Y100" s="100">
        <v>240</v>
      </c>
      <c r="Z100" s="100">
        <v>10</v>
      </c>
      <c r="AA100" s="100">
        <v>9</v>
      </c>
      <c r="AB100" s="100">
        <v>5</v>
      </c>
      <c r="AC100" s="100">
        <v>10</v>
      </c>
      <c r="AD100" s="100">
        <v>4</v>
      </c>
      <c r="AE100" s="100">
        <v>6</v>
      </c>
      <c r="AF100" s="100">
        <v>6</v>
      </c>
      <c r="AG100" s="100">
        <v>3</v>
      </c>
      <c r="AH100" s="100">
        <v>3</v>
      </c>
      <c r="AI100" s="100">
        <v>4</v>
      </c>
      <c r="AJ100" s="100">
        <v>5</v>
      </c>
      <c r="AK100" s="100">
        <v>6</v>
      </c>
      <c r="AL100" s="100">
        <v>8</v>
      </c>
      <c r="AM100" s="100">
        <v>7</v>
      </c>
      <c r="AN100" s="100">
        <v>5</v>
      </c>
      <c r="AO100" s="100">
        <v>6</v>
      </c>
      <c r="AP100" s="100">
        <v>5</v>
      </c>
      <c r="AQ100" s="100">
        <v>0</v>
      </c>
      <c r="AR100" s="100">
        <v>342</v>
      </c>
      <c r="AS100" s="128"/>
      <c r="AT100" s="123">
        <v>1993</v>
      </c>
      <c r="AU100" s="100">
        <v>518</v>
      </c>
      <c r="AV100" s="100">
        <v>15</v>
      </c>
      <c r="AW100" s="100">
        <v>18</v>
      </c>
      <c r="AX100" s="100">
        <v>19</v>
      </c>
      <c r="AY100" s="100">
        <v>19</v>
      </c>
      <c r="AZ100" s="100">
        <v>8</v>
      </c>
      <c r="BA100" s="100">
        <v>19</v>
      </c>
      <c r="BB100" s="100">
        <v>10</v>
      </c>
      <c r="BC100" s="100">
        <v>12</v>
      </c>
      <c r="BD100" s="100">
        <v>13</v>
      </c>
      <c r="BE100" s="100">
        <v>8</v>
      </c>
      <c r="BF100" s="100">
        <v>15</v>
      </c>
      <c r="BG100" s="100">
        <v>9</v>
      </c>
      <c r="BH100" s="100">
        <v>15</v>
      </c>
      <c r="BI100" s="100">
        <v>12</v>
      </c>
      <c r="BJ100" s="100">
        <v>9</v>
      </c>
      <c r="BK100" s="100">
        <v>10</v>
      </c>
      <c r="BL100" s="100">
        <v>10</v>
      </c>
      <c r="BM100" s="100">
        <v>0</v>
      </c>
      <c r="BN100" s="100">
        <v>739</v>
      </c>
      <c r="BP100" s="123">
        <v>1993</v>
      </c>
    </row>
    <row r="101" spans="2:68">
      <c r="B101" s="123">
        <v>1994</v>
      </c>
      <c r="C101" s="100">
        <v>287</v>
      </c>
      <c r="D101" s="100">
        <v>7</v>
      </c>
      <c r="E101" s="100">
        <v>11</v>
      </c>
      <c r="F101" s="100">
        <v>6</v>
      </c>
      <c r="G101" s="100">
        <v>8</v>
      </c>
      <c r="H101" s="100">
        <v>8</v>
      </c>
      <c r="I101" s="100">
        <v>10</v>
      </c>
      <c r="J101" s="100">
        <v>5</v>
      </c>
      <c r="K101" s="100">
        <v>8</v>
      </c>
      <c r="L101" s="100">
        <v>5</v>
      </c>
      <c r="M101" s="100">
        <v>9</v>
      </c>
      <c r="N101" s="100">
        <v>8</v>
      </c>
      <c r="O101" s="100">
        <v>8</v>
      </c>
      <c r="P101" s="100">
        <v>13</v>
      </c>
      <c r="Q101" s="100">
        <v>8</v>
      </c>
      <c r="R101" s="100">
        <v>2</v>
      </c>
      <c r="S101" s="100">
        <v>7</v>
      </c>
      <c r="T101" s="100">
        <v>3</v>
      </c>
      <c r="U101" s="100">
        <v>0</v>
      </c>
      <c r="V101" s="100">
        <v>413</v>
      </c>
      <c r="W101" s="128"/>
      <c r="X101" s="123">
        <v>1994</v>
      </c>
      <c r="Y101" s="100">
        <v>213</v>
      </c>
      <c r="Z101" s="100">
        <v>8</v>
      </c>
      <c r="AA101" s="100">
        <v>10</v>
      </c>
      <c r="AB101" s="100">
        <v>5</v>
      </c>
      <c r="AC101" s="100">
        <v>18</v>
      </c>
      <c r="AD101" s="100">
        <v>4</v>
      </c>
      <c r="AE101" s="100">
        <v>11</v>
      </c>
      <c r="AF101" s="100">
        <v>8</v>
      </c>
      <c r="AG101" s="100">
        <v>7</v>
      </c>
      <c r="AH101" s="100">
        <v>3</v>
      </c>
      <c r="AI101" s="100">
        <v>5</v>
      </c>
      <c r="AJ101" s="100">
        <v>5</v>
      </c>
      <c r="AK101" s="100">
        <v>9</v>
      </c>
      <c r="AL101" s="100">
        <v>9</v>
      </c>
      <c r="AM101" s="100">
        <v>10</v>
      </c>
      <c r="AN101" s="100">
        <v>2</v>
      </c>
      <c r="AO101" s="100">
        <v>5</v>
      </c>
      <c r="AP101" s="100">
        <v>9</v>
      </c>
      <c r="AQ101" s="100">
        <v>0</v>
      </c>
      <c r="AR101" s="100">
        <v>341</v>
      </c>
      <c r="AS101" s="128"/>
      <c r="AT101" s="123">
        <v>1994</v>
      </c>
      <c r="AU101" s="100">
        <v>500</v>
      </c>
      <c r="AV101" s="100">
        <v>15</v>
      </c>
      <c r="AW101" s="100">
        <v>21</v>
      </c>
      <c r="AX101" s="100">
        <v>11</v>
      </c>
      <c r="AY101" s="100">
        <v>26</v>
      </c>
      <c r="AZ101" s="100">
        <v>12</v>
      </c>
      <c r="BA101" s="100">
        <v>21</v>
      </c>
      <c r="BB101" s="100">
        <v>13</v>
      </c>
      <c r="BC101" s="100">
        <v>15</v>
      </c>
      <c r="BD101" s="100">
        <v>8</v>
      </c>
      <c r="BE101" s="100">
        <v>14</v>
      </c>
      <c r="BF101" s="100">
        <v>13</v>
      </c>
      <c r="BG101" s="100">
        <v>17</v>
      </c>
      <c r="BH101" s="100">
        <v>22</v>
      </c>
      <c r="BI101" s="100">
        <v>18</v>
      </c>
      <c r="BJ101" s="100">
        <v>4</v>
      </c>
      <c r="BK101" s="100">
        <v>12</v>
      </c>
      <c r="BL101" s="100">
        <v>12</v>
      </c>
      <c r="BM101" s="100">
        <v>0</v>
      </c>
      <c r="BN101" s="100">
        <v>754</v>
      </c>
      <c r="BP101" s="123">
        <v>1994</v>
      </c>
    </row>
    <row r="102" spans="2:68">
      <c r="B102" s="123">
        <v>1995</v>
      </c>
      <c r="C102" s="100">
        <v>232</v>
      </c>
      <c r="D102" s="100">
        <v>7</v>
      </c>
      <c r="E102" s="100">
        <v>6</v>
      </c>
      <c r="F102" s="100">
        <v>10</v>
      </c>
      <c r="G102" s="100">
        <v>9</v>
      </c>
      <c r="H102" s="100">
        <v>13</v>
      </c>
      <c r="I102" s="100">
        <v>5</v>
      </c>
      <c r="J102" s="100">
        <v>7</v>
      </c>
      <c r="K102" s="100">
        <v>7</v>
      </c>
      <c r="L102" s="100">
        <v>9</v>
      </c>
      <c r="M102" s="100">
        <v>5</v>
      </c>
      <c r="N102" s="100">
        <v>9</v>
      </c>
      <c r="O102" s="100">
        <v>5</v>
      </c>
      <c r="P102" s="100">
        <v>0</v>
      </c>
      <c r="Q102" s="100">
        <v>4</v>
      </c>
      <c r="R102" s="100">
        <v>7</v>
      </c>
      <c r="S102" s="100">
        <v>5</v>
      </c>
      <c r="T102" s="100">
        <v>3</v>
      </c>
      <c r="U102" s="100">
        <v>0</v>
      </c>
      <c r="V102" s="100">
        <v>343</v>
      </c>
      <c r="W102" s="128"/>
      <c r="X102" s="123">
        <v>1995</v>
      </c>
      <c r="Y102" s="100">
        <v>209</v>
      </c>
      <c r="Z102" s="100">
        <v>8</v>
      </c>
      <c r="AA102" s="100">
        <v>12</v>
      </c>
      <c r="AB102" s="100">
        <v>13</v>
      </c>
      <c r="AC102" s="100">
        <v>10</v>
      </c>
      <c r="AD102" s="100">
        <v>2</v>
      </c>
      <c r="AE102" s="100">
        <v>7</v>
      </c>
      <c r="AF102" s="100">
        <v>8</v>
      </c>
      <c r="AG102" s="100">
        <v>4</v>
      </c>
      <c r="AH102" s="100">
        <v>3</v>
      </c>
      <c r="AI102" s="100">
        <v>7</v>
      </c>
      <c r="AJ102" s="100">
        <v>7</v>
      </c>
      <c r="AK102" s="100">
        <v>9</v>
      </c>
      <c r="AL102" s="100">
        <v>9</v>
      </c>
      <c r="AM102" s="100">
        <v>8</v>
      </c>
      <c r="AN102" s="100">
        <v>10</v>
      </c>
      <c r="AO102" s="100">
        <v>7</v>
      </c>
      <c r="AP102" s="100">
        <v>2</v>
      </c>
      <c r="AQ102" s="100">
        <v>0</v>
      </c>
      <c r="AR102" s="100">
        <v>335</v>
      </c>
      <c r="AS102" s="128"/>
      <c r="AT102" s="123">
        <v>1995</v>
      </c>
      <c r="AU102" s="100">
        <v>441</v>
      </c>
      <c r="AV102" s="100">
        <v>15</v>
      </c>
      <c r="AW102" s="100">
        <v>18</v>
      </c>
      <c r="AX102" s="100">
        <v>23</v>
      </c>
      <c r="AY102" s="100">
        <v>19</v>
      </c>
      <c r="AZ102" s="100">
        <v>15</v>
      </c>
      <c r="BA102" s="100">
        <v>12</v>
      </c>
      <c r="BB102" s="100">
        <v>15</v>
      </c>
      <c r="BC102" s="100">
        <v>11</v>
      </c>
      <c r="BD102" s="100">
        <v>12</v>
      </c>
      <c r="BE102" s="100">
        <v>12</v>
      </c>
      <c r="BF102" s="100">
        <v>16</v>
      </c>
      <c r="BG102" s="100">
        <v>14</v>
      </c>
      <c r="BH102" s="100">
        <v>9</v>
      </c>
      <c r="BI102" s="100">
        <v>12</v>
      </c>
      <c r="BJ102" s="100">
        <v>17</v>
      </c>
      <c r="BK102" s="100">
        <v>12</v>
      </c>
      <c r="BL102" s="100">
        <v>5</v>
      </c>
      <c r="BM102" s="100">
        <v>0</v>
      </c>
      <c r="BN102" s="100">
        <v>678</v>
      </c>
      <c r="BP102" s="123">
        <v>1995</v>
      </c>
    </row>
    <row r="103" spans="2:68">
      <c r="B103" s="123">
        <v>1996</v>
      </c>
      <c r="C103" s="100">
        <v>237</v>
      </c>
      <c r="D103" s="100">
        <v>5</v>
      </c>
      <c r="E103" s="100">
        <v>10</v>
      </c>
      <c r="F103" s="100">
        <v>9</v>
      </c>
      <c r="G103" s="100">
        <v>10</v>
      </c>
      <c r="H103" s="100">
        <v>10</v>
      </c>
      <c r="I103" s="100">
        <v>7</v>
      </c>
      <c r="J103" s="100">
        <v>5</v>
      </c>
      <c r="K103" s="100">
        <v>7</v>
      </c>
      <c r="L103" s="100">
        <v>9</v>
      </c>
      <c r="M103" s="100">
        <v>4</v>
      </c>
      <c r="N103" s="100">
        <v>6</v>
      </c>
      <c r="O103" s="100">
        <v>8</v>
      </c>
      <c r="P103" s="100">
        <v>6</v>
      </c>
      <c r="Q103" s="100">
        <v>5</v>
      </c>
      <c r="R103" s="100">
        <v>4</v>
      </c>
      <c r="S103" s="100">
        <v>5</v>
      </c>
      <c r="T103" s="100">
        <v>3</v>
      </c>
      <c r="U103" s="100">
        <v>0</v>
      </c>
      <c r="V103" s="100">
        <v>350</v>
      </c>
      <c r="W103" s="128"/>
      <c r="X103" s="123">
        <v>1996</v>
      </c>
      <c r="Y103" s="100">
        <v>182</v>
      </c>
      <c r="Z103" s="100">
        <v>6</v>
      </c>
      <c r="AA103" s="100">
        <v>9</v>
      </c>
      <c r="AB103" s="100">
        <v>7</v>
      </c>
      <c r="AC103" s="100">
        <v>7</v>
      </c>
      <c r="AD103" s="100">
        <v>9</v>
      </c>
      <c r="AE103" s="100">
        <v>9</v>
      </c>
      <c r="AF103" s="100">
        <v>8</v>
      </c>
      <c r="AG103" s="100">
        <v>6</v>
      </c>
      <c r="AH103" s="100">
        <v>10</v>
      </c>
      <c r="AI103" s="100">
        <v>9</v>
      </c>
      <c r="AJ103" s="100">
        <v>7</v>
      </c>
      <c r="AK103" s="100">
        <v>9</v>
      </c>
      <c r="AL103" s="100">
        <v>8</v>
      </c>
      <c r="AM103" s="100">
        <v>6</v>
      </c>
      <c r="AN103" s="100">
        <v>4</v>
      </c>
      <c r="AO103" s="100">
        <v>4</v>
      </c>
      <c r="AP103" s="100">
        <v>1</v>
      </c>
      <c r="AQ103" s="100">
        <v>0</v>
      </c>
      <c r="AR103" s="100">
        <v>301</v>
      </c>
      <c r="AS103" s="128"/>
      <c r="AT103" s="123">
        <v>1996</v>
      </c>
      <c r="AU103" s="100">
        <v>419</v>
      </c>
      <c r="AV103" s="100">
        <v>11</v>
      </c>
      <c r="AW103" s="100">
        <v>19</v>
      </c>
      <c r="AX103" s="100">
        <v>16</v>
      </c>
      <c r="AY103" s="100">
        <v>17</v>
      </c>
      <c r="AZ103" s="100">
        <v>19</v>
      </c>
      <c r="BA103" s="100">
        <v>16</v>
      </c>
      <c r="BB103" s="100">
        <v>13</v>
      </c>
      <c r="BC103" s="100">
        <v>13</v>
      </c>
      <c r="BD103" s="100">
        <v>19</v>
      </c>
      <c r="BE103" s="100">
        <v>13</v>
      </c>
      <c r="BF103" s="100">
        <v>13</v>
      </c>
      <c r="BG103" s="100">
        <v>17</v>
      </c>
      <c r="BH103" s="100">
        <v>14</v>
      </c>
      <c r="BI103" s="100">
        <v>11</v>
      </c>
      <c r="BJ103" s="100">
        <v>8</v>
      </c>
      <c r="BK103" s="100">
        <v>9</v>
      </c>
      <c r="BL103" s="100">
        <v>4</v>
      </c>
      <c r="BM103" s="100">
        <v>0</v>
      </c>
      <c r="BN103" s="100">
        <v>651</v>
      </c>
      <c r="BP103" s="123">
        <v>1996</v>
      </c>
    </row>
    <row r="104" spans="2:68">
      <c r="B104" s="124">
        <v>1997</v>
      </c>
      <c r="C104" s="100">
        <v>222</v>
      </c>
      <c r="D104" s="100">
        <v>10</v>
      </c>
      <c r="E104" s="100">
        <v>9</v>
      </c>
      <c r="F104" s="100">
        <v>16</v>
      </c>
      <c r="G104" s="100">
        <v>12</v>
      </c>
      <c r="H104" s="100">
        <v>17</v>
      </c>
      <c r="I104" s="100">
        <v>10</v>
      </c>
      <c r="J104" s="100">
        <v>11</v>
      </c>
      <c r="K104" s="100">
        <v>9</v>
      </c>
      <c r="L104" s="100">
        <v>18</v>
      </c>
      <c r="M104" s="100">
        <v>13</v>
      </c>
      <c r="N104" s="100">
        <v>10</v>
      </c>
      <c r="O104" s="100">
        <v>12</v>
      </c>
      <c r="P104" s="100">
        <v>7</v>
      </c>
      <c r="Q104" s="100">
        <v>9</v>
      </c>
      <c r="R104" s="100">
        <v>4</v>
      </c>
      <c r="S104" s="100">
        <v>13</v>
      </c>
      <c r="T104" s="100">
        <v>6</v>
      </c>
      <c r="U104" s="100">
        <v>0</v>
      </c>
      <c r="V104" s="100">
        <v>408</v>
      </c>
      <c r="W104" s="128"/>
      <c r="X104" s="124">
        <v>1997</v>
      </c>
      <c r="Y104" s="100">
        <v>200</v>
      </c>
      <c r="Z104" s="100">
        <v>4</v>
      </c>
      <c r="AA104" s="100">
        <v>10</v>
      </c>
      <c r="AB104" s="100">
        <v>9</v>
      </c>
      <c r="AC104" s="100">
        <v>10</v>
      </c>
      <c r="AD104" s="100">
        <v>7</v>
      </c>
      <c r="AE104" s="100">
        <v>8</v>
      </c>
      <c r="AF104" s="100">
        <v>10</v>
      </c>
      <c r="AG104" s="100">
        <v>5</v>
      </c>
      <c r="AH104" s="100">
        <v>6</v>
      </c>
      <c r="AI104" s="100">
        <v>13</v>
      </c>
      <c r="AJ104" s="100">
        <v>7</v>
      </c>
      <c r="AK104" s="100">
        <v>7</v>
      </c>
      <c r="AL104" s="100">
        <v>8</v>
      </c>
      <c r="AM104" s="100">
        <v>10</v>
      </c>
      <c r="AN104" s="100">
        <v>11</v>
      </c>
      <c r="AO104" s="100">
        <v>5</v>
      </c>
      <c r="AP104" s="100">
        <v>7</v>
      </c>
      <c r="AQ104" s="100">
        <v>0</v>
      </c>
      <c r="AR104" s="100">
        <v>337</v>
      </c>
      <c r="AS104" s="128"/>
      <c r="AT104" s="124">
        <v>1997</v>
      </c>
      <c r="AU104" s="100">
        <v>422</v>
      </c>
      <c r="AV104" s="100">
        <v>14</v>
      </c>
      <c r="AW104" s="100">
        <v>19</v>
      </c>
      <c r="AX104" s="100">
        <v>25</v>
      </c>
      <c r="AY104" s="100">
        <v>22</v>
      </c>
      <c r="AZ104" s="100">
        <v>24</v>
      </c>
      <c r="BA104" s="100">
        <v>18</v>
      </c>
      <c r="BB104" s="100">
        <v>21</v>
      </c>
      <c r="BC104" s="100">
        <v>14</v>
      </c>
      <c r="BD104" s="100">
        <v>24</v>
      </c>
      <c r="BE104" s="100">
        <v>26</v>
      </c>
      <c r="BF104" s="100">
        <v>17</v>
      </c>
      <c r="BG104" s="100">
        <v>19</v>
      </c>
      <c r="BH104" s="100">
        <v>15</v>
      </c>
      <c r="BI104" s="100">
        <v>19</v>
      </c>
      <c r="BJ104" s="100">
        <v>15</v>
      </c>
      <c r="BK104" s="100">
        <v>18</v>
      </c>
      <c r="BL104" s="100">
        <v>13</v>
      </c>
      <c r="BM104" s="100">
        <v>0</v>
      </c>
      <c r="BN104" s="100">
        <v>745</v>
      </c>
      <c r="BP104" s="124">
        <v>1997</v>
      </c>
    </row>
    <row r="105" spans="2:68">
      <c r="B105" s="124">
        <v>1998</v>
      </c>
      <c r="C105" s="100">
        <v>198</v>
      </c>
      <c r="D105" s="100">
        <v>8</v>
      </c>
      <c r="E105" s="100">
        <v>4</v>
      </c>
      <c r="F105" s="100">
        <v>6</v>
      </c>
      <c r="G105" s="100">
        <v>15</v>
      </c>
      <c r="H105" s="100">
        <v>10</v>
      </c>
      <c r="I105" s="100">
        <v>8</v>
      </c>
      <c r="J105" s="100">
        <v>9</v>
      </c>
      <c r="K105" s="100">
        <v>6</v>
      </c>
      <c r="L105" s="100">
        <v>5</v>
      </c>
      <c r="M105" s="100">
        <v>6</v>
      </c>
      <c r="N105" s="100">
        <v>16</v>
      </c>
      <c r="O105" s="100">
        <v>10</v>
      </c>
      <c r="P105" s="100">
        <v>11</v>
      </c>
      <c r="Q105" s="100">
        <v>7</v>
      </c>
      <c r="R105" s="100">
        <v>8</v>
      </c>
      <c r="S105" s="100">
        <v>4</v>
      </c>
      <c r="T105" s="100">
        <v>4</v>
      </c>
      <c r="U105" s="100">
        <v>0</v>
      </c>
      <c r="V105" s="100">
        <v>335</v>
      </c>
      <c r="W105" s="128"/>
      <c r="X105" s="124">
        <v>1998</v>
      </c>
      <c r="Y105" s="100">
        <v>159</v>
      </c>
      <c r="Z105" s="100">
        <v>5</v>
      </c>
      <c r="AA105" s="100">
        <v>7</v>
      </c>
      <c r="AB105" s="100">
        <v>7</v>
      </c>
      <c r="AC105" s="100">
        <v>7</v>
      </c>
      <c r="AD105" s="100">
        <v>11</v>
      </c>
      <c r="AE105" s="100">
        <v>4</v>
      </c>
      <c r="AF105" s="100">
        <v>4</v>
      </c>
      <c r="AG105" s="100">
        <v>4</v>
      </c>
      <c r="AH105" s="100">
        <v>11</v>
      </c>
      <c r="AI105" s="100">
        <v>4</v>
      </c>
      <c r="AJ105" s="100">
        <v>4</v>
      </c>
      <c r="AK105" s="100">
        <v>6</v>
      </c>
      <c r="AL105" s="100">
        <v>7</v>
      </c>
      <c r="AM105" s="100">
        <v>15</v>
      </c>
      <c r="AN105" s="100">
        <v>9</v>
      </c>
      <c r="AO105" s="100">
        <v>7</v>
      </c>
      <c r="AP105" s="100">
        <v>6</v>
      </c>
      <c r="AQ105" s="100">
        <v>0</v>
      </c>
      <c r="AR105" s="100">
        <v>277</v>
      </c>
      <c r="AS105" s="128"/>
      <c r="AT105" s="124">
        <v>1998</v>
      </c>
      <c r="AU105" s="100">
        <v>357</v>
      </c>
      <c r="AV105" s="100">
        <v>13</v>
      </c>
      <c r="AW105" s="100">
        <v>11</v>
      </c>
      <c r="AX105" s="100">
        <v>13</v>
      </c>
      <c r="AY105" s="100">
        <v>22</v>
      </c>
      <c r="AZ105" s="100">
        <v>21</v>
      </c>
      <c r="BA105" s="100">
        <v>12</v>
      </c>
      <c r="BB105" s="100">
        <v>13</v>
      </c>
      <c r="BC105" s="100">
        <v>10</v>
      </c>
      <c r="BD105" s="100">
        <v>16</v>
      </c>
      <c r="BE105" s="100">
        <v>10</v>
      </c>
      <c r="BF105" s="100">
        <v>20</v>
      </c>
      <c r="BG105" s="100">
        <v>16</v>
      </c>
      <c r="BH105" s="100">
        <v>18</v>
      </c>
      <c r="BI105" s="100">
        <v>22</v>
      </c>
      <c r="BJ105" s="100">
        <v>17</v>
      </c>
      <c r="BK105" s="100">
        <v>11</v>
      </c>
      <c r="BL105" s="100">
        <v>10</v>
      </c>
      <c r="BM105" s="100">
        <v>0</v>
      </c>
      <c r="BN105" s="100">
        <v>612</v>
      </c>
      <c r="BP105" s="124">
        <v>1998</v>
      </c>
    </row>
    <row r="106" spans="2:68">
      <c r="B106" s="124">
        <v>1999</v>
      </c>
      <c r="C106" s="100">
        <v>253</v>
      </c>
      <c r="D106" s="100">
        <v>7</v>
      </c>
      <c r="E106" s="100">
        <v>6</v>
      </c>
      <c r="F106" s="100">
        <v>9</v>
      </c>
      <c r="G106" s="100">
        <v>6</v>
      </c>
      <c r="H106" s="100">
        <v>8</v>
      </c>
      <c r="I106" s="100">
        <v>15</v>
      </c>
      <c r="J106" s="100">
        <v>4</v>
      </c>
      <c r="K106" s="100">
        <v>13</v>
      </c>
      <c r="L106" s="100">
        <v>10</v>
      </c>
      <c r="M106" s="100">
        <v>11</v>
      </c>
      <c r="N106" s="100">
        <v>10</v>
      </c>
      <c r="O106" s="100">
        <v>8</v>
      </c>
      <c r="P106" s="100">
        <v>6</v>
      </c>
      <c r="Q106" s="100">
        <v>14</v>
      </c>
      <c r="R106" s="100">
        <v>6</v>
      </c>
      <c r="S106" s="100">
        <v>2</v>
      </c>
      <c r="T106" s="100">
        <v>4</v>
      </c>
      <c r="U106" s="100">
        <v>0</v>
      </c>
      <c r="V106" s="100">
        <v>392</v>
      </c>
      <c r="W106" s="128"/>
      <c r="X106" s="124">
        <v>1999</v>
      </c>
      <c r="Y106" s="100">
        <v>206</v>
      </c>
      <c r="Z106" s="100">
        <v>2</v>
      </c>
      <c r="AA106" s="100">
        <v>4</v>
      </c>
      <c r="AB106" s="100">
        <v>7</v>
      </c>
      <c r="AC106" s="100">
        <v>3</v>
      </c>
      <c r="AD106" s="100">
        <v>6</v>
      </c>
      <c r="AE106" s="100">
        <v>12</v>
      </c>
      <c r="AF106" s="100">
        <v>3</v>
      </c>
      <c r="AG106" s="100">
        <v>9</v>
      </c>
      <c r="AH106" s="100">
        <v>10</v>
      </c>
      <c r="AI106" s="100">
        <v>9</v>
      </c>
      <c r="AJ106" s="100">
        <v>9</v>
      </c>
      <c r="AK106" s="100">
        <v>12</v>
      </c>
      <c r="AL106" s="100">
        <v>5</v>
      </c>
      <c r="AM106" s="100">
        <v>7</v>
      </c>
      <c r="AN106" s="100">
        <v>7</v>
      </c>
      <c r="AO106" s="100">
        <v>6</v>
      </c>
      <c r="AP106" s="100">
        <v>6</v>
      </c>
      <c r="AQ106" s="100">
        <v>0</v>
      </c>
      <c r="AR106" s="100">
        <v>323</v>
      </c>
      <c r="AS106" s="128"/>
      <c r="AT106" s="124">
        <v>1999</v>
      </c>
      <c r="AU106" s="100">
        <v>459</v>
      </c>
      <c r="AV106" s="100">
        <v>9</v>
      </c>
      <c r="AW106" s="100">
        <v>10</v>
      </c>
      <c r="AX106" s="100">
        <v>16</v>
      </c>
      <c r="AY106" s="100">
        <v>9</v>
      </c>
      <c r="AZ106" s="100">
        <v>14</v>
      </c>
      <c r="BA106" s="100">
        <v>27</v>
      </c>
      <c r="BB106" s="100">
        <v>7</v>
      </c>
      <c r="BC106" s="100">
        <v>22</v>
      </c>
      <c r="BD106" s="100">
        <v>20</v>
      </c>
      <c r="BE106" s="100">
        <v>20</v>
      </c>
      <c r="BF106" s="100">
        <v>19</v>
      </c>
      <c r="BG106" s="100">
        <v>20</v>
      </c>
      <c r="BH106" s="100">
        <v>11</v>
      </c>
      <c r="BI106" s="100">
        <v>21</v>
      </c>
      <c r="BJ106" s="100">
        <v>13</v>
      </c>
      <c r="BK106" s="100">
        <v>8</v>
      </c>
      <c r="BL106" s="100">
        <v>10</v>
      </c>
      <c r="BM106" s="100">
        <v>0</v>
      </c>
      <c r="BN106" s="100">
        <v>715</v>
      </c>
      <c r="BP106" s="124">
        <v>1999</v>
      </c>
    </row>
    <row r="107" spans="2:68" s="92" customFormat="1">
      <c r="B107" s="125">
        <v>2000</v>
      </c>
      <c r="C107" s="100">
        <v>195</v>
      </c>
      <c r="D107" s="100">
        <v>5</v>
      </c>
      <c r="E107" s="100">
        <v>5</v>
      </c>
      <c r="F107" s="100">
        <v>14</v>
      </c>
      <c r="G107" s="100">
        <v>8</v>
      </c>
      <c r="H107" s="100">
        <v>10</v>
      </c>
      <c r="I107" s="100">
        <v>6</v>
      </c>
      <c r="J107" s="100">
        <v>11</v>
      </c>
      <c r="K107" s="100">
        <v>10</v>
      </c>
      <c r="L107" s="100">
        <v>8</v>
      </c>
      <c r="M107" s="100">
        <v>4</v>
      </c>
      <c r="N107" s="100">
        <v>10</v>
      </c>
      <c r="O107" s="100">
        <v>6</v>
      </c>
      <c r="P107" s="100">
        <v>9</v>
      </c>
      <c r="Q107" s="100">
        <v>10</v>
      </c>
      <c r="R107" s="100">
        <v>6</v>
      </c>
      <c r="S107" s="100">
        <v>4</v>
      </c>
      <c r="T107" s="100">
        <v>5</v>
      </c>
      <c r="U107" s="100">
        <v>0</v>
      </c>
      <c r="V107" s="100">
        <v>326</v>
      </c>
      <c r="W107" s="126"/>
      <c r="X107" s="125">
        <v>2000</v>
      </c>
      <c r="Y107" s="100">
        <v>158</v>
      </c>
      <c r="Z107" s="100">
        <v>8</v>
      </c>
      <c r="AA107" s="100">
        <v>6</v>
      </c>
      <c r="AB107" s="100">
        <v>8</v>
      </c>
      <c r="AC107" s="100">
        <v>6</v>
      </c>
      <c r="AD107" s="100">
        <v>10</v>
      </c>
      <c r="AE107" s="100">
        <v>4</v>
      </c>
      <c r="AF107" s="100">
        <v>14</v>
      </c>
      <c r="AG107" s="100">
        <v>6</v>
      </c>
      <c r="AH107" s="100">
        <v>5</v>
      </c>
      <c r="AI107" s="100">
        <v>6</v>
      </c>
      <c r="AJ107" s="100">
        <v>13</v>
      </c>
      <c r="AK107" s="100">
        <v>6</v>
      </c>
      <c r="AL107" s="100">
        <v>11</v>
      </c>
      <c r="AM107" s="100">
        <v>4</v>
      </c>
      <c r="AN107" s="100">
        <v>8</v>
      </c>
      <c r="AO107" s="100">
        <v>3</v>
      </c>
      <c r="AP107" s="100">
        <v>8</v>
      </c>
      <c r="AQ107" s="100">
        <v>0</v>
      </c>
      <c r="AR107" s="100">
        <v>284</v>
      </c>
      <c r="AS107" s="126"/>
      <c r="AT107" s="125">
        <v>2000</v>
      </c>
      <c r="AU107" s="100">
        <v>353</v>
      </c>
      <c r="AV107" s="100">
        <v>13</v>
      </c>
      <c r="AW107" s="100">
        <v>11</v>
      </c>
      <c r="AX107" s="100">
        <v>22</v>
      </c>
      <c r="AY107" s="100">
        <v>14</v>
      </c>
      <c r="AZ107" s="100">
        <v>20</v>
      </c>
      <c r="BA107" s="100">
        <v>10</v>
      </c>
      <c r="BB107" s="100">
        <v>25</v>
      </c>
      <c r="BC107" s="100">
        <v>16</v>
      </c>
      <c r="BD107" s="100">
        <v>13</v>
      </c>
      <c r="BE107" s="100">
        <v>10</v>
      </c>
      <c r="BF107" s="100">
        <v>23</v>
      </c>
      <c r="BG107" s="100">
        <v>12</v>
      </c>
      <c r="BH107" s="100">
        <v>20</v>
      </c>
      <c r="BI107" s="100">
        <v>14</v>
      </c>
      <c r="BJ107" s="100">
        <v>14</v>
      </c>
      <c r="BK107" s="100">
        <v>7</v>
      </c>
      <c r="BL107" s="100">
        <v>13</v>
      </c>
      <c r="BM107" s="100">
        <v>0</v>
      </c>
      <c r="BN107" s="100">
        <v>610</v>
      </c>
      <c r="BP107" s="125">
        <v>2000</v>
      </c>
    </row>
    <row r="108" spans="2:68">
      <c r="B108" s="124">
        <v>2001</v>
      </c>
      <c r="C108" s="100">
        <v>201</v>
      </c>
      <c r="D108" s="100">
        <v>6</v>
      </c>
      <c r="E108" s="100">
        <v>5</v>
      </c>
      <c r="F108" s="100">
        <v>6</v>
      </c>
      <c r="G108" s="100">
        <v>9</v>
      </c>
      <c r="H108" s="100">
        <v>8</v>
      </c>
      <c r="I108" s="100">
        <v>8</v>
      </c>
      <c r="J108" s="100">
        <v>12</v>
      </c>
      <c r="K108" s="100">
        <v>8</v>
      </c>
      <c r="L108" s="100">
        <v>7</v>
      </c>
      <c r="M108" s="100">
        <v>9</v>
      </c>
      <c r="N108" s="100">
        <v>11</v>
      </c>
      <c r="O108" s="100">
        <v>7</v>
      </c>
      <c r="P108" s="100">
        <v>6</v>
      </c>
      <c r="Q108" s="100">
        <v>8</v>
      </c>
      <c r="R108" s="100">
        <v>10</v>
      </c>
      <c r="S108" s="100">
        <v>8</v>
      </c>
      <c r="T108" s="100">
        <v>6</v>
      </c>
      <c r="U108" s="100">
        <v>0</v>
      </c>
      <c r="V108" s="100">
        <v>335</v>
      </c>
      <c r="W108" s="128"/>
      <c r="X108" s="124">
        <v>2001</v>
      </c>
      <c r="Y108" s="100">
        <v>158</v>
      </c>
      <c r="Z108" s="100">
        <v>6</v>
      </c>
      <c r="AA108" s="100">
        <v>7</v>
      </c>
      <c r="AB108" s="100">
        <v>5</v>
      </c>
      <c r="AC108" s="100">
        <v>9</v>
      </c>
      <c r="AD108" s="100">
        <v>10</v>
      </c>
      <c r="AE108" s="100">
        <v>9</v>
      </c>
      <c r="AF108" s="100">
        <v>6</v>
      </c>
      <c r="AG108" s="100">
        <v>3</v>
      </c>
      <c r="AH108" s="100">
        <v>9</v>
      </c>
      <c r="AI108" s="100">
        <v>3</v>
      </c>
      <c r="AJ108" s="100">
        <v>6</v>
      </c>
      <c r="AK108" s="100">
        <v>7</v>
      </c>
      <c r="AL108" s="100">
        <v>5</v>
      </c>
      <c r="AM108" s="100">
        <v>7</v>
      </c>
      <c r="AN108" s="100">
        <v>14</v>
      </c>
      <c r="AO108" s="100">
        <v>7</v>
      </c>
      <c r="AP108" s="100">
        <v>8</v>
      </c>
      <c r="AQ108" s="100">
        <v>0</v>
      </c>
      <c r="AR108" s="100">
        <v>279</v>
      </c>
      <c r="AS108" s="128"/>
      <c r="AT108" s="124">
        <v>2001</v>
      </c>
      <c r="AU108" s="100">
        <v>359</v>
      </c>
      <c r="AV108" s="100">
        <v>12</v>
      </c>
      <c r="AW108" s="100">
        <v>12</v>
      </c>
      <c r="AX108" s="100">
        <v>11</v>
      </c>
      <c r="AY108" s="100">
        <v>18</v>
      </c>
      <c r="AZ108" s="100">
        <v>18</v>
      </c>
      <c r="BA108" s="100">
        <v>17</v>
      </c>
      <c r="BB108" s="100">
        <v>18</v>
      </c>
      <c r="BC108" s="100">
        <v>11</v>
      </c>
      <c r="BD108" s="100">
        <v>16</v>
      </c>
      <c r="BE108" s="100">
        <v>12</v>
      </c>
      <c r="BF108" s="100">
        <v>17</v>
      </c>
      <c r="BG108" s="100">
        <v>14</v>
      </c>
      <c r="BH108" s="100">
        <v>11</v>
      </c>
      <c r="BI108" s="100">
        <v>15</v>
      </c>
      <c r="BJ108" s="100">
        <v>24</v>
      </c>
      <c r="BK108" s="100">
        <v>15</v>
      </c>
      <c r="BL108" s="100">
        <v>14</v>
      </c>
      <c r="BM108" s="100">
        <v>0</v>
      </c>
      <c r="BN108" s="100">
        <v>614</v>
      </c>
      <c r="BP108" s="124">
        <v>2001</v>
      </c>
    </row>
    <row r="109" spans="2:68">
      <c r="B109" s="125">
        <v>2002</v>
      </c>
      <c r="C109" s="100">
        <v>162</v>
      </c>
      <c r="D109" s="100">
        <v>8</v>
      </c>
      <c r="E109" s="100">
        <v>3</v>
      </c>
      <c r="F109" s="100">
        <v>9</v>
      </c>
      <c r="G109" s="100">
        <v>10</v>
      </c>
      <c r="H109" s="100">
        <v>7</v>
      </c>
      <c r="I109" s="100">
        <v>16</v>
      </c>
      <c r="J109" s="100">
        <v>9</v>
      </c>
      <c r="K109" s="100">
        <v>12</v>
      </c>
      <c r="L109" s="100">
        <v>6</v>
      </c>
      <c r="M109" s="100">
        <v>8</v>
      </c>
      <c r="N109" s="100">
        <v>11</v>
      </c>
      <c r="O109" s="100">
        <v>11</v>
      </c>
      <c r="P109" s="100">
        <v>11</v>
      </c>
      <c r="Q109" s="100">
        <v>13</v>
      </c>
      <c r="R109" s="100">
        <v>6</v>
      </c>
      <c r="S109" s="100">
        <v>5</v>
      </c>
      <c r="T109" s="100">
        <v>8</v>
      </c>
      <c r="U109" s="100">
        <v>1</v>
      </c>
      <c r="V109" s="100">
        <v>316</v>
      </c>
      <c r="W109" s="128"/>
      <c r="X109" s="125">
        <v>2002</v>
      </c>
      <c r="Y109" s="100">
        <v>145</v>
      </c>
      <c r="Z109" s="100">
        <v>5</v>
      </c>
      <c r="AA109" s="100">
        <v>6</v>
      </c>
      <c r="AB109" s="100">
        <v>8</v>
      </c>
      <c r="AC109" s="100">
        <v>5</v>
      </c>
      <c r="AD109" s="100">
        <v>9</v>
      </c>
      <c r="AE109" s="100">
        <v>11</v>
      </c>
      <c r="AF109" s="100">
        <v>7</v>
      </c>
      <c r="AG109" s="100">
        <v>9</v>
      </c>
      <c r="AH109" s="100">
        <v>6</v>
      </c>
      <c r="AI109" s="100">
        <v>11</v>
      </c>
      <c r="AJ109" s="100">
        <v>8</v>
      </c>
      <c r="AK109" s="100">
        <v>8</v>
      </c>
      <c r="AL109" s="100">
        <v>11</v>
      </c>
      <c r="AM109" s="100">
        <v>7</v>
      </c>
      <c r="AN109" s="100">
        <v>7</v>
      </c>
      <c r="AO109" s="100">
        <v>6</v>
      </c>
      <c r="AP109" s="100">
        <v>10</v>
      </c>
      <c r="AQ109" s="100">
        <v>0</v>
      </c>
      <c r="AR109" s="100">
        <v>279</v>
      </c>
      <c r="AS109" s="128"/>
      <c r="AT109" s="125">
        <v>2002</v>
      </c>
      <c r="AU109" s="100">
        <v>307</v>
      </c>
      <c r="AV109" s="100">
        <v>13</v>
      </c>
      <c r="AW109" s="100">
        <v>9</v>
      </c>
      <c r="AX109" s="100">
        <v>17</v>
      </c>
      <c r="AY109" s="100">
        <v>15</v>
      </c>
      <c r="AZ109" s="100">
        <v>16</v>
      </c>
      <c r="BA109" s="100">
        <v>27</v>
      </c>
      <c r="BB109" s="100">
        <v>16</v>
      </c>
      <c r="BC109" s="100">
        <v>21</v>
      </c>
      <c r="BD109" s="100">
        <v>12</v>
      </c>
      <c r="BE109" s="100">
        <v>19</v>
      </c>
      <c r="BF109" s="100">
        <v>19</v>
      </c>
      <c r="BG109" s="100">
        <v>19</v>
      </c>
      <c r="BH109" s="100">
        <v>22</v>
      </c>
      <c r="BI109" s="100">
        <v>20</v>
      </c>
      <c r="BJ109" s="100">
        <v>13</v>
      </c>
      <c r="BK109" s="100">
        <v>11</v>
      </c>
      <c r="BL109" s="100">
        <v>18</v>
      </c>
      <c r="BM109" s="100">
        <v>1</v>
      </c>
      <c r="BN109" s="100">
        <v>595</v>
      </c>
      <c r="BP109" s="125">
        <v>2002</v>
      </c>
    </row>
    <row r="110" spans="2:68">
      <c r="B110" s="124">
        <v>2003</v>
      </c>
      <c r="C110" s="100">
        <v>170</v>
      </c>
      <c r="D110" s="100">
        <v>3</v>
      </c>
      <c r="E110" s="100">
        <v>4</v>
      </c>
      <c r="F110" s="100">
        <v>11</v>
      </c>
      <c r="G110" s="100">
        <v>5</v>
      </c>
      <c r="H110" s="100">
        <v>15</v>
      </c>
      <c r="I110" s="100">
        <v>6</v>
      </c>
      <c r="J110" s="100">
        <v>7</v>
      </c>
      <c r="K110" s="100">
        <v>13</v>
      </c>
      <c r="L110" s="100">
        <v>11</v>
      </c>
      <c r="M110" s="100">
        <v>11</v>
      </c>
      <c r="N110" s="100">
        <v>12</v>
      </c>
      <c r="O110" s="100">
        <v>13</v>
      </c>
      <c r="P110" s="100">
        <v>6</v>
      </c>
      <c r="Q110" s="100">
        <v>13</v>
      </c>
      <c r="R110" s="100">
        <v>8</v>
      </c>
      <c r="S110" s="100">
        <v>5</v>
      </c>
      <c r="T110" s="100">
        <v>3</v>
      </c>
      <c r="U110" s="100">
        <v>0</v>
      </c>
      <c r="V110" s="100">
        <v>316</v>
      </c>
      <c r="W110" s="128"/>
      <c r="X110" s="124">
        <v>2003</v>
      </c>
      <c r="Y110" s="100">
        <v>137</v>
      </c>
      <c r="Z110" s="100">
        <v>4</v>
      </c>
      <c r="AA110" s="100">
        <v>3</v>
      </c>
      <c r="AB110" s="100">
        <v>3</v>
      </c>
      <c r="AC110" s="100">
        <v>11</v>
      </c>
      <c r="AD110" s="100">
        <v>6</v>
      </c>
      <c r="AE110" s="100">
        <v>8</v>
      </c>
      <c r="AF110" s="100">
        <v>8</v>
      </c>
      <c r="AG110" s="100">
        <v>9</v>
      </c>
      <c r="AH110" s="100">
        <v>7</v>
      </c>
      <c r="AI110" s="100">
        <v>12</v>
      </c>
      <c r="AJ110" s="100">
        <v>9</v>
      </c>
      <c r="AK110" s="100">
        <v>10</v>
      </c>
      <c r="AL110" s="100">
        <v>12</v>
      </c>
      <c r="AM110" s="100">
        <v>12</v>
      </c>
      <c r="AN110" s="100">
        <v>12</v>
      </c>
      <c r="AO110" s="100">
        <v>8</v>
      </c>
      <c r="AP110" s="100">
        <v>10</v>
      </c>
      <c r="AQ110" s="100">
        <v>0</v>
      </c>
      <c r="AR110" s="100">
        <v>281</v>
      </c>
      <c r="AS110" s="128"/>
      <c r="AT110" s="124">
        <v>2003</v>
      </c>
      <c r="AU110" s="100">
        <v>307</v>
      </c>
      <c r="AV110" s="100">
        <v>7</v>
      </c>
      <c r="AW110" s="100">
        <v>7</v>
      </c>
      <c r="AX110" s="100">
        <v>14</v>
      </c>
      <c r="AY110" s="100">
        <v>16</v>
      </c>
      <c r="AZ110" s="100">
        <v>21</v>
      </c>
      <c r="BA110" s="100">
        <v>14</v>
      </c>
      <c r="BB110" s="100">
        <v>15</v>
      </c>
      <c r="BC110" s="100">
        <v>22</v>
      </c>
      <c r="BD110" s="100">
        <v>18</v>
      </c>
      <c r="BE110" s="100">
        <v>23</v>
      </c>
      <c r="BF110" s="100">
        <v>21</v>
      </c>
      <c r="BG110" s="100">
        <v>23</v>
      </c>
      <c r="BH110" s="100">
        <v>18</v>
      </c>
      <c r="BI110" s="100">
        <v>25</v>
      </c>
      <c r="BJ110" s="100">
        <v>20</v>
      </c>
      <c r="BK110" s="100">
        <v>13</v>
      </c>
      <c r="BL110" s="100">
        <v>13</v>
      </c>
      <c r="BM110" s="100">
        <v>0</v>
      </c>
      <c r="BN110" s="100">
        <v>597</v>
      </c>
      <c r="BP110" s="124">
        <v>2003</v>
      </c>
    </row>
    <row r="111" spans="2:68">
      <c r="B111" s="125">
        <v>2004</v>
      </c>
      <c r="C111" s="100">
        <v>177</v>
      </c>
      <c r="D111" s="100">
        <v>7</v>
      </c>
      <c r="E111" s="100">
        <v>7</v>
      </c>
      <c r="F111" s="100">
        <v>3</v>
      </c>
      <c r="G111" s="100">
        <v>3</v>
      </c>
      <c r="H111" s="100">
        <v>9</v>
      </c>
      <c r="I111" s="100">
        <v>4</v>
      </c>
      <c r="J111" s="100">
        <v>11</v>
      </c>
      <c r="K111" s="100">
        <v>13</v>
      </c>
      <c r="L111" s="100">
        <v>7</v>
      </c>
      <c r="M111" s="100">
        <v>7</v>
      </c>
      <c r="N111" s="100">
        <v>9</v>
      </c>
      <c r="O111" s="100">
        <v>13</v>
      </c>
      <c r="P111" s="100">
        <v>6</v>
      </c>
      <c r="Q111" s="100">
        <v>9</v>
      </c>
      <c r="R111" s="100">
        <v>5</v>
      </c>
      <c r="S111" s="100">
        <v>8</v>
      </c>
      <c r="T111" s="100">
        <v>7</v>
      </c>
      <c r="U111" s="100">
        <v>0</v>
      </c>
      <c r="V111" s="100">
        <v>305</v>
      </c>
      <c r="W111" s="128"/>
      <c r="X111" s="125">
        <v>2004</v>
      </c>
      <c r="Y111" s="100">
        <v>137</v>
      </c>
      <c r="Z111" s="100">
        <v>3</v>
      </c>
      <c r="AA111" s="100">
        <v>2</v>
      </c>
      <c r="AB111" s="100">
        <v>7</v>
      </c>
      <c r="AC111" s="100">
        <v>10</v>
      </c>
      <c r="AD111" s="100">
        <v>8</v>
      </c>
      <c r="AE111" s="100">
        <v>7</v>
      </c>
      <c r="AF111" s="100">
        <v>4</v>
      </c>
      <c r="AG111" s="100">
        <v>6</v>
      </c>
      <c r="AH111" s="100">
        <v>8</v>
      </c>
      <c r="AI111" s="100">
        <v>11</v>
      </c>
      <c r="AJ111" s="100">
        <v>15</v>
      </c>
      <c r="AK111" s="100">
        <v>11</v>
      </c>
      <c r="AL111" s="100">
        <v>3</v>
      </c>
      <c r="AM111" s="100">
        <v>7</v>
      </c>
      <c r="AN111" s="100">
        <v>4</v>
      </c>
      <c r="AO111" s="100">
        <v>13</v>
      </c>
      <c r="AP111" s="100">
        <v>20</v>
      </c>
      <c r="AQ111" s="100">
        <v>0</v>
      </c>
      <c r="AR111" s="100">
        <v>276</v>
      </c>
      <c r="AS111" s="128"/>
      <c r="AT111" s="125">
        <v>2004</v>
      </c>
      <c r="AU111" s="100">
        <v>314</v>
      </c>
      <c r="AV111" s="100">
        <v>10</v>
      </c>
      <c r="AW111" s="100">
        <v>9</v>
      </c>
      <c r="AX111" s="100">
        <v>10</v>
      </c>
      <c r="AY111" s="100">
        <v>13</v>
      </c>
      <c r="AZ111" s="100">
        <v>17</v>
      </c>
      <c r="BA111" s="100">
        <v>11</v>
      </c>
      <c r="BB111" s="100">
        <v>15</v>
      </c>
      <c r="BC111" s="100">
        <v>19</v>
      </c>
      <c r="BD111" s="100">
        <v>15</v>
      </c>
      <c r="BE111" s="100">
        <v>18</v>
      </c>
      <c r="BF111" s="100">
        <v>24</v>
      </c>
      <c r="BG111" s="100">
        <v>24</v>
      </c>
      <c r="BH111" s="100">
        <v>9</v>
      </c>
      <c r="BI111" s="100">
        <v>16</v>
      </c>
      <c r="BJ111" s="100">
        <v>9</v>
      </c>
      <c r="BK111" s="100">
        <v>21</v>
      </c>
      <c r="BL111" s="100">
        <v>27</v>
      </c>
      <c r="BM111" s="100">
        <v>0</v>
      </c>
      <c r="BN111" s="100">
        <v>581</v>
      </c>
      <c r="BP111" s="125">
        <v>2004</v>
      </c>
    </row>
    <row r="112" spans="2:68">
      <c r="B112" s="124">
        <v>2005</v>
      </c>
      <c r="C112" s="100">
        <v>170</v>
      </c>
      <c r="D112" s="100">
        <v>3</v>
      </c>
      <c r="E112" s="100">
        <v>7</v>
      </c>
      <c r="F112" s="100">
        <v>7</v>
      </c>
      <c r="G112" s="100">
        <v>8</v>
      </c>
      <c r="H112" s="100">
        <v>9</v>
      </c>
      <c r="I112" s="100">
        <v>6</v>
      </c>
      <c r="J112" s="100">
        <v>8</v>
      </c>
      <c r="K112" s="100">
        <v>9</v>
      </c>
      <c r="L112" s="100">
        <v>6</v>
      </c>
      <c r="M112" s="100">
        <v>7</v>
      </c>
      <c r="N112" s="100">
        <v>11</v>
      </c>
      <c r="O112" s="100">
        <v>4</v>
      </c>
      <c r="P112" s="100">
        <v>5</v>
      </c>
      <c r="Q112" s="100">
        <v>11</v>
      </c>
      <c r="R112" s="100">
        <v>9</v>
      </c>
      <c r="S112" s="100">
        <v>15</v>
      </c>
      <c r="T112" s="100">
        <v>13</v>
      </c>
      <c r="U112" s="100">
        <v>0</v>
      </c>
      <c r="V112" s="100">
        <v>308</v>
      </c>
      <c r="W112" s="128"/>
      <c r="X112" s="124">
        <v>2005</v>
      </c>
      <c r="Y112" s="100">
        <v>153</v>
      </c>
      <c r="Z112" s="100">
        <v>2</v>
      </c>
      <c r="AA112" s="100">
        <v>2</v>
      </c>
      <c r="AB112" s="100">
        <v>4</v>
      </c>
      <c r="AC112" s="100">
        <v>0</v>
      </c>
      <c r="AD112" s="100">
        <v>6</v>
      </c>
      <c r="AE112" s="100">
        <v>2</v>
      </c>
      <c r="AF112" s="100">
        <v>2</v>
      </c>
      <c r="AG112" s="100">
        <v>6</v>
      </c>
      <c r="AH112" s="100">
        <v>7</v>
      </c>
      <c r="AI112" s="100">
        <v>8</v>
      </c>
      <c r="AJ112" s="100">
        <v>14</v>
      </c>
      <c r="AK112" s="100">
        <v>6</v>
      </c>
      <c r="AL112" s="100">
        <v>5</v>
      </c>
      <c r="AM112" s="100">
        <v>5</v>
      </c>
      <c r="AN112" s="100">
        <v>14</v>
      </c>
      <c r="AO112" s="100">
        <v>9</v>
      </c>
      <c r="AP112" s="100">
        <v>11</v>
      </c>
      <c r="AQ112" s="100">
        <v>0</v>
      </c>
      <c r="AR112" s="100">
        <v>256</v>
      </c>
      <c r="AS112" s="128"/>
      <c r="AT112" s="124">
        <v>2005</v>
      </c>
      <c r="AU112" s="100">
        <v>323</v>
      </c>
      <c r="AV112" s="100">
        <v>5</v>
      </c>
      <c r="AW112" s="100">
        <v>9</v>
      </c>
      <c r="AX112" s="100">
        <v>11</v>
      </c>
      <c r="AY112" s="100">
        <v>8</v>
      </c>
      <c r="AZ112" s="100">
        <v>15</v>
      </c>
      <c r="BA112" s="100">
        <v>8</v>
      </c>
      <c r="BB112" s="100">
        <v>10</v>
      </c>
      <c r="BC112" s="100">
        <v>15</v>
      </c>
      <c r="BD112" s="100">
        <v>13</v>
      </c>
      <c r="BE112" s="100">
        <v>15</v>
      </c>
      <c r="BF112" s="100">
        <v>25</v>
      </c>
      <c r="BG112" s="100">
        <v>10</v>
      </c>
      <c r="BH112" s="100">
        <v>10</v>
      </c>
      <c r="BI112" s="100">
        <v>16</v>
      </c>
      <c r="BJ112" s="100">
        <v>23</v>
      </c>
      <c r="BK112" s="100">
        <v>24</v>
      </c>
      <c r="BL112" s="100">
        <v>24</v>
      </c>
      <c r="BM112" s="100">
        <v>0</v>
      </c>
      <c r="BN112" s="100">
        <v>564</v>
      </c>
      <c r="BP112" s="124">
        <v>2005</v>
      </c>
    </row>
    <row r="113" spans="2:68">
      <c r="B113" s="124">
        <v>2006</v>
      </c>
      <c r="C113" s="100">
        <v>178</v>
      </c>
      <c r="D113" s="100">
        <v>6</v>
      </c>
      <c r="E113" s="100">
        <v>4</v>
      </c>
      <c r="F113" s="100">
        <v>4</v>
      </c>
      <c r="G113" s="100">
        <v>5</v>
      </c>
      <c r="H113" s="100">
        <v>13</v>
      </c>
      <c r="I113" s="100">
        <v>7</v>
      </c>
      <c r="J113" s="100">
        <v>10</v>
      </c>
      <c r="K113" s="100">
        <v>8</v>
      </c>
      <c r="L113" s="100">
        <v>9</v>
      </c>
      <c r="M113" s="100">
        <v>7</v>
      </c>
      <c r="N113" s="100">
        <v>15</v>
      </c>
      <c r="O113" s="100">
        <v>8</v>
      </c>
      <c r="P113" s="100">
        <v>7</v>
      </c>
      <c r="Q113" s="100">
        <v>3</v>
      </c>
      <c r="R113" s="100">
        <v>12</v>
      </c>
      <c r="S113" s="100">
        <v>7</v>
      </c>
      <c r="T113" s="100">
        <v>9</v>
      </c>
      <c r="U113" s="100">
        <v>0</v>
      </c>
      <c r="V113" s="100">
        <v>312</v>
      </c>
      <c r="X113" s="124">
        <v>2006</v>
      </c>
      <c r="Y113" s="100">
        <v>123</v>
      </c>
      <c r="Z113" s="100">
        <v>6</v>
      </c>
      <c r="AA113" s="100">
        <v>2</v>
      </c>
      <c r="AB113" s="100">
        <v>1</v>
      </c>
      <c r="AC113" s="100">
        <v>10</v>
      </c>
      <c r="AD113" s="100">
        <v>3</v>
      </c>
      <c r="AE113" s="100">
        <v>8</v>
      </c>
      <c r="AF113" s="100">
        <v>2</v>
      </c>
      <c r="AG113" s="100">
        <v>3</v>
      </c>
      <c r="AH113" s="100">
        <v>6</v>
      </c>
      <c r="AI113" s="100">
        <v>8</v>
      </c>
      <c r="AJ113" s="100">
        <v>10</v>
      </c>
      <c r="AK113" s="100">
        <v>9</v>
      </c>
      <c r="AL113" s="100">
        <v>6</v>
      </c>
      <c r="AM113" s="100">
        <v>6</v>
      </c>
      <c r="AN113" s="100">
        <v>11</v>
      </c>
      <c r="AO113" s="100">
        <v>12</v>
      </c>
      <c r="AP113" s="100">
        <v>15</v>
      </c>
      <c r="AQ113" s="100">
        <v>0</v>
      </c>
      <c r="AR113" s="100">
        <v>241</v>
      </c>
      <c r="AT113" s="124">
        <v>2006</v>
      </c>
      <c r="AU113" s="100">
        <v>301</v>
      </c>
      <c r="AV113" s="100">
        <v>12</v>
      </c>
      <c r="AW113" s="100">
        <v>6</v>
      </c>
      <c r="AX113" s="100">
        <v>5</v>
      </c>
      <c r="AY113" s="100">
        <v>15</v>
      </c>
      <c r="AZ113" s="100">
        <v>16</v>
      </c>
      <c r="BA113" s="100">
        <v>15</v>
      </c>
      <c r="BB113" s="100">
        <v>12</v>
      </c>
      <c r="BC113" s="100">
        <v>11</v>
      </c>
      <c r="BD113" s="100">
        <v>15</v>
      </c>
      <c r="BE113" s="100">
        <v>15</v>
      </c>
      <c r="BF113" s="100">
        <v>25</v>
      </c>
      <c r="BG113" s="100">
        <v>17</v>
      </c>
      <c r="BH113" s="100">
        <v>13</v>
      </c>
      <c r="BI113" s="100">
        <v>9</v>
      </c>
      <c r="BJ113" s="100">
        <v>23</v>
      </c>
      <c r="BK113" s="100">
        <v>19</v>
      </c>
      <c r="BL113" s="100">
        <v>24</v>
      </c>
      <c r="BM113" s="100">
        <v>0</v>
      </c>
      <c r="BN113" s="100">
        <v>553</v>
      </c>
      <c r="BP113" s="124">
        <v>2006</v>
      </c>
    </row>
    <row r="114" spans="2:68">
      <c r="B114" s="124">
        <v>2007</v>
      </c>
      <c r="C114" s="100">
        <v>172</v>
      </c>
      <c r="D114" s="100">
        <v>4</v>
      </c>
      <c r="E114" s="100">
        <v>3</v>
      </c>
      <c r="F114" s="100">
        <v>9</v>
      </c>
      <c r="G114" s="100">
        <v>4</v>
      </c>
      <c r="H114" s="100">
        <v>10</v>
      </c>
      <c r="I114" s="100">
        <v>7</v>
      </c>
      <c r="J114" s="100">
        <v>10</v>
      </c>
      <c r="K114" s="100">
        <v>8</v>
      </c>
      <c r="L114" s="100">
        <v>11</v>
      </c>
      <c r="M114" s="100">
        <v>8</v>
      </c>
      <c r="N114" s="100">
        <v>10</v>
      </c>
      <c r="O114" s="100">
        <v>11</v>
      </c>
      <c r="P114" s="100">
        <v>6</v>
      </c>
      <c r="Q114" s="100">
        <v>7</v>
      </c>
      <c r="R114" s="100">
        <v>9</v>
      </c>
      <c r="S114" s="100">
        <v>10</v>
      </c>
      <c r="T114" s="100">
        <v>7</v>
      </c>
      <c r="U114" s="100">
        <v>0</v>
      </c>
      <c r="V114" s="100">
        <v>306</v>
      </c>
      <c r="X114" s="124">
        <v>2007</v>
      </c>
      <c r="Y114" s="100">
        <v>165</v>
      </c>
      <c r="Z114" s="100">
        <v>4</v>
      </c>
      <c r="AA114" s="100">
        <v>3</v>
      </c>
      <c r="AB114" s="100">
        <v>4</v>
      </c>
      <c r="AC114" s="100">
        <v>4</v>
      </c>
      <c r="AD114" s="100">
        <v>3</v>
      </c>
      <c r="AE114" s="100">
        <v>5</v>
      </c>
      <c r="AF114" s="100">
        <v>8</v>
      </c>
      <c r="AG114" s="100">
        <v>8</v>
      </c>
      <c r="AH114" s="100">
        <v>6</v>
      </c>
      <c r="AI114" s="100">
        <v>9</v>
      </c>
      <c r="AJ114" s="100">
        <v>13</v>
      </c>
      <c r="AK114" s="100">
        <v>11</v>
      </c>
      <c r="AL114" s="100">
        <v>7</v>
      </c>
      <c r="AM114" s="100">
        <v>8</v>
      </c>
      <c r="AN114" s="100">
        <v>10</v>
      </c>
      <c r="AO114" s="100">
        <v>11</v>
      </c>
      <c r="AP114" s="100">
        <v>10</v>
      </c>
      <c r="AQ114" s="100">
        <v>0</v>
      </c>
      <c r="AR114" s="100">
        <v>289</v>
      </c>
      <c r="AT114" s="124">
        <v>2007</v>
      </c>
      <c r="AU114" s="100">
        <v>337</v>
      </c>
      <c r="AV114" s="100">
        <v>8</v>
      </c>
      <c r="AW114" s="100">
        <v>6</v>
      </c>
      <c r="AX114" s="100">
        <v>13</v>
      </c>
      <c r="AY114" s="100">
        <v>8</v>
      </c>
      <c r="AZ114" s="100">
        <v>13</v>
      </c>
      <c r="BA114" s="100">
        <v>12</v>
      </c>
      <c r="BB114" s="100">
        <v>18</v>
      </c>
      <c r="BC114" s="100">
        <v>16</v>
      </c>
      <c r="BD114" s="100">
        <v>17</v>
      </c>
      <c r="BE114" s="100">
        <v>17</v>
      </c>
      <c r="BF114" s="100">
        <v>23</v>
      </c>
      <c r="BG114" s="100">
        <v>22</v>
      </c>
      <c r="BH114" s="100">
        <v>13</v>
      </c>
      <c r="BI114" s="100">
        <v>15</v>
      </c>
      <c r="BJ114" s="100">
        <v>19</v>
      </c>
      <c r="BK114" s="100">
        <v>21</v>
      </c>
      <c r="BL114" s="100">
        <v>17</v>
      </c>
      <c r="BM114" s="100">
        <v>0</v>
      </c>
      <c r="BN114" s="100">
        <v>595</v>
      </c>
      <c r="BP114" s="124">
        <v>2007</v>
      </c>
    </row>
    <row r="115" spans="2:68">
      <c r="B115" s="124">
        <v>2008</v>
      </c>
      <c r="C115" s="100">
        <v>190</v>
      </c>
      <c r="D115" s="100">
        <v>6</v>
      </c>
      <c r="E115" s="100">
        <v>7</v>
      </c>
      <c r="F115" s="100">
        <v>7</v>
      </c>
      <c r="G115" s="100">
        <v>6</v>
      </c>
      <c r="H115" s="100">
        <v>15</v>
      </c>
      <c r="I115" s="100">
        <v>11</v>
      </c>
      <c r="J115" s="100">
        <v>2</v>
      </c>
      <c r="K115" s="100">
        <v>7</v>
      </c>
      <c r="L115" s="100">
        <v>7</v>
      </c>
      <c r="M115" s="100">
        <v>9</v>
      </c>
      <c r="N115" s="100">
        <v>12</v>
      </c>
      <c r="O115" s="100">
        <v>13</v>
      </c>
      <c r="P115" s="100">
        <v>5</v>
      </c>
      <c r="Q115" s="100">
        <v>13</v>
      </c>
      <c r="R115" s="100">
        <v>6</v>
      </c>
      <c r="S115" s="100">
        <v>12</v>
      </c>
      <c r="T115" s="100">
        <v>9</v>
      </c>
      <c r="U115" s="100">
        <v>0</v>
      </c>
      <c r="V115" s="100">
        <v>337</v>
      </c>
      <c r="X115" s="124">
        <v>2008</v>
      </c>
      <c r="Y115" s="100">
        <v>151</v>
      </c>
      <c r="Z115" s="100">
        <v>9</v>
      </c>
      <c r="AA115" s="100">
        <v>4</v>
      </c>
      <c r="AB115" s="100">
        <v>4</v>
      </c>
      <c r="AC115" s="100">
        <v>2</v>
      </c>
      <c r="AD115" s="100">
        <v>7</v>
      </c>
      <c r="AE115" s="100">
        <v>4</v>
      </c>
      <c r="AF115" s="100">
        <v>5</v>
      </c>
      <c r="AG115" s="100">
        <v>10</v>
      </c>
      <c r="AH115" s="100">
        <v>5</v>
      </c>
      <c r="AI115" s="100">
        <v>6</v>
      </c>
      <c r="AJ115" s="100">
        <v>13</v>
      </c>
      <c r="AK115" s="100">
        <v>7</v>
      </c>
      <c r="AL115" s="100">
        <v>8</v>
      </c>
      <c r="AM115" s="100">
        <v>12</v>
      </c>
      <c r="AN115" s="100">
        <v>10</v>
      </c>
      <c r="AO115" s="100">
        <v>3</v>
      </c>
      <c r="AP115" s="100">
        <v>17</v>
      </c>
      <c r="AQ115" s="100">
        <v>0</v>
      </c>
      <c r="AR115" s="100">
        <v>277</v>
      </c>
      <c r="AT115" s="124">
        <v>2008</v>
      </c>
      <c r="AU115" s="100">
        <v>341</v>
      </c>
      <c r="AV115" s="100">
        <v>15</v>
      </c>
      <c r="AW115" s="100">
        <v>11</v>
      </c>
      <c r="AX115" s="100">
        <v>11</v>
      </c>
      <c r="AY115" s="100">
        <v>8</v>
      </c>
      <c r="AZ115" s="100">
        <v>22</v>
      </c>
      <c r="BA115" s="100">
        <v>15</v>
      </c>
      <c r="BB115" s="100">
        <v>7</v>
      </c>
      <c r="BC115" s="100">
        <v>17</v>
      </c>
      <c r="BD115" s="100">
        <v>12</v>
      </c>
      <c r="BE115" s="100">
        <v>15</v>
      </c>
      <c r="BF115" s="100">
        <v>25</v>
      </c>
      <c r="BG115" s="100">
        <v>20</v>
      </c>
      <c r="BH115" s="100">
        <v>13</v>
      </c>
      <c r="BI115" s="100">
        <v>25</v>
      </c>
      <c r="BJ115" s="100">
        <v>16</v>
      </c>
      <c r="BK115" s="100">
        <v>15</v>
      </c>
      <c r="BL115" s="100">
        <v>26</v>
      </c>
      <c r="BM115" s="100">
        <v>0</v>
      </c>
      <c r="BN115" s="100">
        <v>614</v>
      </c>
      <c r="BP115" s="124">
        <v>2008</v>
      </c>
    </row>
    <row r="116" spans="2:68">
      <c r="B116" s="124">
        <v>2009</v>
      </c>
      <c r="C116" s="100">
        <v>203</v>
      </c>
      <c r="D116" s="100">
        <v>4</v>
      </c>
      <c r="E116" s="100">
        <v>5</v>
      </c>
      <c r="F116" s="100">
        <v>9</v>
      </c>
      <c r="G116" s="100">
        <v>7</v>
      </c>
      <c r="H116" s="100">
        <v>10</v>
      </c>
      <c r="I116" s="100">
        <v>7</v>
      </c>
      <c r="J116" s="100">
        <v>11</v>
      </c>
      <c r="K116" s="100">
        <v>14</v>
      </c>
      <c r="L116" s="100">
        <v>10</v>
      </c>
      <c r="M116" s="100">
        <v>7</v>
      </c>
      <c r="N116" s="100">
        <v>16</v>
      </c>
      <c r="O116" s="100">
        <v>9</v>
      </c>
      <c r="P116" s="100">
        <v>13</v>
      </c>
      <c r="Q116" s="100">
        <v>6</v>
      </c>
      <c r="R116" s="100">
        <v>6</v>
      </c>
      <c r="S116" s="100">
        <v>9</v>
      </c>
      <c r="T116" s="100">
        <v>10</v>
      </c>
      <c r="U116" s="100">
        <v>0</v>
      </c>
      <c r="V116" s="100">
        <v>356</v>
      </c>
      <c r="X116" s="124">
        <v>2009</v>
      </c>
      <c r="Y116" s="100">
        <v>151</v>
      </c>
      <c r="Z116" s="100">
        <v>4</v>
      </c>
      <c r="AA116" s="100">
        <v>7</v>
      </c>
      <c r="AB116" s="100">
        <v>6</v>
      </c>
      <c r="AC116" s="100">
        <v>9</v>
      </c>
      <c r="AD116" s="100">
        <v>6</v>
      </c>
      <c r="AE116" s="100">
        <v>5</v>
      </c>
      <c r="AF116" s="100">
        <v>8</v>
      </c>
      <c r="AG116" s="100">
        <v>1</v>
      </c>
      <c r="AH116" s="100">
        <v>5</v>
      </c>
      <c r="AI116" s="100">
        <v>8</v>
      </c>
      <c r="AJ116" s="100">
        <v>14</v>
      </c>
      <c r="AK116" s="100">
        <v>5</v>
      </c>
      <c r="AL116" s="100">
        <v>7</v>
      </c>
      <c r="AM116" s="100">
        <v>12</v>
      </c>
      <c r="AN116" s="100">
        <v>7</v>
      </c>
      <c r="AO116" s="100">
        <v>7</v>
      </c>
      <c r="AP116" s="100">
        <v>20</v>
      </c>
      <c r="AQ116" s="100">
        <v>0</v>
      </c>
      <c r="AR116" s="100">
        <v>282</v>
      </c>
      <c r="AT116" s="124">
        <v>2009</v>
      </c>
      <c r="AU116" s="100">
        <v>354</v>
      </c>
      <c r="AV116" s="100">
        <v>8</v>
      </c>
      <c r="AW116" s="100">
        <v>12</v>
      </c>
      <c r="AX116" s="100">
        <v>15</v>
      </c>
      <c r="AY116" s="100">
        <v>16</v>
      </c>
      <c r="AZ116" s="100">
        <v>16</v>
      </c>
      <c r="BA116" s="100">
        <v>12</v>
      </c>
      <c r="BB116" s="100">
        <v>19</v>
      </c>
      <c r="BC116" s="100">
        <v>15</v>
      </c>
      <c r="BD116" s="100">
        <v>15</v>
      </c>
      <c r="BE116" s="100">
        <v>15</v>
      </c>
      <c r="BF116" s="100">
        <v>30</v>
      </c>
      <c r="BG116" s="100">
        <v>14</v>
      </c>
      <c r="BH116" s="100">
        <v>20</v>
      </c>
      <c r="BI116" s="100">
        <v>18</v>
      </c>
      <c r="BJ116" s="100">
        <v>13</v>
      </c>
      <c r="BK116" s="100">
        <v>16</v>
      </c>
      <c r="BL116" s="100">
        <v>30</v>
      </c>
      <c r="BM116" s="100">
        <v>0</v>
      </c>
      <c r="BN116" s="100">
        <v>638</v>
      </c>
      <c r="BP116" s="124">
        <v>2009</v>
      </c>
    </row>
    <row r="117" spans="2:68">
      <c r="B117" s="124">
        <v>2010</v>
      </c>
      <c r="C117" s="100">
        <v>182</v>
      </c>
      <c r="D117" s="100">
        <v>6</v>
      </c>
      <c r="E117" s="100">
        <v>2</v>
      </c>
      <c r="F117" s="100">
        <v>4</v>
      </c>
      <c r="G117" s="100">
        <v>6</v>
      </c>
      <c r="H117" s="100">
        <v>8</v>
      </c>
      <c r="I117" s="100">
        <v>6</v>
      </c>
      <c r="J117" s="100">
        <v>8</v>
      </c>
      <c r="K117" s="100">
        <v>9</v>
      </c>
      <c r="L117" s="100">
        <v>12</v>
      </c>
      <c r="M117" s="100">
        <v>9</v>
      </c>
      <c r="N117" s="100">
        <v>8</v>
      </c>
      <c r="O117" s="100">
        <v>8</v>
      </c>
      <c r="P117" s="100">
        <v>8</v>
      </c>
      <c r="Q117" s="100">
        <v>6</v>
      </c>
      <c r="R117" s="100">
        <v>7</v>
      </c>
      <c r="S117" s="100">
        <v>8</v>
      </c>
      <c r="T117" s="100">
        <v>16</v>
      </c>
      <c r="U117" s="100">
        <v>0</v>
      </c>
      <c r="V117" s="100">
        <v>313</v>
      </c>
      <c r="X117" s="124">
        <v>2010</v>
      </c>
      <c r="Y117" s="100">
        <v>166</v>
      </c>
      <c r="Z117" s="100">
        <v>3</v>
      </c>
      <c r="AA117" s="100">
        <v>5</v>
      </c>
      <c r="AB117" s="100">
        <v>4</v>
      </c>
      <c r="AC117" s="100">
        <v>3</v>
      </c>
      <c r="AD117" s="100">
        <v>2</v>
      </c>
      <c r="AE117" s="100">
        <v>9</v>
      </c>
      <c r="AF117" s="100">
        <v>5</v>
      </c>
      <c r="AG117" s="100">
        <v>4</v>
      </c>
      <c r="AH117" s="100">
        <v>8</v>
      </c>
      <c r="AI117" s="100">
        <v>10</v>
      </c>
      <c r="AJ117" s="100">
        <v>10</v>
      </c>
      <c r="AK117" s="100">
        <v>11</v>
      </c>
      <c r="AL117" s="100">
        <v>11</v>
      </c>
      <c r="AM117" s="100">
        <v>9</v>
      </c>
      <c r="AN117" s="100">
        <v>6</v>
      </c>
      <c r="AO117" s="100">
        <v>9</v>
      </c>
      <c r="AP117" s="100">
        <v>22</v>
      </c>
      <c r="AQ117" s="100">
        <v>0</v>
      </c>
      <c r="AR117" s="100">
        <v>297</v>
      </c>
      <c r="AT117" s="124">
        <v>2010</v>
      </c>
      <c r="AU117" s="100">
        <v>348</v>
      </c>
      <c r="AV117" s="100">
        <v>9</v>
      </c>
      <c r="AW117" s="100">
        <v>7</v>
      </c>
      <c r="AX117" s="100">
        <v>8</v>
      </c>
      <c r="AY117" s="100">
        <v>9</v>
      </c>
      <c r="AZ117" s="100">
        <v>10</v>
      </c>
      <c r="BA117" s="100">
        <v>15</v>
      </c>
      <c r="BB117" s="100">
        <v>13</v>
      </c>
      <c r="BC117" s="100">
        <v>13</v>
      </c>
      <c r="BD117" s="100">
        <v>20</v>
      </c>
      <c r="BE117" s="100">
        <v>19</v>
      </c>
      <c r="BF117" s="100">
        <v>18</v>
      </c>
      <c r="BG117" s="100">
        <v>19</v>
      </c>
      <c r="BH117" s="100">
        <v>19</v>
      </c>
      <c r="BI117" s="100">
        <v>15</v>
      </c>
      <c r="BJ117" s="100">
        <v>13</v>
      </c>
      <c r="BK117" s="100">
        <v>17</v>
      </c>
      <c r="BL117" s="100">
        <v>38</v>
      </c>
      <c r="BM117" s="100">
        <v>0</v>
      </c>
      <c r="BN117" s="100">
        <v>610</v>
      </c>
      <c r="BP117" s="124">
        <v>2010</v>
      </c>
    </row>
    <row r="118" spans="2:68">
      <c r="B118" s="124">
        <v>2011</v>
      </c>
      <c r="C118" s="100">
        <v>171</v>
      </c>
      <c r="D118" s="100">
        <v>2</v>
      </c>
      <c r="E118" s="100">
        <v>4</v>
      </c>
      <c r="F118" s="100">
        <v>3</v>
      </c>
      <c r="G118" s="100">
        <v>10</v>
      </c>
      <c r="H118" s="100">
        <v>7</v>
      </c>
      <c r="I118" s="100">
        <v>7</v>
      </c>
      <c r="J118" s="100">
        <v>10</v>
      </c>
      <c r="K118" s="100">
        <v>12</v>
      </c>
      <c r="L118" s="100">
        <v>11</v>
      </c>
      <c r="M118" s="100">
        <v>12</v>
      </c>
      <c r="N118" s="100">
        <v>9</v>
      </c>
      <c r="O118" s="100">
        <v>12</v>
      </c>
      <c r="P118" s="100">
        <v>7</v>
      </c>
      <c r="Q118" s="100">
        <v>5</v>
      </c>
      <c r="R118" s="100">
        <v>3</v>
      </c>
      <c r="S118" s="100">
        <v>5</v>
      </c>
      <c r="T118" s="100">
        <v>4</v>
      </c>
      <c r="U118" s="100">
        <v>0</v>
      </c>
      <c r="V118" s="100">
        <v>294</v>
      </c>
      <c r="X118" s="124">
        <v>2011</v>
      </c>
      <c r="Y118" s="100">
        <v>132</v>
      </c>
      <c r="Z118" s="100">
        <v>6</v>
      </c>
      <c r="AA118" s="100">
        <v>4</v>
      </c>
      <c r="AB118" s="100">
        <v>8</v>
      </c>
      <c r="AC118" s="100">
        <v>6</v>
      </c>
      <c r="AD118" s="100">
        <v>7</v>
      </c>
      <c r="AE118" s="100">
        <v>4</v>
      </c>
      <c r="AF118" s="100">
        <v>6</v>
      </c>
      <c r="AG118" s="100">
        <v>9</v>
      </c>
      <c r="AH118" s="100">
        <v>10</v>
      </c>
      <c r="AI118" s="100">
        <v>8</v>
      </c>
      <c r="AJ118" s="100">
        <v>8</v>
      </c>
      <c r="AK118" s="100">
        <v>8</v>
      </c>
      <c r="AL118" s="100">
        <v>5</v>
      </c>
      <c r="AM118" s="100">
        <v>4</v>
      </c>
      <c r="AN118" s="100">
        <v>7</v>
      </c>
      <c r="AO118" s="100">
        <v>8</v>
      </c>
      <c r="AP118" s="100">
        <v>16</v>
      </c>
      <c r="AQ118" s="100">
        <v>0</v>
      </c>
      <c r="AR118" s="100">
        <v>256</v>
      </c>
      <c r="AT118" s="124">
        <v>2011</v>
      </c>
      <c r="AU118" s="100">
        <v>303</v>
      </c>
      <c r="AV118" s="100">
        <v>8</v>
      </c>
      <c r="AW118" s="100">
        <v>8</v>
      </c>
      <c r="AX118" s="100">
        <v>11</v>
      </c>
      <c r="AY118" s="100">
        <v>16</v>
      </c>
      <c r="AZ118" s="100">
        <v>14</v>
      </c>
      <c r="BA118" s="100">
        <v>11</v>
      </c>
      <c r="BB118" s="100">
        <v>16</v>
      </c>
      <c r="BC118" s="100">
        <v>21</v>
      </c>
      <c r="BD118" s="100">
        <v>21</v>
      </c>
      <c r="BE118" s="100">
        <v>20</v>
      </c>
      <c r="BF118" s="100">
        <v>17</v>
      </c>
      <c r="BG118" s="100">
        <v>20</v>
      </c>
      <c r="BH118" s="100">
        <v>12</v>
      </c>
      <c r="BI118" s="100">
        <v>9</v>
      </c>
      <c r="BJ118" s="100">
        <v>10</v>
      </c>
      <c r="BK118" s="100">
        <v>13</v>
      </c>
      <c r="BL118" s="100">
        <v>20</v>
      </c>
      <c r="BM118" s="100">
        <v>0</v>
      </c>
      <c r="BN118" s="100">
        <v>550</v>
      </c>
      <c r="BP118" s="124">
        <v>2011</v>
      </c>
    </row>
    <row r="119" spans="2:68">
      <c r="B119" s="124">
        <v>2012</v>
      </c>
      <c r="C119" s="100">
        <v>140</v>
      </c>
      <c r="D119" s="100">
        <v>4</v>
      </c>
      <c r="E119" s="100">
        <v>5</v>
      </c>
      <c r="F119" s="100">
        <v>5</v>
      </c>
      <c r="G119" s="100">
        <v>4</v>
      </c>
      <c r="H119" s="100">
        <v>9</v>
      </c>
      <c r="I119" s="100">
        <v>6</v>
      </c>
      <c r="J119" s="100">
        <v>10</v>
      </c>
      <c r="K119" s="100">
        <v>4</v>
      </c>
      <c r="L119" s="100">
        <v>12</v>
      </c>
      <c r="M119" s="100">
        <v>12</v>
      </c>
      <c r="N119" s="100">
        <v>11</v>
      </c>
      <c r="O119" s="100">
        <v>16</v>
      </c>
      <c r="P119" s="100">
        <v>13</v>
      </c>
      <c r="Q119" s="100">
        <v>4</v>
      </c>
      <c r="R119" s="100">
        <v>7</v>
      </c>
      <c r="S119" s="100">
        <v>9</v>
      </c>
      <c r="T119" s="100">
        <v>10</v>
      </c>
      <c r="U119" s="100">
        <v>0</v>
      </c>
      <c r="V119" s="100">
        <v>281</v>
      </c>
      <c r="X119" s="124">
        <v>2012</v>
      </c>
      <c r="Y119" s="100">
        <v>135</v>
      </c>
      <c r="Z119" s="100">
        <v>6</v>
      </c>
      <c r="AA119" s="100">
        <v>4</v>
      </c>
      <c r="AB119" s="100">
        <v>5</v>
      </c>
      <c r="AC119" s="100">
        <v>6</v>
      </c>
      <c r="AD119" s="100">
        <v>3</v>
      </c>
      <c r="AE119" s="100">
        <v>10</v>
      </c>
      <c r="AF119" s="100">
        <v>4</v>
      </c>
      <c r="AG119" s="100">
        <v>8</v>
      </c>
      <c r="AH119" s="100">
        <v>9</v>
      </c>
      <c r="AI119" s="100">
        <v>8</v>
      </c>
      <c r="AJ119" s="100">
        <v>11</v>
      </c>
      <c r="AK119" s="100">
        <v>5</v>
      </c>
      <c r="AL119" s="100">
        <v>8</v>
      </c>
      <c r="AM119" s="100">
        <v>6</v>
      </c>
      <c r="AN119" s="100">
        <v>12</v>
      </c>
      <c r="AO119" s="100">
        <v>15</v>
      </c>
      <c r="AP119" s="100">
        <v>14</v>
      </c>
      <c r="AQ119" s="100">
        <v>0</v>
      </c>
      <c r="AR119" s="100">
        <v>269</v>
      </c>
      <c r="AT119" s="124">
        <v>2012</v>
      </c>
      <c r="AU119" s="100">
        <v>275</v>
      </c>
      <c r="AV119" s="100">
        <v>10</v>
      </c>
      <c r="AW119" s="100">
        <v>9</v>
      </c>
      <c r="AX119" s="100">
        <v>10</v>
      </c>
      <c r="AY119" s="100">
        <v>10</v>
      </c>
      <c r="AZ119" s="100">
        <v>12</v>
      </c>
      <c r="BA119" s="100">
        <v>16</v>
      </c>
      <c r="BB119" s="100">
        <v>14</v>
      </c>
      <c r="BC119" s="100">
        <v>12</v>
      </c>
      <c r="BD119" s="100">
        <v>21</v>
      </c>
      <c r="BE119" s="100">
        <v>20</v>
      </c>
      <c r="BF119" s="100">
        <v>22</v>
      </c>
      <c r="BG119" s="100">
        <v>21</v>
      </c>
      <c r="BH119" s="100">
        <v>21</v>
      </c>
      <c r="BI119" s="100">
        <v>10</v>
      </c>
      <c r="BJ119" s="100">
        <v>19</v>
      </c>
      <c r="BK119" s="100">
        <v>24</v>
      </c>
      <c r="BL119" s="100">
        <v>24</v>
      </c>
      <c r="BM119" s="100">
        <v>0</v>
      </c>
      <c r="BN119" s="100">
        <v>550</v>
      </c>
      <c r="BP119" s="124">
        <v>2012</v>
      </c>
    </row>
    <row r="120" spans="2:68">
      <c r="B120" s="124">
        <v>2013</v>
      </c>
      <c r="C120" s="100">
        <v>154</v>
      </c>
      <c r="D120" s="100">
        <v>2</v>
      </c>
      <c r="E120" s="100">
        <v>6</v>
      </c>
      <c r="F120" s="100">
        <v>3</v>
      </c>
      <c r="G120" s="100">
        <v>7</v>
      </c>
      <c r="H120" s="100">
        <v>3</v>
      </c>
      <c r="I120" s="100">
        <v>8</v>
      </c>
      <c r="J120" s="100">
        <v>7</v>
      </c>
      <c r="K120" s="100">
        <v>5</v>
      </c>
      <c r="L120" s="100">
        <v>13</v>
      </c>
      <c r="M120" s="100">
        <v>21</v>
      </c>
      <c r="N120" s="100">
        <v>24</v>
      </c>
      <c r="O120" s="100">
        <v>22</v>
      </c>
      <c r="P120" s="100">
        <v>13</v>
      </c>
      <c r="Q120" s="100">
        <v>9</v>
      </c>
      <c r="R120" s="100">
        <v>4</v>
      </c>
      <c r="S120" s="100">
        <v>5</v>
      </c>
      <c r="T120" s="100">
        <v>14</v>
      </c>
      <c r="U120" s="100">
        <v>0</v>
      </c>
      <c r="V120" s="100">
        <v>320</v>
      </c>
      <c r="X120" s="124">
        <v>2013</v>
      </c>
      <c r="Y120" s="100">
        <v>141</v>
      </c>
      <c r="Z120" s="100">
        <v>6</v>
      </c>
      <c r="AA120" s="100">
        <v>4</v>
      </c>
      <c r="AB120" s="100">
        <v>6</v>
      </c>
      <c r="AC120" s="100">
        <v>4</v>
      </c>
      <c r="AD120" s="100">
        <v>3</v>
      </c>
      <c r="AE120" s="100">
        <v>5</v>
      </c>
      <c r="AF120" s="100">
        <v>4</v>
      </c>
      <c r="AG120" s="100">
        <v>2</v>
      </c>
      <c r="AH120" s="100">
        <v>12</v>
      </c>
      <c r="AI120" s="100">
        <v>19</v>
      </c>
      <c r="AJ120" s="100">
        <v>20</v>
      </c>
      <c r="AK120" s="100">
        <v>16</v>
      </c>
      <c r="AL120" s="100">
        <v>15</v>
      </c>
      <c r="AM120" s="100">
        <v>5</v>
      </c>
      <c r="AN120" s="100">
        <v>8</v>
      </c>
      <c r="AO120" s="100">
        <v>15</v>
      </c>
      <c r="AP120" s="100">
        <v>16</v>
      </c>
      <c r="AQ120" s="100">
        <v>0</v>
      </c>
      <c r="AR120" s="100">
        <v>301</v>
      </c>
      <c r="AT120" s="124">
        <v>2013</v>
      </c>
      <c r="AU120" s="100">
        <v>295</v>
      </c>
      <c r="AV120" s="100">
        <v>8</v>
      </c>
      <c r="AW120" s="100">
        <v>10</v>
      </c>
      <c r="AX120" s="100">
        <v>9</v>
      </c>
      <c r="AY120" s="100">
        <v>11</v>
      </c>
      <c r="AZ120" s="100">
        <v>6</v>
      </c>
      <c r="BA120" s="100">
        <v>13</v>
      </c>
      <c r="BB120" s="100">
        <v>11</v>
      </c>
      <c r="BC120" s="100">
        <v>7</v>
      </c>
      <c r="BD120" s="100">
        <v>25</v>
      </c>
      <c r="BE120" s="100">
        <v>40</v>
      </c>
      <c r="BF120" s="100">
        <v>44</v>
      </c>
      <c r="BG120" s="100">
        <v>38</v>
      </c>
      <c r="BH120" s="100">
        <v>28</v>
      </c>
      <c r="BI120" s="100">
        <v>14</v>
      </c>
      <c r="BJ120" s="100">
        <v>12</v>
      </c>
      <c r="BK120" s="100">
        <v>20</v>
      </c>
      <c r="BL120" s="100">
        <v>30</v>
      </c>
      <c r="BM120" s="100">
        <v>0</v>
      </c>
      <c r="BN120" s="100">
        <v>621</v>
      </c>
      <c r="BP120" s="124">
        <v>2013</v>
      </c>
    </row>
    <row r="121" spans="2:68">
      <c r="B121" s="124">
        <v>2014</v>
      </c>
      <c r="C121" s="100">
        <v>128</v>
      </c>
      <c r="D121" s="100">
        <v>4</v>
      </c>
      <c r="E121" s="100">
        <v>2</v>
      </c>
      <c r="F121" s="100">
        <v>8</v>
      </c>
      <c r="G121" s="100">
        <v>2</v>
      </c>
      <c r="H121" s="100">
        <v>12</v>
      </c>
      <c r="I121" s="100">
        <v>10</v>
      </c>
      <c r="J121" s="100">
        <v>7</v>
      </c>
      <c r="K121" s="100">
        <v>8</v>
      </c>
      <c r="L121" s="100">
        <v>10</v>
      </c>
      <c r="M121" s="100">
        <v>17</v>
      </c>
      <c r="N121" s="100">
        <v>23</v>
      </c>
      <c r="O121" s="100">
        <v>26</v>
      </c>
      <c r="P121" s="100">
        <v>14</v>
      </c>
      <c r="Q121" s="100">
        <v>8</v>
      </c>
      <c r="R121" s="100">
        <v>13</v>
      </c>
      <c r="S121" s="100">
        <v>12</v>
      </c>
      <c r="T121" s="100">
        <v>9</v>
      </c>
      <c r="U121" s="100">
        <v>0</v>
      </c>
      <c r="V121" s="100">
        <v>313</v>
      </c>
      <c r="X121" s="124">
        <v>2014</v>
      </c>
      <c r="Y121" s="100">
        <v>129</v>
      </c>
      <c r="Z121" s="100">
        <v>7</v>
      </c>
      <c r="AA121" s="100">
        <v>3</v>
      </c>
      <c r="AB121" s="100">
        <v>4</v>
      </c>
      <c r="AC121" s="100">
        <v>2</v>
      </c>
      <c r="AD121" s="100">
        <v>10</v>
      </c>
      <c r="AE121" s="100">
        <v>12</v>
      </c>
      <c r="AF121" s="100">
        <v>7</v>
      </c>
      <c r="AG121" s="100">
        <v>7</v>
      </c>
      <c r="AH121" s="100">
        <v>10</v>
      </c>
      <c r="AI121" s="100">
        <v>13</v>
      </c>
      <c r="AJ121" s="100">
        <v>25</v>
      </c>
      <c r="AK121" s="100">
        <v>20</v>
      </c>
      <c r="AL121" s="100">
        <v>9</v>
      </c>
      <c r="AM121" s="100">
        <v>10</v>
      </c>
      <c r="AN121" s="100">
        <v>6</v>
      </c>
      <c r="AO121" s="100">
        <v>10</v>
      </c>
      <c r="AP121" s="100">
        <v>17</v>
      </c>
      <c r="AQ121" s="100">
        <v>0</v>
      </c>
      <c r="AR121" s="100">
        <v>301</v>
      </c>
      <c r="AT121" s="124">
        <v>2014</v>
      </c>
      <c r="AU121" s="100">
        <v>257</v>
      </c>
      <c r="AV121" s="100">
        <v>11</v>
      </c>
      <c r="AW121" s="100">
        <v>5</v>
      </c>
      <c r="AX121" s="100">
        <v>12</v>
      </c>
      <c r="AY121" s="100">
        <v>4</v>
      </c>
      <c r="AZ121" s="100">
        <v>22</v>
      </c>
      <c r="BA121" s="100">
        <v>22</v>
      </c>
      <c r="BB121" s="100">
        <v>14</v>
      </c>
      <c r="BC121" s="100">
        <v>15</v>
      </c>
      <c r="BD121" s="100">
        <v>20</v>
      </c>
      <c r="BE121" s="100">
        <v>30</v>
      </c>
      <c r="BF121" s="100">
        <v>48</v>
      </c>
      <c r="BG121" s="100">
        <v>46</v>
      </c>
      <c r="BH121" s="100">
        <v>23</v>
      </c>
      <c r="BI121" s="100">
        <v>18</v>
      </c>
      <c r="BJ121" s="100">
        <v>19</v>
      </c>
      <c r="BK121" s="100">
        <v>22</v>
      </c>
      <c r="BL121" s="100">
        <v>26</v>
      </c>
      <c r="BM121" s="100">
        <v>0</v>
      </c>
      <c r="BN121" s="100">
        <v>614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80.886998000000006</v>
      </c>
      <c r="D75" s="100">
        <v>3.3758639000000001</v>
      </c>
      <c r="E75" s="100">
        <v>3.9866879000000002</v>
      </c>
      <c r="F75" s="100">
        <v>3.1246841000000001</v>
      </c>
      <c r="G75" s="100">
        <v>3.5456941</v>
      </c>
      <c r="H75" s="100">
        <v>2.4267485999999998</v>
      </c>
      <c r="I75" s="100">
        <v>1.8768366000000001</v>
      </c>
      <c r="J75" s="100">
        <v>1.0366911000000001</v>
      </c>
      <c r="K75" s="100">
        <v>1.7327847999999999</v>
      </c>
      <c r="L75" s="100">
        <v>1.6222618</v>
      </c>
      <c r="M75" s="100">
        <v>3.7479971999999999</v>
      </c>
      <c r="N75" s="100">
        <v>3.4673102</v>
      </c>
      <c r="O75" s="100">
        <v>2.6256941999999999</v>
      </c>
      <c r="P75" s="100">
        <v>4.7370913999999997</v>
      </c>
      <c r="Q75" s="100">
        <v>2.5914343999999998</v>
      </c>
      <c r="R75" s="100">
        <v>3.7818144999999999</v>
      </c>
      <c r="S75" s="100">
        <v>7.3181440999999996</v>
      </c>
      <c r="T75" s="100">
        <v>0</v>
      </c>
      <c r="U75" s="100">
        <v>10.474522</v>
      </c>
      <c r="V75" s="100">
        <v>7.9743732999999999</v>
      </c>
      <c r="W75" s="128"/>
      <c r="X75" s="122">
        <v>1968</v>
      </c>
      <c r="Y75" s="100">
        <v>78.386634000000001</v>
      </c>
      <c r="Z75" s="100">
        <v>4.3881486000000001</v>
      </c>
      <c r="AA75" s="100">
        <v>3.6350549999999999</v>
      </c>
      <c r="AB75" s="100">
        <v>1.9157417999999999</v>
      </c>
      <c r="AC75" s="100">
        <v>1.2392342000000001</v>
      </c>
      <c r="AD75" s="100">
        <v>1.558308</v>
      </c>
      <c r="AE75" s="100">
        <v>1.7064701</v>
      </c>
      <c r="AF75" s="100">
        <v>1.3965973</v>
      </c>
      <c r="AG75" s="100">
        <v>2.1098549000000002</v>
      </c>
      <c r="AH75" s="100">
        <v>1.6739390000000001</v>
      </c>
      <c r="AI75" s="100">
        <v>1.5648179</v>
      </c>
      <c r="AJ75" s="100">
        <v>3.8703094</v>
      </c>
      <c r="AK75" s="100">
        <v>3.4404015000000001</v>
      </c>
      <c r="AL75" s="100">
        <v>3.0421952000000001</v>
      </c>
      <c r="AM75" s="100">
        <v>3.6939443999999999</v>
      </c>
      <c r="AN75" s="100">
        <v>4.9495148999999996</v>
      </c>
      <c r="AO75" s="100">
        <v>4.2519416999999997</v>
      </c>
      <c r="AP75" s="100">
        <v>5.1178381999999996</v>
      </c>
      <c r="AQ75" s="100">
        <v>9.6724443999999998</v>
      </c>
      <c r="AR75" s="100">
        <v>7.5352550999999997</v>
      </c>
      <c r="AS75" s="128"/>
      <c r="AT75" s="122">
        <v>1968</v>
      </c>
      <c r="AU75" s="100">
        <v>79.669302999999999</v>
      </c>
      <c r="AV75" s="100">
        <v>3.8696885999999999</v>
      </c>
      <c r="AW75" s="100">
        <v>3.8150398000000001</v>
      </c>
      <c r="AX75" s="100">
        <v>2.5327237</v>
      </c>
      <c r="AY75" s="100">
        <v>2.4197744000000001</v>
      </c>
      <c r="AZ75" s="100">
        <v>2.0072587</v>
      </c>
      <c r="BA75" s="100">
        <v>1.7941651000000001</v>
      </c>
      <c r="BB75" s="100">
        <v>1.2099116000000001</v>
      </c>
      <c r="BC75" s="100">
        <v>1.9153492000000001</v>
      </c>
      <c r="BD75" s="100">
        <v>1.6476953000000001</v>
      </c>
      <c r="BE75" s="100">
        <v>2.6575082000000001</v>
      </c>
      <c r="BF75" s="100">
        <v>3.6673344000000001</v>
      </c>
      <c r="BG75" s="100">
        <v>3.0365997</v>
      </c>
      <c r="BH75" s="100">
        <v>3.8240291000000002</v>
      </c>
      <c r="BI75" s="100">
        <v>3.2351524</v>
      </c>
      <c r="BJ75" s="100">
        <v>4.4876366000000001</v>
      </c>
      <c r="BK75" s="100">
        <v>5.3787539000000004</v>
      </c>
      <c r="BL75" s="100">
        <v>3.4716798</v>
      </c>
      <c r="BM75" s="100">
        <v>10.076083000000001</v>
      </c>
      <c r="BN75" s="100">
        <v>7.7690611000000001</v>
      </c>
      <c r="BO75" s="128"/>
      <c r="BP75" s="122">
        <v>1968</v>
      </c>
    </row>
    <row r="76" spans="1:68">
      <c r="A76" s="128"/>
      <c r="B76" s="122">
        <v>1969</v>
      </c>
      <c r="C76" s="100">
        <v>88.928487000000004</v>
      </c>
      <c r="D76" s="100">
        <v>3.4953924000000001</v>
      </c>
      <c r="E76" s="100">
        <v>2.1936225999999999</v>
      </c>
      <c r="F76" s="100">
        <v>2.3472355999999999</v>
      </c>
      <c r="G76" s="100">
        <v>2.4518772000000002</v>
      </c>
      <c r="H76" s="100">
        <v>1.8394145</v>
      </c>
      <c r="I76" s="100">
        <v>2.0725926000000001</v>
      </c>
      <c r="J76" s="100">
        <v>0.78639230000000004</v>
      </c>
      <c r="K76" s="100">
        <v>0.48941519999999999</v>
      </c>
      <c r="L76" s="100">
        <v>1.3020426</v>
      </c>
      <c r="M76" s="100">
        <v>2.5336661</v>
      </c>
      <c r="N76" s="100">
        <v>3.3936153</v>
      </c>
      <c r="O76" s="100">
        <v>4.2648652</v>
      </c>
      <c r="P76" s="100">
        <v>1.1469929000000001</v>
      </c>
      <c r="Q76" s="100">
        <v>4.2991152000000001</v>
      </c>
      <c r="R76" s="100">
        <v>0</v>
      </c>
      <c r="S76" s="100">
        <v>0</v>
      </c>
      <c r="T76" s="100">
        <v>0</v>
      </c>
      <c r="U76" s="100">
        <v>10.550727</v>
      </c>
      <c r="V76" s="100">
        <v>7.7857279000000004</v>
      </c>
      <c r="W76" s="128"/>
      <c r="X76" s="122">
        <v>1969</v>
      </c>
      <c r="Y76" s="100">
        <v>80.282453000000004</v>
      </c>
      <c r="Z76" s="100">
        <v>4.3493098000000003</v>
      </c>
      <c r="AA76" s="100">
        <v>2.3003638</v>
      </c>
      <c r="AB76" s="100">
        <v>1.6897854000000001</v>
      </c>
      <c r="AC76" s="100">
        <v>1.1882294</v>
      </c>
      <c r="AD76" s="100">
        <v>2.4667238999999999</v>
      </c>
      <c r="AE76" s="100">
        <v>0.5471821</v>
      </c>
      <c r="AF76" s="100">
        <v>0.84498949999999995</v>
      </c>
      <c r="AG76" s="100">
        <v>1.5733784</v>
      </c>
      <c r="AH76" s="100">
        <v>2.4338204000000001</v>
      </c>
      <c r="AI76" s="100">
        <v>3.1650377000000001</v>
      </c>
      <c r="AJ76" s="100">
        <v>4.4251703999999998</v>
      </c>
      <c r="AK76" s="100">
        <v>5.3854534999999997</v>
      </c>
      <c r="AL76" s="100">
        <v>4.5058125000000002</v>
      </c>
      <c r="AM76" s="100">
        <v>1.2353991</v>
      </c>
      <c r="AN76" s="100">
        <v>2.4599237</v>
      </c>
      <c r="AO76" s="100">
        <v>4.1020592000000002</v>
      </c>
      <c r="AP76" s="100">
        <v>0</v>
      </c>
      <c r="AQ76" s="100">
        <v>9.7163499000000009</v>
      </c>
      <c r="AR76" s="100">
        <v>7.5436943999999997</v>
      </c>
      <c r="AS76" s="128"/>
      <c r="AT76" s="122">
        <v>1969</v>
      </c>
      <c r="AU76" s="100">
        <v>84.710087000000001</v>
      </c>
      <c r="AV76" s="100">
        <v>3.9113555999999998</v>
      </c>
      <c r="AW76" s="100">
        <v>2.2457256000000001</v>
      </c>
      <c r="AX76" s="100">
        <v>2.0249343</v>
      </c>
      <c r="AY76" s="100">
        <v>1.8354668000000001</v>
      </c>
      <c r="AZ76" s="100">
        <v>2.1420488</v>
      </c>
      <c r="BA76" s="100">
        <v>1.3306738</v>
      </c>
      <c r="BB76" s="100">
        <v>0.81463850000000004</v>
      </c>
      <c r="BC76" s="100">
        <v>1.0126634000000001</v>
      </c>
      <c r="BD76" s="100">
        <v>1.8572541</v>
      </c>
      <c r="BE76" s="100">
        <v>2.8494538999999999</v>
      </c>
      <c r="BF76" s="100">
        <v>3.9086066000000002</v>
      </c>
      <c r="BG76" s="100">
        <v>4.8333035999999998</v>
      </c>
      <c r="BH76" s="100">
        <v>2.9403038000000001</v>
      </c>
      <c r="BI76" s="100">
        <v>2.5162296999999998</v>
      </c>
      <c r="BJ76" s="100">
        <v>1.5040081999999999</v>
      </c>
      <c r="BK76" s="100">
        <v>2.6007802</v>
      </c>
      <c r="BL76" s="100">
        <v>0</v>
      </c>
      <c r="BM76" s="100">
        <v>10.13617</v>
      </c>
      <c r="BN76" s="100">
        <v>7.6835040000000001</v>
      </c>
      <c r="BO76" s="128"/>
      <c r="BP76" s="122">
        <v>1969</v>
      </c>
    </row>
    <row r="77" spans="1:68">
      <c r="A77" s="128"/>
      <c r="B77" s="122">
        <v>1970</v>
      </c>
      <c r="C77" s="100">
        <v>94.457143000000002</v>
      </c>
      <c r="D77" s="100">
        <v>4.6004727000000001</v>
      </c>
      <c r="E77" s="100">
        <v>1.8041305000000001</v>
      </c>
      <c r="F77" s="100">
        <v>3.5624334000000002</v>
      </c>
      <c r="G77" s="100">
        <v>1.8135622</v>
      </c>
      <c r="H77" s="100">
        <v>1.5267941</v>
      </c>
      <c r="I77" s="100">
        <v>1.0005227999999999</v>
      </c>
      <c r="J77" s="100">
        <v>2.1157360999999999</v>
      </c>
      <c r="K77" s="100">
        <v>3.4267531999999998</v>
      </c>
      <c r="L77" s="100">
        <v>2.2913006999999999</v>
      </c>
      <c r="M77" s="100">
        <v>2.8284897999999998</v>
      </c>
      <c r="N77" s="100">
        <v>2.3342748000000002</v>
      </c>
      <c r="O77" s="100">
        <v>3.3485692999999999</v>
      </c>
      <c r="P77" s="100">
        <v>3.9260996000000001</v>
      </c>
      <c r="Q77" s="100">
        <v>4.1949123999999998</v>
      </c>
      <c r="R77" s="100">
        <v>3.9138432999999999</v>
      </c>
      <c r="S77" s="100">
        <v>2.3471424000000001</v>
      </c>
      <c r="T77" s="100">
        <v>5.0125313</v>
      </c>
      <c r="U77" s="100">
        <v>11.554397</v>
      </c>
      <c r="V77" s="100">
        <v>8.7674353000000007</v>
      </c>
      <c r="W77" s="128"/>
      <c r="X77" s="122">
        <v>1970</v>
      </c>
      <c r="Y77" s="100">
        <v>76.915648000000004</v>
      </c>
      <c r="Z77" s="100">
        <v>3.6755184999999999</v>
      </c>
      <c r="AA77" s="100">
        <v>1.2080420999999999</v>
      </c>
      <c r="AB77" s="100">
        <v>2.0334935000000001</v>
      </c>
      <c r="AC77" s="100">
        <v>1.5260127999999999</v>
      </c>
      <c r="AD77" s="100">
        <v>1.1648034</v>
      </c>
      <c r="AE77" s="100">
        <v>1.3240297999999999</v>
      </c>
      <c r="AF77" s="100">
        <v>1.1263354000000001</v>
      </c>
      <c r="AG77" s="100">
        <v>1.8471363000000001</v>
      </c>
      <c r="AH77" s="100">
        <v>2.6431741</v>
      </c>
      <c r="AI77" s="100">
        <v>2.5200581</v>
      </c>
      <c r="AJ77" s="100">
        <v>2.3338157000000002</v>
      </c>
      <c r="AK77" s="100">
        <v>5.6325108999999998</v>
      </c>
      <c r="AL77" s="100">
        <v>3.4652951000000001</v>
      </c>
      <c r="AM77" s="100">
        <v>1.2190588</v>
      </c>
      <c r="AN77" s="100">
        <v>2.4440118000000002</v>
      </c>
      <c r="AO77" s="100">
        <v>0</v>
      </c>
      <c r="AP77" s="100">
        <v>0</v>
      </c>
      <c r="AQ77" s="100">
        <v>9.1064541000000006</v>
      </c>
      <c r="AR77" s="100">
        <v>7.0176018999999998</v>
      </c>
      <c r="AS77" s="128"/>
      <c r="AT77" s="122">
        <v>1970</v>
      </c>
      <c r="AU77" s="100">
        <v>85.891915999999995</v>
      </c>
      <c r="AV77" s="100">
        <v>4.1499684999999999</v>
      </c>
      <c r="AW77" s="100">
        <v>1.513671</v>
      </c>
      <c r="AX77" s="100">
        <v>2.8121611999999998</v>
      </c>
      <c r="AY77" s="100">
        <v>1.6734176999999999</v>
      </c>
      <c r="AZ77" s="100">
        <v>1.3517562999999999</v>
      </c>
      <c r="BA77" s="100">
        <v>1.1576664999999999</v>
      </c>
      <c r="BB77" s="100">
        <v>1.6365429</v>
      </c>
      <c r="BC77" s="100">
        <v>2.6666159</v>
      </c>
      <c r="BD77" s="100">
        <v>2.4639389999999999</v>
      </c>
      <c r="BE77" s="100">
        <v>2.6744530000000002</v>
      </c>
      <c r="BF77" s="100">
        <v>2.3340451999999998</v>
      </c>
      <c r="BG77" s="100">
        <v>4.5131445000000001</v>
      </c>
      <c r="BH77" s="100">
        <v>3.6813332999999999</v>
      </c>
      <c r="BI77" s="100">
        <v>2.4712888999999998</v>
      </c>
      <c r="BJ77" s="100">
        <v>3.0090271</v>
      </c>
      <c r="BK77" s="100">
        <v>0.85034739999999998</v>
      </c>
      <c r="BL77" s="100">
        <v>1.5823035000000001</v>
      </c>
      <c r="BM77" s="100">
        <v>10.337922000000001</v>
      </c>
      <c r="BN77" s="100">
        <v>7.8820445000000001</v>
      </c>
      <c r="BO77" s="128"/>
      <c r="BP77" s="122">
        <v>1970</v>
      </c>
    </row>
    <row r="78" spans="1:68">
      <c r="A78" s="128"/>
      <c r="B78" s="122">
        <v>1971</v>
      </c>
      <c r="C78" s="100">
        <v>82.949755999999994</v>
      </c>
      <c r="D78" s="100">
        <v>2.3477888999999998</v>
      </c>
      <c r="E78" s="100">
        <v>2.1848576999999998</v>
      </c>
      <c r="F78" s="100">
        <v>1.9038685</v>
      </c>
      <c r="G78" s="100">
        <v>2.4073720999999999</v>
      </c>
      <c r="H78" s="100">
        <v>1.2059477000000001</v>
      </c>
      <c r="I78" s="100">
        <v>0.23483989999999999</v>
      </c>
      <c r="J78" s="100">
        <v>1.8008284000000001</v>
      </c>
      <c r="K78" s="100">
        <v>0.72119549999999999</v>
      </c>
      <c r="L78" s="100">
        <v>2.4535421999999998</v>
      </c>
      <c r="M78" s="100">
        <v>1.178995</v>
      </c>
      <c r="N78" s="100">
        <v>3.9142901000000001</v>
      </c>
      <c r="O78" s="100">
        <v>4.0133241999999996</v>
      </c>
      <c r="P78" s="100">
        <v>4.2187194999999997</v>
      </c>
      <c r="Q78" s="100">
        <v>5.5098586999999997</v>
      </c>
      <c r="R78" s="100">
        <v>3.8548024000000001</v>
      </c>
      <c r="S78" s="100">
        <v>0</v>
      </c>
      <c r="T78" s="100">
        <v>4.7490145999999998</v>
      </c>
      <c r="U78" s="100">
        <v>9.9879171000000007</v>
      </c>
      <c r="V78" s="100">
        <v>7.5093274000000001</v>
      </c>
      <c r="W78" s="128"/>
      <c r="X78" s="122">
        <v>1971</v>
      </c>
      <c r="Y78" s="100">
        <v>83.002633000000003</v>
      </c>
      <c r="Z78" s="100">
        <v>3.2919806</v>
      </c>
      <c r="AA78" s="100">
        <v>1.3108264000000001</v>
      </c>
      <c r="AB78" s="100">
        <v>1.9694731999999999</v>
      </c>
      <c r="AC78" s="100">
        <v>1.4309734000000001</v>
      </c>
      <c r="AD78" s="100">
        <v>0.64535560000000003</v>
      </c>
      <c r="AE78" s="100">
        <v>1.7581446000000001</v>
      </c>
      <c r="AF78" s="100">
        <v>1.9117848</v>
      </c>
      <c r="AG78" s="100">
        <v>1.2904891000000001</v>
      </c>
      <c r="AH78" s="100">
        <v>2.5623285999999998</v>
      </c>
      <c r="AI78" s="100">
        <v>2.6608483000000001</v>
      </c>
      <c r="AJ78" s="100">
        <v>2.5812529999999998</v>
      </c>
      <c r="AK78" s="100">
        <v>2.2468292000000001</v>
      </c>
      <c r="AL78" s="100">
        <v>3.8204394000000002</v>
      </c>
      <c r="AM78" s="100">
        <v>2.3263794</v>
      </c>
      <c r="AN78" s="100">
        <v>1.590938</v>
      </c>
      <c r="AO78" s="100">
        <v>0</v>
      </c>
      <c r="AP78" s="100">
        <v>2.1799316000000002</v>
      </c>
      <c r="AQ78" s="100">
        <v>9.6009910999999999</v>
      </c>
      <c r="AR78" s="100">
        <v>7.3315425999999997</v>
      </c>
      <c r="AS78" s="128"/>
      <c r="AT78" s="122">
        <v>1971</v>
      </c>
      <c r="AU78" s="100">
        <v>82.975599000000003</v>
      </c>
      <c r="AV78" s="100">
        <v>2.8080061999999999</v>
      </c>
      <c r="AW78" s="100">
        <v>1.7584862999999999</v>
      </c>
      <c r="AX78" s="100">
        <v>1.9361151999999999</v>
      </c>
      <c r="AY78" s="100">
        <v>1.9287976</v>
      </c>
      <c r="AZ78" s="100">
        <v>0.93516790000000005</v>
      </c>
      <c r="BA78" s="100">
        <v>0.9709103</v>
      </c>
      <c r="BB78" s="100">
        <v>1.8546484999999999</v>
      </c>
      <c r="BC78" s="100">
        <v>0.99573579999999995</v>
      </c>
      <c r="BD78" s="100">
        <v>2.5067556999999998</v>
      </c>
      <c r="BE78" s="100">
        <v>1.9187909000000001</v>
      </c>
      <c r="BF78" s="100">
        <v>3.2441411000000002</v>
      </c>
      <c r="BG78" s="100">
        <v>3.0994958000000001</v>
      </c>
      <c r="BH78" s="100">
        <v>4.0097135000000002</v>
      </c>
      <c r="BI78" s="100">
        <v>3.6791019999999999</v>
      </c>
      <c r="BJ78" s="100">
        <v>2.4565557999999998</v>
      </c>
      <c r="BK78" s="100">
        <v>0</v>
      </c>
      <c r="BL78" s="100">
        <v>2.9881966000000002</v>
      </c>
      <c r="BM78" s="100">
        <v>9.7954697999999993</v>
      </c>
      <c r="BN78" s="100">
        <v>7.3952967999999997</v>
      </c>
      <c r="BO78" s="128"/>
      <c r="BP78" s="122">
        <v>1971</v>
      </c>
    </row>
    <row r="79" spans="1:68">
      <c r="A79" s="128"/>
      <c r="B79" s="122">
        <v>1972</v>
      </c>
      <c r="C79" s="100">
        <v>82.147311999999999</v>
      </c>
      <c r="D79" s="100">
        <v>3.3159901999999999</v>
      </c>
      <c r="E79" s="100">
        <v>2.4484449000000001</v>
      </c>
      <c r="F79" s="100">
        <v>2.3639863999999999</v>
      </c>
      <c r="G79" s="100">
        <v>1.9136825</v>
      </c>
      <c r="H79" s="100">
        <v>2.6249376999999998</v>
      </c>
      <c r="I79" s="100">
        <v>1.5890166999999999</v>
      </c>
      <c r="J79" s="100">
        <v>1.5259138000000001</v>
      </c>
      <c r="K79" s="100">
        <v>2.9059911999999999</v>
      </c>
      <c r="L79" s="100">
        <v>1.2260702000000001</v>
      </c>
      <c r="M79" s="100">
        <v>1.9853312000000001</v>
      </c>
      <c r="N79" s="100">
        <v>4.2097081999999997</v>
      </c>
      <c r="O79" s="100">
        <v>5.8437384000000003</v>
      </c>
      <c r="P79" s="100">
        <v>2.5647338999999998</v>
      </c>
      <c r="Q79" s="100">
        <v>3.0331754000000002</v>
      </c>
      <c r="R79" s="100">
        <v>1.2877304999999999</v>
      </c>
      <c r="S79" s="100">
        <v>6.7559959000000003</v>
      </c>
      <c r="T79" s="100">
        <v>0</v>
      </c>
      <c r="U79" s="100">
        <v>10.351296</v>
      </c>
      <c r="V79" s="100">
        <v>7.7942391000000004</v>
      </c>
      <c r="W79" s="128"/>
      <c r="X79" s="122">
        <v>1972</v>
      </c>
      <c r="Y79" s="100">
        <v>78.393257000000006</v>
      </c>
      <c r="Z79" s="100">
        <v>2.8283318999999998</v>
      </c>
      <c r="AA79" s="100">
        <v>2.7314853000000001</v>
      </c>
      <c r="AB79" s="100">
        <v>1.9245136</v>
      </c>
      <c r="AC79" s="100">
        <v>2.1672541999999999</v>
      </c>
      <c r="AD79" s="100">
        <v>1.5974792</v>
      </c>
      <c r="AE79" s="100">
        <v>1.9473153999999999</v>
      </c>
      <c r="AF79" s="100">
        <v>0.80746309999999999</v>
      </c>
      <c r="AG79" s="100">
        <v>2.6084257000000002</v>
      </c>
      <c r="AH79" s="100">
        <v>1.7979928999999999</v>
      </c>
      <c r="AI79" s="100">
        <v>2.5752619999999999</v>
      </c>
      <c r="AJ79" s="100">
        <v>3.8104795</v>
      </c>
      <c r="AK79" s="100">
        <v>2.9177379999999999</v>
      </c>
      <c r="AL79" s="100">
        <v>1.8432329999999999</v>
      </c>
      <c r="AM79" s="100">
        <v>2.8630817</v>
      </c>
      <c r="AN79" s="100">
        <v>3.9176049000000002</v>
      </c>
      <c r="AO79" s="100">
        <v>1.2444312</v>
      </c>
      <c r="AP79" s="100">
        <v>2.077102</v>
      </c>
      <c r="AQ79" s="100">
        <v>9.5187573000000008</v>
      </c>
      <c r="AR79" s="100">
        <v>7.3021079000000002</v>
      </c>
      <c r="AS79" s="128"/>
      <c r="AT79" s="122">
        <v>1972</v>
      </c>
      <c r="AU79" s="100">
        <v>80.310263000000006</v>
      </c>
      <c r="AV79" s="100">
        <v>3.0785284000000002</v>
      </c>
      <c r="AW79" s="100">
        <v>2.5865149999999999</v>
      </c>
      <c r="AX79" s="100">
        <v>2.1481482999999999</v>
      </c>
      <c r="AY79" s="100">
        <v>2.0380965</v>
      </c>
      <c r="AZ79" s="100">
        <v>2.1273818000000002</v>
      </c>
      <c r="BA79" s="100">
        <v>1.7619157999999999</v>
      </c>
      <c r="BB79" s="100">
        <v>1.1768689999999999</v>
      </c>
      <c r="BC79" s="100">
        <v>2.7627326999999999</v>
      </c>
      <c r="BD79" s="100">
        <v>1.5054006</v>
      </c>
      <c r="BE79" s="100">
        <v>2.2789912999999999</v>
      </c>
      <c r="BF79" s="100">
        <v>4.0081381</v>
      </c>
      <c r="BG79" s="100">
        <v>4.3325107999999997</v>
      </c>
      <c r="BH79" s="100">
        <v>2.1846675000000002</v>
      </c>
      <c r="BI79" s="100">
        <v>2.9362634999999999</v>
      </c>
      <c r="BJ79" s="100">
        <v>2.9227658999999999</v>
      </c>
      <c r="BK79" s="100">
        <v>3.2060786999999999</v>
      </c>
      <c r="BL79" s="100">
        <v>1.4329932000000001</v>
      </c>
      <c r="BM79" s="100">
        <v>9.9371121000000002</v>
      </c>
      <c r="BN79" s="100">
        <v>7.5497199000000004</v>
      </c>
      <c r="BO79" s="128"/>
      <c r="BP79" s="122">
        <v>1972</v>
      </c>
    </row>
    <row r="80" spans="1:68">
      <c r="A80" s="128"/>
      <c r="B80" s="122">
        <v>1973</v>
      </c>
      <c r="C80" s="100">
        <v>75.659643000000003</v>
      </c>
      <c r="D80" s="100">
        <v>3.1828634999999998</v>
      </c>
      <c r="E80" s="100">
        <v>2.2654298000000002</v>
      </c>
      <c r="F80" s="100">
        <v>0.82927130000000004</v>
      </c>
      <c r="G80" s="100">
        <v>2.0728681999999998</v>
      </c>
      <c r="H80" s="100">
        <v>1.4304566000000001</v>
      </c>
      <c r="I80" s="100">
        <v>0.66389310000000001</v>
      </c>
      <c r="J80" s="100">
        <v>1.4995839</v>
      </c>
      <c r="K80" s="100">
        <v>0.49547020000000003</v>
      </c>
      <c r="L80" s="100">
        <v>1.6974676</v>
      </c>
      <c r="M80" s="100">
        <v>1.6366388999999999</v>
      </c>
      <c r="N80" s="100">
        <v>3.2511760999999999</v>
      </c>
      <c r="O80" s="100">
        <v>5.2951677999999998</v>
      </c>
      <c r="P80" s="100">
        <v>4.9859894000000002</v>
      </c>
      <c r="Q80" s="100">
        <v>1.4601523999999999</v>
      </c>
      <c r="R80" s="100">
        <v>3.8602089999999998</v>
      </c>
      <c r="S80" s="100">
        <v>2.2368863000000001</v>
      </c>
      <c r="T80" s="100">
        <v>8.8841506999999993</v>
      </c>
      <c r="U80" s="100">
        <v>9.2439046000000005</v>
      </c>
      <c r="V80" s="100">
        <v>6.9885902</v>
      </c>
      <c r="W80" s="128"/>
      <c r="X80" s="122">
        <v>1973</v>
      </c>
      <c r="Y80" s="100">
        <v>71.520955000000001</v>
      </c>
      <c r="Z80" s="100">
        <v>3.0173396000000001</v>
      </c>
      <c r="AA80" s="100">
        <v>1.5904269</v>
      </c>
      <c r="AB80" s="100">
        <v>0.85977570000000003</v>
      </c>
      <c r="AC80" s="100">
        <v>1.6089731</v>
      </c>
      <c r="AD80" s="100">
        <v>1.7031487000000001</v>
      </c>
      <c r="AE80" s="100">
        <v>1.1869295</v>
      </c>
      <c r="AF80" s="100">
        <v>1.055512</v>
      </c>
      <c r="AG80" s="100">
        <v>1.5967214000000001</v>
      </c>
      <c r="AH80" s="100">
        <v>1.2817784999999999</v>
      </c>
      <c r="AI80" s="100">
        <v>1.9356694000000001</v>
      </c>
      <c r="AJ80" s="100">
        <v>3.7932909000000001</v>
      </c>
      <c r="AK80" s="100">
        <v>2.1277954000000001</v>
      </c>
      <c r="AL80" s="100">
        <v>0.88679209999999997</v>
      </c>
      <c r="AM80" s="100">
        <v>0.55989160000000004</v>
      </c>
      <c r="AN80" s="100">
        <v>7.008527</v>
      </c>
      <c r="AO80" s="100">
        <v>6.0164852</v>
      </c>
      <c r="AP80" s="100">
        <v>0</v>
      </c>
      <c r="AQ80" s="100">
        <v>8.4353785999999999</v>
      </c>
      <c r="AR80" s="100">
        <v>6.4750750000000004</v>
      </c>
      <c r="AS80" s="128"/>
      <c r="AT80" s="122">
        <v>1973</v>
      </c>
      <c r="AU80" s="100">
        <v>73.634011999999998</v>
      </c>
      <c r="AV80" s="100">
        <v>3.1022509999999999</v>
      </c>
      <c r="AW80" s="100">
        <v>1.9366513999999999</v>
      </c>
      <c r="AX80" s="100">
        <v>0.84424809999999995</v>
      </c>
      <c r="AY80" s="100">
        <v>1.8449034</v>
      </c>
      <c r="AZ80" s="100">
        <v>1.5629381</v>
      </c>
      <c r="BA80" s="100">
        <v>0.91623860000000001</v>
      </c>
      <c r="BB80" s="100">
        <v>1.2835751</v>
      </c>
      <c r="BC80" s="100">
        <v>1.0263949999999999</v>
      </c>
      <c r="BD80" s="100">
        <v>1.4953978999999999</v>
      </c>
      <c r="BE80" s="100">
        <v>1.7851330999999999</v>
      </c>
      <c r="BF80" s="100">
        <v>3.5260422</v>
      </c>
      <c r="BG80" s="100">
        <v>3.6604963000000001</v>
      </c>
      <c r="BH80" s="100">
        <v>2.8162799999999999</v>
      </c>
      <c r="BI80" s="100">
        <v>0.95063660000000005</v>
      </c>
      <c r="BJ80" s="100">
        <v>5.8215406999999999</v>
      </c>
      <c r="BK80" s="100">
        <v>4.6944683999999999</v>
      </c>
      <c r="BL80" s="100">
        <v>2.7369140999999999</v>
      </c>
      <c r="BM80" s="100">
        <v>8.8414724000000007</v>
      </c>
      <c r="BN80" s="100">
        <v>6.7226280999999997</v>
      </c>
      <c r="BO80" s="128"/>
      <c r="BP80" s="122">
        <v>1973</v>
      </c>
    </row>
    <row r="81" spans="1:68">
      <c r="A81" s="128"/>
      <c r="B81" s="122">
        <v>1974</v>
      </c>
      <c r="C81" s="100">
        <v>78.020930000000007</v>
      </c>
      <c r="D81" s="100">
        <v>3.0102682000000001</v>
      </c>
      <c r="E81" s="100">
        <v>1.4985337000000001</v>
      </c>
      <c r="F81" s="100">
        <v>2.2661384999999998</v>
      </c>
      <c r="G81" s="100">
        <v>3.0667268999999999</v>
      </c>
      <c r="H81" s="100">
        <v>0.51985769999999998</v>
      </c>
      <c r="I81" s="100">
        <v>2.3389574999999998</v>
      </c>
      <c r="J81" s="100">
        <v>0.97169450000000002</v>
      </c>
      <c r="K81" s="100">
        <v>1.7663876999999999</v>
      </c>
      <c r="L81" s="100">
        <v>3.1377320000000002</v>
      </c>
      <c r="M81" s="100">
        <v>2.3561011000000001</v>
      </c>
      <c r="N81" s="100">
        <v>3.9402784999999998</v>
      </c>
      <c r="O81" s="100">
        <v>2.9318097999999999</v>
      </c>
      <c r="P81" s="100">
        <v>1.9411257</v>
      </c>
      <c r="Q81" s="100">
        <v>2.7949746000000002</v>
      </c>
      <c r="R81" s="100">
        <v>5.0705438999999997</v>
      </c>
      <c r="S81" s="100">
        <v>0</v>
      </c>
      <c r="T81" s="100">
        <v>0</v>
      </c>
      <c r="U81" s="100">
        <v>9.5215037999999996</v>
      </c>
      <c r="V81" s="100">
        <v>7.2572571999999997</v>
      </c>
      <c r="W81" s="128"/>
      <c r="X81" s="122">
        <v>1974</v>
      </c>
      <c r="Y81" s="100">
        <v>76.161822999999998</v>
      </c>
      <c r="Z81" s="100">
        <v>3.1653951999999999</v>
      </c>
      <c r="AA81" s="100">
        <v>1.9008305000000001</v>
      </c>
      <c r="AB81" s="100">
        <v>1.3448089999999999</v>
      </c>
      <c r="AC81" s="100">
        <v>1.5796568</v>
      </c>
      <c r="AD81" s="100">
        <v>1.2778433</v>
      </c>
      <c r="AE81" s="100">
        <v>0.45440399999999997</v>
      </c>
      <c r="AF81" s="100">
        <v>1.7945727</v>
      </c>
      <c r="AG81" s="100">
        <v>2.1620043999999998</v>
      </c>
      <c r="AH81" s="100">
        <v>2.3110107000000002</v>
      </c>
      <c r="AI81" s="100">
        <v>1.8702326</v>
      </c>
      <c r="AJ81" s="100">
        <v>2.5427257000000001</v>
      </c>
      <c r="AK81" s="100">
        <v>3.0781228</v>
      </c>
      <c r="AL81" s="100">
        <v>2.1472221</v>
      </c>
      <c r="AM81" s="100">
        <v>1.6285672</v>
      </c>
      <c r="AN81" s="100">
        <v>3.0910706999999999</v>
      </c>
      <c r="AO81" s="100">
        <v>5.8550066000000003</v>
      </c>
      <c r="AP81" s="100">
        <v>7.5132890999999997</v>
      </c>
      <c r="AQ81" s="100">
        <v>8.8981212999999997</v>
      </c>
      <c r="AR81" s="100">
        <v>6.9765798999999999</v>
      </c>
      <c r="AS81" s="128"/>
      <c r="AT81" s="122">
        <v>1974</v>
      </c>
      <c r="AU81" s="100">
        <v>77.111845000000002</v>
      </c>
      <c r="AV81" s="100">
        <v>3.0858834000000002</v>
      </c>
      <c r="AW81" s="100">
        <v>1.6941033999999999</v>
      </c>
      <c r="AX81" s="100">
        <v>1.8141771</v>
      </c>
      <c r="AY81" s="100">
        <v>2.3342489</v>
      </c>
      <c r="AZ81" s="100">
        <v>0.88898449999999996</v>
      </c>
      <c r="BA81" s="100">
        <v>1.4278936</v>
      </c>
      <c r="BB81" s="100">
        <v>1.3720551999999999</v>
      </c>
      <c r="BC81" s="100">
        <v>1.957417</v>
      </c>
      <c r="BD81" s="100">
        <v>2.7371626999999998</v>
      </c>
      <c r="BE81" s="100">
        <v>2.1156408999999998</v>
      </c>
      <c r="BF81" s="100">
        <v>3.2301307000000001</v>
      </c>
      <c r="BG81" s="100">
        <v>3.0074922000000002</v>
      </c>
      <c r="BH81" s="100">
        <v>2.0504642</v>
      </c>
      <c r="BI81" s="100">
        <v>2.1385472999999999</v>
      </c>
      <c r="BJ81" s="100">
        <v>3.8407619999999998</v>
      </c>
      <c r="BK81" s="100">
        <v>3.8439657</v>
      </c>
      <c r="BL81" s="100">
        <v>5.2258890999999998</v>
      </c>
      <c r="BM81" s="100">
        <v>9.2111018999999992</v>
      </c>
      <c r="BN81" s="100">
        <v>7.1469924000000002</v>
      </c>
      <c r="BO81" s="128"/>
      <c r="BP81" s="122">
        <v>1974</v>
      </c>
    </row>
    <row r="82" spans="1:68">
      <c r="A82" s="128"/>
      <c r="B82" s="122">
        <v>1975</v>
      </c>
      <c r="C82" s="100">
        <v>71.804399000000004</v>
      </c>
      <c r="D82" s="100">
        <v>2.8136255000000001</v>
      </c>
      <c r="E82" s="100">
        <v>2.1081352999999998</v>
      </c>
      <c r="F82" s="100">
        <v>2.3829874000000002</v>
      </c>
      <c r="G82" s="100">
        <v>0.84972890000000001</v>
      </c>
      <c r="H82" s="100">
        <v>2.1967512</v>
      </c>
      <c r="I82" s="100">
        <v>1.2324276000000001</v>
      </c>
      <c r="J82" s="100">
        <v>0.70590229999999998</v>
      </c>
      <c r="K82" s="100">
        <v>1.2866502</v>
      </c>
      <c r="L82" s="100">
        <v>0.96203799999999995</v>
      </c>
      <c r="M82" s="100">
        <v>0.51625560000000004</v>
      </c>
      <c r="N82" s="100">
        <v>2.259763</v>
      </c>
      <c r="O82" s="100">
        <v>2.5086908000000001</v>
      </c>
      <c r="P82" s="100">
        <v>3.3085976000000001</v>
      </c>
      <c r="Q82" s="100">
        <v>4.1269448000000004</v>
      </c>
      <c r="R82" s="100">
        <v>8.3572111000000007</v>
      </c>
      <c r="S82" s="100">
        <v>2.2699929999999999</v>
      </c>
      <c r="T82" s="100">
        <v>4.1795536000000002</v>
      </c>
      <c r="U82" s="100">
        <v>8.4801929999999999</v>
      </c>
      <c r="V82" s="100">
        <v>6.6105042999999997</v>
      </c>
      <c r="W82" s="128"/>
      <c r="X82" s="122">
        <v>1975</v>
      </c>
      <c r="Y82" s="100">
        <v>61.018464999999999</v>
      </c>
      <c r="Z82" s="100">
        <v>1.9722957999999999</v>
      </c>
      <c r="AA82" s="100">
        <v>0.47865059999999998</v>
      </c>
      <c r="AB82" s="100">
        <v>2.4824244000000002</v>
      </c>
      <c r="AC82" s="100">
        <v>1.3878552</v>
      </c>
      <c r="AD82" s="100">
        <v>1.2329608999999999</v>
      </c>
      <c r="AE82" s="100">
        <v>1.3126317000000001</v>
      </c>
      <c r="AF82" s="100">
        <v>1.987627</v>
      </c>
      <c r="AG82" s="100">
        <v>2.1932950999999998</v>
      </c>
      <c r="AH82" s="100">
        <v>1.8027438</v>
      </c>
      <c r="AI82" s="100">
        <v>2.3758111</v>
      </c>
      <c r="AJ82" s="100">
        <v>2.5003359999999999</v>
      </c>
      <c r="AK82" s="100">
        <v>4.0014938999999998</v>
      </c>
      <c r="AL82" s="100">
        <v>2.5022519999999999</v>
      </c>
      <c r="AM82" s="100">
        <v>2.1653926999999999</v>
      </c>
      <c r="AN82" s="100">
        <v>1.4711291</v>
      </c>
      <c r="AO82" s="100">
        <v>5.7820178999999996</v>
      </c>
      <c r="AP82" s="100">
        <v>0</v>
      </c>
      <c r="AQ82" s="100">
        <v>7.2503392</v>
      </c>
      <c r="AR82" s="100">
        <v>5.8573886000000002</v>
      </c>
      <c r="AS82" s="128"/>
      <c r="AT82" s="122">
        <v>1975</v>
      </c>
      <c r="AU82" s="100">
        <v>66.531520999999998</v>
      </c>
      <c r="AV82" s="100">
        <v>2.4035148999999998</v>
      </c>
      <c r="AW82" s="100">
        <v>1.3169556</v>
      </c>
      <c r="AX82" s="100">
        <v>2.4316898</v>
      </c>
      <c r="AY82" s="100">
        <v>1.1160216000000001</v>
      </c>
      <c r="AZ82" s="100">
        <v>1.7248486999999999</v>
      </c>
      <c r="BA82" s="100">
        <v>1.2712658999999999</v>
      </c>
      <c r="BB82" s="100">
        <v>1.3293405</v>
      </c>
      <c r="BC82" s="100">
        <v>1.7256164000000001</v>
      </c>
      <c r="BD82" s="100">
        <v>1.3680213999999999</v>
      </c>
      <c r="BE82" s="100">
        <v>1.4356134</v>
      </c>
      <c r="BF82" s="100">
        <v>2.3819959000000002</v>
      </c>
      <c r="BG82" s="100">
        <v>3.2819847000000002</v>
      </c>
      <c r="BH82" s="100">
        <v>2.8802226000000002</v>
      </c>
      <c r="BI82" s="100">
        <v>3.0292933</v>
      </c>
      <c r="BJ82" s="100">
        <v>4.0963088000000001</v>
      </c>
      <c r="BK82" s="100">
        <v>4.5967149000000003</v>
      </c>
      <c r="BL82" s="100">
        <v>1.2520973</v>
      </c>
      <c r="BM82" s="100">
        <v>7.8672741000000004</v>
      </c>
      <c r="BN82" s="100">
        <v>6.2133798999999996</v>
      </c>
      <c r="BO82" s="128"/>
      <c r="BP82" s="122">
        <v>1975</v>
      </c>
    </row>
    <row r="83" spans="1:68">
      <c r="A83" s="128"/>
      <c r="B83" s="122">
        <v>1976</v>
      </c>
      <c r="C83" s="100">
        <v>79.392944</v>
      </c>
      <c r="D83" s="100">
        <v>3.0487991000000001</v>
      </c>
      <c r="E83" s="100">
        <v>1.3797585999999999</v>
      </c>
      <c r="F83" s="100">
        <v>1.8642254</v>
      </c>
      <c r="G83" s="100">
        <v>2.0243460999999998</v>
      </c>
      <c r="H83" s="100">
        <v>1.8347093999999999</v>
      </c>
      <c r="I83" s="100">
        <v>0.79555759999999998</v>
      </c>
      <c r="J83" s="100">
        <v>0.46123649999999999</v>
      </c>
      <c r="K83" s="100">
        <v>2.0739143000000002</v>
      </c>
      <c r="L83" s="100">
        <v>2.1881200000000001</v>
      </c>
      <c r="M83" s="100">
        <v>3.0495553000000002</v>
      </c>
      <c r="N83" s="100">
        <v>4.3497712999999996</v>
      </c>
      <c r="O83" s="100">
        <v>3.5569340999999999</v>
      </c>
      <c r="P83" s="100">
        <v>1.8331218</v>
      </c>
      <c r="Q83" s="100">
        <v>0.66853859999999998</v>
      </c>
      <c r="R83" s="100">
        <v>4.5059253000000004</v>
      </c>
      <c r="S83" s="100">
        <v>2.2735023000000001</v>
      </c>
      <c r="T83" s="100">
        <v>4.0139686000000001</v>
      </c>
      <c r="U83" s="100">
        <v>9.0443248999999994</v>
      </c>
      <c r="V83" s="100">
        <v>7.2396738999999997</v>
      </c>
      <c r="W83" s="128"/>
      <c r="X83" s="122">
        <v>1976</v>
      </c>
      <c r="Y83" s="100">
        <v>68.197618000000006</v>
      </c>
      <c r="Z83" s="100">
        <v>3.5194763</v>
      </c>
      <c r="AA83" s="100">
        <v>2.1109825</v>
      </c>
      <c r="AB83" s="100">
        <v>1.9446488</v>
      </c>
      <c r="AC83" s="100">
        <v>0.86121669999999995</v>
      </c>
      <c r="AD83" s="100">
        <v>0.68523889999999998</v>
      </c>
      <c r="AE83" s="100">
        <v>1.4811837000000001</v>
      </c>
      <c r="AF83" s="100">
        <v>1.2207121000000001</v>
      </c>
      <c r="AG83" s="100">
        <v>1.3751602000000001</v>
      </c>
      <c r="AH83" s="100">
        <v>2.0822867999999999</v>
      </c>
      <c r="AI83" s="100">
        <v>1.5668086999999999</v>
      </c>
      <c r="AJ83" s="100">
        <v>1.5229416</v>
      </c>
      <c r="AK83" s="100">
        <v>0.98508899999999999</v>
      </c>
      <c r="AL83" s="100">
        <v>4.0333965000000003</v>
      </c>
      <c r="AM83" s="100">
        <v>1.5884278000000001</v>
      </c>
      <c r="AN83" s="100">
        <v>1.4131779</v>
      </c>
      <c r="AO83" s="100">
        <v>3.3570940999999999</v>
      </c>
      <c r="AP83" s="100">
        <v>3.3508695999999998</v>
      </c>
      <c r="AQ83" s="100">
        <v>7.5417269999999998</v>
      </c>
      <c r="AR83" s="100">
        <v>6.1567607000000004</v>
      </c>
      <c r="AS83" s="128"/>
      <c r="AT83" s="122">
        <v>1976</v>
      </c>
      <c r="AU83" s="100">
        <v>73.916038999999998</v>
      </c>
      <c r="AV83" s="100">
        <v>3.2784607000000001</v>
      </c>
      <c r="AW83" s="100">
        <v>1.7348584</v>
      </c>
      <c r="AX83" s="100">
        <v>1.9035880000000001</v>
      </c>
      <c r="AY83" s="100">
        <v>1.4488331999999999</v>
      </c>
      <c r="AZ83" s="100">
        <v>1.2676542</v>
      </c>
      <c r="BA83" s="100">
        <v>1.1277575</v>
      </c>
      <c r="BB83" s="100">
        <v>0.83015700000000003</v>
      </c>
      <c r="BC83" s="100">
        <v>1.7348646000000001</v>
      </c>
      <c r="BD83" s="100">
        <v>2.1370073000000001</v>
      </c>
      <c r="BE83" s="100">
        <v>2.3182611999999998</v>
      </c>
      <c r="BF83" s="100">
        <v>2.9223216000000001</v>
      </c>
      <c r="BG83" s="100">
        <v>2.2196345000000002</v>
      </c>
      <c r="BH83" s="100">
        <v>3.0034089000000002</v>
      </c>
      <c r="BI83" s="100">
        <v>1.1818724</v>
      </c>
      <c r="BJ83" s="100">
        <v>2.6053313999999999</v>
      </c>
      <c r="BK83" s="100">
        <v>2.9996700000000001</v>
      </c>
      <c r="BL83" s="100">
        <v>3.5461412000000001</v>
      </c>
      <c r="BM83" s="100">
        <v>8.2946848000000006</v>
      </c>
      <c r="BN83" s="100">
        <v>6.6990382999999998</v>
      </c>
      <c r="BO83" s="128"/>
      <c r="BP83" s="122">
        <v>1976</v>
      </c>
    </row>
    <row r="84" spans="1:68">
      <c r="A84" s="128"/>
      <c r="B84" s="122">
        <v>1977</v>
      </c>
      <c r="C84" s="100">
        <v>78.314822000000007</v>
      </c>
      <c r="D84" s="100">
        <v>2.5280388999999999</v>
      </c>
      <c r="E84" s="100">
        <v>2.7956648999999998</v>
      </c>
      <c r="F84" s="100">
        <v>2.5805197999999998</v>
      </c>
      <c r="G84" s="100">
        <v>1.9947173</v>
      </c>
      <c r="H84" s="100">
        <v>1.0135768999999999</v>
      </c>
      <c r="I84" s="100">
        <v>1.112312</v>
      </c>
      <c r="J84" s="100">
        <v>0.45282679999999997</v>
      </c>
      <c r="K84" s="100">
        <v>1.0226961999999999</v>
      </c>
      <c r="L84" s="100">
        <v>1.7387718999999999</v>
      </c>
      <c r="M84" s="100">
        <v>2.2745136000000001</v>
      </c>
      <c r="N84" s="100">
        <v>2.1108943</v>
      </c>
      <c r="O84" s="100">
        <v>2.8249585000000002</v>
      </c>
      <c r="P84" s="100">
        <v>4.4580165999999997</v>
      </c>
      <c r="Q84" s="100">
        <v>1.2917476999999999</v>
      </c>
      <c r="R84" s="100">
        <v>0</v>
      </c>
      <c r="S84" s="100">
        <v>2.2756235</v>
      </c>
      <c r="T84" s="100">
        <v>3.9191096000000001</v>
      </c>
      <c r="U84" s="100">
        <v>8.5154873000000002</v>
      </c>
      <c r="V84" s="100">
        <v>6.9227416000000002</v>
      </c>
      <c r="W84" s="128"/>
      <c r="X84" s="122">
        <v>1977</v>
      </c>
      <c r="Y84" s="100">
        <v>65.836735000000004</v>
      </c>
      <c r="Z84" s="100">
        <v>3.4181819</v>
      </c>
      <c r="AA84" s="100">
        <v>2.1308052000000002</v>
      </c>
      <c r="AB84" s="100">
        <v>1.9025301999999999</v>
      </c>
      <c r="AC84" s="100">
        <v>1.0210611000000001</v>
      </c>
      <c r="AD84" s="100">
        <v>1.3795363</v>
      </c>
      <c r="AE84" s="100">
        <v>1.3702036</v>
      </c>
      <c r="AF84" s="100">
        <v>0.2388545</v>
      </c>
      <c r="AG84" s="100">
        <v>0.54022369999999997</v>
      </c>
      <c r="AH84" s="100">
        <v>1.3255181</v>
      </c>
      <c r="AI84" s="100">
        <v>3.1422414000000001</v>
      </c>
      <c r="AJ84" s="100">
        <v>2.0583876000000001</v>
      </c>
      <c r="AK84" s="100">
        <v>2.6127739000000001</v>
      </c>
      <c r="AL84" s="100">
        <v>1.9430908</v>
      </c>
      <c r="AM84" s="100">
        <v>3.6143209999999999</v>
      </c>
      <c r="AN84" s="100">
        <v>2.0881913000000001</v>
      </c>
      <c r="AO84" s="100">
        <v>3.32823</v>
      </c>
      <c r="AP84" s="100">
        <v>1.6033348999999999</v>
      </c>
      <c r="AQ84" s="100">
        <v>7.1392975999999999</v>
      </c>
      <c r="AR84" s="100">
        <v>6.041944</v>
      </c>
      <c r="AS84" s="128"/>
      <c r="AT84" s="122">
        <v>1977</v>
      </c>
      <c r="AU84" s="100">
        <v>72.217410000000001</v>
      </c>
      <c r="AV84" s="100">
        <v>2.9633569999999998</v>
      </c>
      <c r="AW84" s="100">
        <v>2.4721839000000001</v>
      </c>
      <c r="AX84" s="100">
        <v>2.2488971000000002</v>
      </c>
      <c r="AY84" s="100">
        <v>1.5136061000000001</v>
      </c>
      <c r="AZ84" s="100">
        <v>1.1946737999999999</v>
      </c>
      <c r="BA84" s="100">
        <v>1.2377533999999999</v>
      </c>
      <c r="BB84" s="100">
        <v>0.34870139999999999</v>
      </c>
      <c r="BC84" s="100">
        <v>0.78808420000000001</v>
      </c>
      <c r="BD84" s="100">
        <v>1.5388679999999999</v>
      </c>
      <c r="BE84" s="100">
        <v>2.7006798000000001</v>
      </c>
      <c r="BF84" s="100">
        <v>2.0843104000000001</v>
      </c>
      <c r="BG84" s="100">
        <v>2.7147264</v>
      </c>
      <c r="BH84" s="100">
        <v>3.1143787000000001</v>
      </c>
      <c r="BI84" s="100">
        <v>2.5824742000000001</v>
      </c>
      <c r="BJ84" s="100">
        <v>1.2740206000000001</v>
      </c>
      <c r="BK84" s="100">
        <v>2.9832491000000001</v>
      </c>
      <c r="BL84" s="100">
        <v>2.2756753000000001</v>
      </c>
      <c r="BM84" s="100">
        <v>7.8282249000000004</v>
      </c>
      <c r="BN84" s="100">
        <v>6.4964526999999999</v>
      </c>
      <c r="BO84" s="128"/>
      <c r="BP84" s="122">
        <v>1977</v>
      </c>
    </row>
    <row r="85" spans="1:68">
      <c r="A85" s="128"/>
      <c r="B85" s="122">
        <v>1978</v>
      </c>
      <c r="C85" s="100">
        <v>74.268298000000001</v>
      </c>
      <c r="D85" s="100">
        <v>2.6493457999999999</v>
      </c>
      <c r="E85" s="100">
        <v>1.5653519</v>
      </c>
      <c r="F85" s="100">
        <v>2.6982219000000001</v>
      </c>
      <c r="G85" s="100">
        <v>2.4474931</v>
      </c>
      <c r="H85" s="100">
        <v>1.8443750000000001</v>
      </c>
      <c r="I85" s="100">
        <v>0.88339380000000001</v>
      </c>
      <c r="J85" s="100">
        <v>1.1082641</v>
      </c>
      <c r="K85" s="100">
        <v>1.7645531999999999</v>
      </c>
      <c r="L85" s="100">
        <v>2.5383222999999999</v>
      </c>
      <c r="M85" s="100">
        <v>1.7588735</v>
      </c>
      <c r="N85" s="100">
        <v>2.9048319</v>
      </c>
      <c r="O85" s="100">
        <v>1.7665972000000001</v>
      </c>
      <c r="P85" s="100">
        <v>3.4709568000000002</v>
      </c>
      <c r="Q85" s="100">
        <v>1.873162</v>
      </c>
      <c r="R85" s="100">
        <v>2.0945040000000001</v>
      </c>
      <c r="S85" s="100">
        <v>0</v>
      </c>
      <c r="T85" s="100">
        <v>3.8214613000000002</v>
      </c>
      <c r="U85" s="100">
        <v>8.0486898</v>
      </c>
      <c r="V85" s="100">
        <v>6.7848170999999997</v>
      </c>
      <c r="W85" s="128"/>
      <c r="X85" s="122">
        <v>1978</v>
      </c>
      <c r="Y85" s="100">
        <v>60.026122999999998</v>
      </c>
      <c r="Z85" s="100">
        <v>1.6854104999999999</v>
      </c>
      <c r="AA85" s="100">
        <v>1.4812669000000001</v>
      </c>
      <c r="AB85" s="100">
        <v>0.93944640000000001</v>
      </c>
      <c r="AC85" s="100">
        <v>1.3394883</v>
      </c>
      <c r="AD85" s="100">
        <v>0.68333319999999997</v>
      </c>
      <c r="AE85" s="100">
        <v>0.73804009999999998</v>
      </c>
      <c r="AF85" s="100">
        <v>1.6384847</v>
      </c>
      <c r="AG85" s="100">
        <v>1.5878393</v>
      </c>
      <c r="AH85" s="100">
        <v>0.80971660000000001</v>
      </c>
      <c r="AI85" s="100">
        <v>2.3534272000000001</v>
      </c>
      <c r="AJ85" s="100">
        <v>1.1361764000000001</v>
      </c>
      <c r="AK85" s="100">
        <v>2.6094927000000001</v>
      </c>
      <c r="AL85" s="100">
        <v>3.7665351</v>
      </c>
      <c r="AM85" s="100">
        <v>2.4859296</v>
      </c>
      <c r="AN85" s="100">
        <v>4.7944877000000004</v>
      </c>
      <c r="AO85" s="100">
        <v>3.2743942000000001</v>
      </c>
      <c r="AP85" s="100">
        <v>3.0547409999999999</v>
      </c>
      <c r="AQ85" s="100">
        <v>6.2273943000000003</v>
      </c>
      <c r="AR85" s="100">
        <v>5.5169462999999999</v>
      </c>
      <c r="AS85" s="128"/>
      <c r="AT85" s="122">
        <v>1978</v>
      </c>
      <c r="AU85" s="100">
        <v>67.320869999999999</v>
      </c>
      <c r="AV85" s="100">
        <v>2.1770578999999999</v>
      </c>
      <c r="AW85" s="100">
        <v>1.5243633000000001</v>
      </c>
      <c r="AX85" s="100">
        <v>1.8379818999999999</v>
      </c>
      <c r="AY85" s="100">
        <v>1.9006457999999999</v>
      </c>
      <c r="AZ85" s="100">
        <v>1.2692782</v>
      </c>
      <c r="BA85" s="100">
        <v>0.81229269999999998</v>
      </c>
      <c r="BB85" s="100">
        <v>1.3661513000000001</v>
      </c>
      <c r="BC85" s="100">
        <v>1.6783440999999999</v>
      </c>
      <c r="BD85" s="100">
        <v>1.7005446</v>
      </c>
      <c r="BE85" s="100">
        <v>2.0502227999999998</v>
      </c>
      <c r="BF85" s="100">
        <v>2.0105930000000001</v>
      </c>
      <c r="BG85" s="100">
        <v>2.2048733999999999</v>
      </c>
      <c r="BH85" s="100">
        <v>3.6291785999999999</v>
      </c>
      <c r="BI85" s="100">
        <v>2.2142938000000001</v>
      </c>
      <c r="BJ85" s="100">
        <v>3.7268778</v>
      </c>
      <c r="BK85" s="100">
        <v>2.1991877999999998</v>
      </c>
      <c r="BL85" s="100">
        <v>3.2736795999999999</v>
      </c>
      <c r="BM85" s="100">
        <v>7.1382532999999997</v>
      </c>
      <c r="BN85" s="100">
        <v>6.1830639999999999</v>
      </c>
      <c r="BO85" s="128"/>
      <c r="BP85" s="122">
        <v>1978</v>
      </c>
    </row>
    <row r="86" spans="1:68">
      <c r="A86" s="128"/>
      <c r="B86" s="123">
        <v>1979</v>
      </c>
      <c r="C86" s="100">
        <v>68.268845999999996</v>
      </c>
      <c r="D86" s="100">
        <v>2.2196145999999999</v>
      </c>
      <c r="E86" s="100">
        <v>1.8715668000000001</v>
      </c>
      <c r="F86" s="100">
        <v>2.2371097999999998</v>
      </c>
      <c r="G86" s="100">
        <v>1.5890873999999999</v>
      </c>
      <c r="H86" s="100">
        <v>0.66463399999999995</v>
      </c>
      <c r="I86" s="100">
        <v>1.2010528</v>
      </c>
      <c r="J86" s="100">
        <v>1.7154498</v>
      </c>
      <c r="K86" s="100">
        <v>0.98891669999999998</v>
      </c>
      <c r="L86" s="100">
        <v>2.5890303000000001</v>
      </c>
      <c r="M86" s="100">
        <v>1.7582903000000001</v>
      </c>
      <c r="N86" s="100">
        <v>1.676282</v>
      </c>
      <c r="O86" s="100">
        <v>1.4337791</v>
      </c>
      <c r="P86" s="100">
        <v>2.0945391</v>
      </c>
      <c r="Q86" s="100">
        <v>1.2120550999999999</v>
      </c>
      <c r="R86" s="100">
        <v>3.0079710999999998</v>
      </c>
      <c r="S86" s="100">
        <v>8.7401126999999992</v>
      </c>
      <c r="T86" s="100">
        <v>3.7667620999999998</v>
      </c>
      <c r="U86" s="100">
        <v>7.1135501999999997</v>
      </c>
      <c r="V86" s="100">
        <v>6.2440102</v>
      </c>
      <c r="W86" s="128"/>
      <c r="X86" s="123">
        <v>1979</v>
      </c>
      <c r="Y86" s="100">
        <v>67.250339999999994</v>
      </c>
      <c r="Z86" s="100">
        <v>1.8525952000000001</v>
      </c>
      <c r="AA86" s="100">
        <v>0.16349060000000001</v>
      </c>
      <c r="AB86" s="100">
        <v>0.93305199999999999</v>
      </c>
      <c r="AC86" s="100">
        <v>0.81871919999999998</v>
      </c>
      <c r="AD86" s="100">
        <v>1.5216531</v>
      </c>
      <c r="AE86" s="100">
        <v>1.2464542999999999</v>
      </c>
      <c r="AF86" s="100">
        <v>0.90123180000000003</v>
      </c>
      <c r="AG86" s="100">
        <v>0.5174725</v>
      </c>
      <c r="AH86" s="100">
        <v>2.7404768000000002</v>
      </c>
      <c r="AI86" s="100">
        <v>1.5747453</v>
      </c>
      <c r="AJ86" s="100">
        <v>1.9236264999999999</v>
      </c>
      <c r="AK86" s="100">
        <v>1.6445095999999999</v>
      </c>
      <c r="AL86" s="100">
        <v>2.5433735999999998</v>
      </c>
      <c r="AM86" s="100">
        <v>3.369548</v>
      </c>
      <c r="AN86" s="100">
        <v>2.6668088999999999</v>
      </c>
      <c r="AO86" s="100">
        <v>1.0771451000000001</v>
      </c>
      <c r="AP86" s="100">
        <v>1.4672223</v>
      </c>
      <c r="AQ86" s="100">
        <v>6.4583053000000001</v>
      </c>
      <c r="AR86" s="100">
        <v>5.7925830999999999</v>
      </c>
      <c r="AS86" s="128"/>
      <c r="AT86" s="123">
        <v>1979</v>
      </c>
      <c r="AU86" s="100">
        <v>67.771558999999996</v>
      </c>
      <c r="AV86" s="100">
        <v>2.0399945000000002</v>
      </c>
      <c r="AW86" s="100">
        <v>1.0376508</v>
      </c>
      <c r="AX86" s="100">
        <v>1.5987100999999999</v>
      </c>
      <c r="AY86" s="100">
        <v>1.2096754999999999</v>
      </c>
      <c r="AZ86" s="100">
        <v>1.0894185999999999</v>
      </c>
      <c r="BA86" s="100">
        <v>1.2233324000000001</v>
      </c>
      <c r="BB86" s="100">
        <v>1.3184104000000001</v>
      </c>
      <c r="BC86" s="100">
        <v>0.7585556</v>
      </c>
      <c r="BD86" s="100">
        <v>2.6626018</v>
      </c>
      <c r="BE86" s="100">
        <v>1.6685319999999999</v>
      </c>
      <c r="BF86" s="100">
        <v>1.8009755999999999</v>
      </c>
      <c r="BG86" s="100">
        <v>1.5436730999999999</v>
      </c>
      <c r="BH86" s="100">
        <v>2.3348984000000002</v>
      </c>
      <c r="BI86" s="100">
        <v>2.4144739999999998</v>
      </c>
      <c r="BJ86" s="100">
        <v>2.8030609000000002</v>
      </c>
      <c r="BK86" s="100">
        <v>3.6073995000000001</v>
      </c>
      <c r="BL86" s="100">
        <v>2.1118432</v>
      </c>
      <c r="BM86" s="100">
        <v>6.7857425999999998</v>
      </c>
      <c r="BN86" s="100">
        <v>5.9978920000000002</v>
      </c>
      <c r="BO86" s="128"/>
      <c r="BP86" s="123">
        <v>1979</v>
      </c>
    </row>
    <row r="87" spans="1:68">
      <c r="A87" s="128"/>
      <c r="B87" s="123">
        <v>1980</v>
      </c>
      <c r="C87" s="100">
        <v>67.943217000000004</v>
      </c>
      <c r="D87" s="100">
        <v>2.2480666999999999</v>
      </c>
      <c r="E87" s="100">
        <v>1.2298894</v>
      </c>
      <c r="F87" s="100">
        <v>0.90019130000000003</v>
      </c>
      <c r="G87" s="100">
        <v>1.8632267</v>
      </c>
      <c r="H87" s="100">
        <v>1.1465015999999999</v>
      </c>
      <c r="I87" s="100">
        <v>0.50013750000000001</v>
      </c>
      <c r="J87" s="100">
        <v>1.4423295</v>
      </c>
      <c r="K87" s="100">
        <v>0.24116090000000001</v>
      </c>
      <c r="L87" s="100">
        <v>0.52616620000000003</v>
      </c>
      <c r="M87" s="100">
        <v>1.513218</v>
      </c>
      <c r="N87" s="100">
        <v>2.1866167999999999</v>
      </c>
      <c r="O87" s="100">
        <v>2.4797370000000001</v>
      </c>
      <c r="P87" s="100">
        <v>2.4412175</v>
      </c>
      <c r="Q87" s="100">
        <v>2.9392746000000001</v>
      </c>
      <c r="R87" s="100">
        <v>0</v>
      </c>
      <c r="S87" s="100">
        <v>2.0323137999999998</v>
      </c>
      <c r="T87" s="100">
        <v>7.3294975999999998</v>
      </c>
      <c r="U87" s="100">
        <v>6.6775142000000001</v>
      </c>
      <c r="V87" s="100">
        <v>5.8421620000000001</v>
      </c>
      <c r="W87" s="128"/>
      <c r="X87" s="123">
        <v>1980</v>
      </c>
      <c r="Y87" s="100">
        <v>57.578133000000001</v>
      </c>
      <c r="Z87" s="100">
        <v>1.7205108</v>
      </c>
      <c r="AA87" s="100">
        <v>1.1258454</v>
      </c>
      <c r="AB87" s="100">
        <v>1.715983</v>
      </c>
      <c r="AC87" s="100">
        <v>0.79986690000000005</v>
      </c>
      <c r="AD87" s="100">
        <v>1.1679202</v>
      </c>
      <c r="AE87" s="100">
        <v>1.7222078999999999</v>
      </c>
      <c r="AF87" s="100">
        <v>1.2897540000000001</v>
      </c>
      <c r="AG87" s="100">
        <v>1.7713671</v>
      </c>
      <c r="AH87" s="100">
        <v>1.1067456</v>
      </c>
      <c r="AI87" s="100">
        <v>1.0581171</v>
      </c>
      <c r="AJ87" s="100">
        <v>1.6173291000000001</v>
      </c>
      <c r="AK87" s="100">
        <v>2.2696101999999998</v>
      </c>
      <c r="AL87" s="100">
        <v>2.1213856999999998</v>
      </c>
      <c r="AM87" s="100">
        <v>1.3955759999999999</v>
      </c>
      <c r="AN87" s="100">
        <v>3.9560352999999999</v>
      </c>
      <c r="AO87" s="100">
        <v>1.0240026</v>
      </c>
      <c r="AP87" s="100">
        <v>0</v>
      </c>
      <c r="AQ87" s="100">
        <v>5.6950270999999999</v>
      </c>
      <c r="AR87" s="100">
        <v>5.1959597999999998</v>
      </c>
      <c r="AS87" s="128"/>
      <c r="AT87" s="123">
        <v>1980</v>
      </c>
      <c r="AU87" s="100">
        <v>62.887027000000003</v>
      </c>
      <c r="AV87" s="100">
        <v>1.9899203000000001</v>
      </c>
      <c r="AW87" s="100">
        <v>1.1790414</v>
      </c>
      <c r="AX87" s="100">
        <v>1.3001345</v>
      </c>
      <c r="AY87" s="100">
        <v>1.3394813000000001</v>
      </c>
      <c r="AZ87" s="100">
        <v>1.1571118</v>
      </c>
      <c r="BA87" s="100">
        <v>1.1012423</v>
      </c>
      <c r="BB87" s="100">
        <v>1.3676565999999999</v>
      </c>
      <c r="BC87" s="100">
        <v>0.98785429999999996</v>
      </c>
      <c r="BD87" s="100">
        <v>0.80913999999999997</v>
      </c>
      <c r="BE87" s="100">
        <v>1.2910956</v>
      </c>
      <c r="BF87" s="100">
        <v>1.8999950999999999</v>
      </c>
      <c r="BG87" s="100">
        <v>2.3700253</v>
      </c>
      <c r="BH87" s="100">
        <v>2.2700917</v>
      </c>
      <c r="BI87" s="100">
        <v>2.0775174000000001</v>
      </c>
      <c r="BJ87" s="100">
        <v>2.3618606999999998</v>
      </c>
      <c r="BK87" s="100">
        <v>1.3618319000000001</v>
      </c>
      <c r="BL87" s="100">
        <v>2.0265271999999999</v>
      </c>
      <c r="BM87" s="100">
        <v>6.1856276000000001</v>
      </c>
      <c r="BN87" s="100">
        <v>5.5070834</v>
      </c>
      <c r="BO87" s="128"/>
      <c r="BP87" s="123">
        <v>1980</v>
      </c>
    </row>
    <row r="88" spans="1:68">
      <c r="A88" s="128"/>
      <c r="B88" s="123">
        <v>1981</v>
      </c>
      <c r="C88" s="100">
        <v>71.842776000000001</v>
      </c>
      <c r="D88" s="100">
        <v>1.23247</v>
      </c>
      <c r="E88" s="100">
        <v>1.7850847000000001</v>
      </c>
      <c r="F88" s="100">
        <v>1.5133653</v>
      </c>
      <c r="G88" s="100">
        <v>1.0608648000000001</v>
      </c>
      <c r="H88" s="100">
        <v>1.2853264</v>
      </c>
      <c r="I88" s="100">
        <v>0.64282530000000004</v>
      </c>
      <c r="J88" s="100">
        <v>0.59502790000000005</v>
      </c>
      <c r="K88" s="100">
        <v>0.70227680000000003</v>
      </c>
      <c r="L88" s="100">
        <v>0.26501999999999998</v>
      </c>
      <c r="M88" s="100">
        <v>1.2640659000000001</v>
      </c>
      <c r="N88" s="100">
        <v>2.9718726000000002</v>
      </c>
      <c r="O88" s="100">
        <v>2.7411623000000001</v>
      </c>
      <c r="P88" s="100">
        <v>3.5979131999999998</v>
      </c>
      <c r="Q88" s="100">
        <v>3.9766175000000001</v>
      </c>
      <c r="R88" s="100">
        <v>0.94169939999999996</v>
      </c>
      <c r="S88" s="100">
        <v>0</v>
      </c>
      <c r="T88" s="100">
        <v>7.1983876000000002</v>
      </c>
      <c r="U88" s="100">
        <v>6.9546378999999998</v>
      </c>
      <c r="V88" s="100">
        <v>6.1280175999999997</v>
      </c>
      <c r="W88" s="128"/>
      <c r="X88" s="123">
        <v>1981</v>
      </c>
      <c r="Y88" s="100">
        <v>60.747664</v>
      </c>
      <c r="Z88" s="100">
        <v>0.6446923</v>
      </c>
      <c r="AA88" s="100">
        <v>1.5524792000000001</v>
      </c>
      <c r="AB88" s="100">
        <v>1.2573357999999999</v>
      </c>
      <c r="AC88" s="100">
        <v>0.93454009999999998</v>
      </c>
      <c r="AD88" s="100">
        <v>0.4937686</v>
      </c>
      <c r="AE88" s="100">
        <v>1.1576199</v>
      </c>
      <c r="AF88" s="100">
        <v>1.0311532000000001</v>
      </c>
      <c r="AG88" s="100">
        <v>0.49185610000000002</v>
      </c>
      <c r="AH88" s="100">
        <v>0.8372077</v>
      </c>
      <c r="AI88" s="100">
        <v>0.79143140000000001</v>
      </c>
      <c r="AJ88" s="100">
        <v>2.9693135000000002</v>
      </c>
      <c r="AK88" s="100">
        <v>1.8674369</v>
      </c>
      <c r="AL88" s="100">
        <v>1.7478178</v>
      </c>
      <c r="AM88" s="100">
        <v>1.7743789000000001</v>
      </c>
      <c r="AN88" s="100">
        <v>0.64758450000000001</v>
      </c>
      <c r="AO88" s="100">
        <v>1.9594971999999999</v>
      </c>
      <c r="AP88" s="100">
        <v>1.3368089999999999</v>
      </c>
      <c r="AQ88" s="100">
        <v>5.6053563999999998</v>
      </c>
      <c r="AR88" s="100">
        <v>5.0898202000000001</v>
      </c>
      <c r="AS88" s="128"/>
      <c r="AT88" s="123">
        <v>1981</v>
      </c>
      <c r="AU88" s="100">
        <v>66.425766999999993</v>
      </c>
      <c r="AV88" s="100">
        <v>0.94521379999999999</v>
      </c>
      <c r="AW88" s="100">
        <v>1.6712651999999999</v>
      </c>
      <c r="AX88" s="100">
        <v>1.3877698999999999</v>
      </c>
      <c r="AY88" s="100">
        <v>0.99856670000000003</v>
      </c>
      <c r="AZ88" s="100">
        <v>0.89432199999999995</v>
      </c>
      <c r="BA88" s="100">
        <v>0.8965379</v>
      </c>
      <c r="BB88" s="100">
        <v>0.80883899999999997</v>
      </c>
      <c r="BC88" s="100">
        <v>0.59966059999999999</v>
      </c>
      <c r="BD88" s="100">
        <v>0.5437265</v>
      </c>
      <c r="BE88" s="100">
        <v>1.0327790999999999</v>
      </c>
      <c r="BF88" s="100">
        <v>2.9705925</v>
      </c>
      <c r="BG88" s="100">
        <v>2.2833173000000002</v>
      </c>
      <c r="BH88" s="100">
        <v>2.6108880999999999</v>
      </c>
      <c r="BI88" s="100">
        <v>2.7399990000000001</v>
      </c>
      <c r="BJ88" s="100">
        <v>0.76742730000000003</v>
      </c>
      <c r="BK88" s="100">
        <v>1.2976649</v>
      </c>
      <c r="BL88" s="100">
        <v>2.9242900999999999</v>
      </c>
      <c r="BM88" s="100">
        <v>6.2787889999999997</v>
      </c>
      <c r="BN88" s="100">
        <v>5.5969631</v>
      </c>
      <c r="BO88" s="128"/>
      <c r="BP88" s="123">
        <v>1981</v>
      </c>
    </row>
    <row r="89" spans="1:68">
      <c r="A89" s="128"/>
      <c r="B89" s="123">
        <v>1982</v>
      </c>
      <c r="C89" s="100">
        <v>73.346740999999994</v>
      </c>
      <c r="D89" s="100">
        <v>1.8976412</v>
      </c>
      <c r="E89" s="100">
        <v>2.1690122999999999</v>
      </c>
      <c r="F89" s="100">
        <v>2.5831705</v>
      </c>
      <c r="G89" s="100">
        <v>1.0355627000000001</v>
      </c>
      <c r="H89" s="100">
        <v>0.4737944</v>
      </c>
      <c r="I89" s="100">
        <v>1.1250601</v>
      </c>
      <c r="J89" s="100">
        <v>1.2791368999999999</v>
      </c>
      <c r="K89" s="100">
        <v>0.67560569999999998</v>
      </c>
      <c r="L89" s="100">
        <v>2.3467628999999999</v>
      </c>
      <c r="M89" s="100">
        <v>2.2943147000000002</v>
      </c>
      <c r="N89" s="100">
        <v>4.0093443999999998</v>
      </c>
      <c r="O89" s="100">
        <v>2.9561019000000002</v>
      </c>
      <c r="P89" s="100">
        <v>2.7720577</v>
      </c>
      <c r="Q89" s="100">
        <v>2.7244096</v>
      </c>
      <c r="R89" s="100">
        <v>3.6099779999999999</v>
      </c>
      <c r="S89" s="100">
        <v>1.822257</v>
      </c>
      <c r="T89" s="100">
        <v>3.5137033999999998</v>
      </c>
      <c r="U89" s="100">
        <v>7.4529272000000004</v>
      </c>
      <c r="V89" s="100">
        <v>6.6609897</v>
      </c>
      <c r="W89" s="128"/>
      <c r="X89" s="123">
        <v>1982</v>
      </c>
      <c r="Y89" s="100">
        <v>67.605453999999995</v>
      </c>
      <c r="Z89" s="100">
        <v>1.8244513</v>
      </c>
      <c r="AA89" s="100">
        <v>1.6594556</v>
      </c>
      <c r="AB89" s="100">
        <v>1.4265607</v>
      </c>
      <c r="AC89" s="100">
        <v>1.2168410999999999</v>
      </c>
      <c r="AD89" s="100">
        <v>0.96704159999999995</v>
      </c>
      <c r="AE89" s="100">
        <v>0.98947039999999997</v>
      </c>
      <c r="AF89" s="100">
        <v>0.95057210000000003</v>
      </c>
      <c r="AG89" s="100">
        <v>0.71131009999999995</v>
      </c>
      <c r="AH89" s="100">
        <v>2.1928923</v>
      </c>
      <c r="AI89" s="100">
        <v>1.3374956</v>
      </c>
      <c r="AJ89" s="100">
        <v>2.1497516999999999</v>
      </c>
      <c r="AK89" s="100">
        <v>0.90443989999999996</v>
      </c>
      <c r="AL89" s="100">
        <v>3.4445106999999999</v>
      </c>
      <c r="AM89" s="100">
        <v>2.5583954000000002</v>
      </c>
      <c r="AN89" s="100">
        <v>2.4839012</v>
      </c>
      <c r="AO89" s="100">
        <v>1.9052336999999999</v>
      </c>
      <c r="AP89" s="100">
        <v>1.2864880000000001</v>
      </c>
      <c r="AQ89" s="100">
        <v>6.4050858000000002</v>
      </c>
      <c r="AR89" s="100">
        <v>5.8763217000000001</v>
      </c>
      <c r="AS89" s="128"/>
      <c r="AT89" s="123">
        <v>1982</v>
      </c>
      <c r="AU89" s="100">
        <v>70.546035000000003</v>
      </c>
      <c r="AV89" s="100">
        <v>1.8619185</v>
      </c>
      <c r="AW89" s="100">
        <v>1.9196310000000001</v>
      </c>
      <c r="AX89" s="100">
        <v>2.0170769000000002</v>
      </c>
      <c r="AY89" s="100">
        <v>1.1249429</v>
      </c>
      <c r="AZ89" s="100">
        <v>0.71791229999999995</v>
      </c>
      <c r="BA89" s="100">
        <v>1.0581373000000001</v>
      </c>
      <c r="BB89" s="100">
        <v>1.1181064999999999</v>
      </c>
      <c r="BC89" s="100">
        <v>0.69299829999999996</v>
      </c>
      <c r="BD89" s="100">
        <v>2.2717493000000002</v>
      </c>
      <c r="BE89" s="100">
        <v>1.827421</v>
      </c>
      <c r="BF89" s="100">
        <v>3.0820275000000001</v>
      </c>
      <c r="BG89" s="100">
        <v>1.8863416</v>
      </c>
      <c r="BH89" s="100">
        <v>3.1316951</v>
      </c>
      <c r="BI89" s="100">
        <v>2.6312768000000002</v>
      </c>
      <c r="BJ89" s="100">
        <v>2.9428968000000002</v>
      </c>
      <c r="BK89" s="100">
        <v>1.8767476999999999</v>
      </c>
      <c r="BL89" s="100">
        <v>1.8833987999999999</v>
      </c>
      <c r="BM89" s="100">
        <v>6.9282329000000002</v>
      </c>
      <c r="BN89" s="100">
        <v>6.2646211999999997</v>
      </c>
      <c r="BO89" s="128"/>
      <c r="BP89" s="123">
        <v>1982</v>
      </c>
    </row>
    <row r="90" spans="1:68">
      <c r="A90" s="128"/>
      <c r="B90" s="123">
        <v>1983</v>
      </c>
      <c r="C90" s="100">
        <v>66.481385000000003</v>
      </c>
      <c r="D90" s="100">
        <v>2.9044907000000002</v>
      </c>
      <c r="E90" s="100">
        <v>1.2851672000000001</v>
      </c>
      <c r="F90" s="100">
        <v>1.6806388999999999</v>
      </c>
      <c r="G90" s="100">
        <v>1.1694522000000001</v>
      </c>
      <c r="H90" s="100">
        <v>1.0913116</v>
      </c>
      <c r="I90" s="100">
        <v>0.95999690000000004</v>
      </c>
      <c r="J90" s="100">
        <v>0.34363320000000003</v>
      </c>
      <c r="K90" s="100">
        <v>0.87506859999999997</v>
      </c>
      <c r="L90" s="100">
        <v>1.5262941999999999</v>
      </c>
      <c r="M90" s="100">
        <v>1.0380174</v>
      </c>
      <c r="N90" s="100">
        <v>2.3716664999999999</v>
      </c>
      <c r="O90" s="100">
        <v>2.8172188</v>
      </c>
      <c r="P90" s="100">
        <v>3.5735557</v>
      </c>
      <c r="Q90" s="100">
        <v>3.1495236000000002</v>
      </c>
      <c r="R90" s="100">
        <v>3.4645532999999999</v>
      </c>
      <c r="S90" s="100">
        <v>5.1930965999999996</v>
      </c>
      <c r="T90" s="100">
        <v>3.4460180999999999</v>
      </c>
      <c r="U90" s="100">
        <v>6.7001927999999999</v>
      </c>
      <c r="V90" s="100">
        <v>5.9997328000000003</v>
      </c>
      <c r="W90" s="128"/>
      <c r="X90" s="123">
        <v>1983</v>
      </c>
      <c r="Y90" s="100">
        <v>66.834249</v>
      </c>
      <c r="Z90" s="100">
        <v>1.3567301</v>
      </c>
      <c r="AA90" s="100">
        <v>1.1920656000000001</v>
      </c>
      <c r="AB90" s="100">
        <v>0.63860220000000001</v>
      </c>
      <c r="AC90" s="100">
        <v>0.45156439999999998</v>
      </c>
      <c r="AD90" s="100">
        <v>0.95392840000000001</v>
      </c>
      <c r="AE90" s="100">
        <v>0.48862080000000002</v>
      </c>
      <c r="AF90" s="100">
        <v>0.53658530000000004</v>
      </c>
      <c r="AG90" s="100">
        <v>0.4614547</v>
      </c>
      <c r="AH90" s="100">
        <v>1.0696216999999999</v>
      </c>
      <c r="AI90" s="100">
        <v>1.6337155000000001</v>
      </c>
      <c r="AJ90" s="100">
        <v>3.7415148</v>
      </c>
      <c r="AK90" s="100">
        <v>2.9107335999999999</v>
      </c>
      <c r="AL90" s="100">
        <v>1.7166321</v>
      </c>
      <c r="AM90" s="100">
        <v>1.6502876</v>
      </c>
      <c r="AN90" s="100">
        <v>1.1838101999999999</v>
      </c>
      <c r="AO90" s="100">
        <v>2.7700319000000002</v>
      </c>
      <c r="AP90" s="100">
        <v>1.2458886</v>
      </c>
      <c r="AQ90" s="100">
        <v>6.0593273999999999</v>
      </c>
      <c r="AR90" s="100">
        <v>5.5620039999999999</v>
      </c>
      <c r="AS90" s="128"/>
      <c r="AT90" s="123">
        <v>1983</v>
      </c>
      <c r="AU90" s="100">
        <v>66.653278999999998</v>
      </c>
      <c r="AV90" s="100">
        <v>2.1498566000000001</v>
      </c>
      <c r="AW90" s="100">
        <v>1.2396073999999999</v>
      </c>
      <c r="AX90" s="100">
        <v>1.1710689999999999</v>
      </c>
      <c r="AY90" s="100">
        <v>0.81575869999999995</v>
      </c>
      <c r="AZ90" s="100">
        <v>1.0232933</v>
      </c>
      <c r="BA90" s="100">
        <v>0.72640689999999997</v>
      </c>
      <c r="BB90" s="100">
        <v>0.43817099999999998</v>
      </c>
      <c r="BC90" s="100">
        <v>0.67376440000000004</v>
      </c>
      <c r="BD90" s="100">
        <v>1.3036569</v>
      </c>
      <c r="BE90" s="100">
        <v>1.3287077</v>
      </c>
      <c r="BF90" s="100">
        <v>3.051774</v>
      </c>
      <c r="BG90" s="100">
        <v>2.8656752000000001</v>
      </c>
      <c r="BH90" s="100">
        <v>2.5777087000000001</v>
      </c>
      <c r="BI90" s="100">
        <v>2.3100717</v>
      </c>
      <c r="BJ90" s="100">
        <v>2.1096971999999998</v>
      </c>
      <c r="BK90" s="100">
        <v>3.6129125000000002</v>
      </c>
      <c r="BL90" s="100">
        <v>1.8301107999999999</v>
      </c>
      <c r="BM90" s="100">
        <v>6.3793274999999996</v>
      </c>
      <c r="BN90" s="100">
        <v>5.7589696999999997</v>
      </c>
      <c r="BO90" s="128"/>
      <c r="BP90" s="123">
        <v>1983</v>
      </c>
    </row>
    <row r="91" spans="1:68">
      <c r="A91" s="128"/>
      <c r="B91" s="123">
        <v>1984</v>
      </c>
      <c r="C91" s="100">
        <v>65.577876000000003</v>
      </c>
      <c r="D91" s="100">
        <v>0.49362650000000002</v>
      </c>
      <c r="E91" s="100">
        <v>2.0049838000000002</v>
      </c>
      <c r="F91" s="100">
        <v>1.0640627</v>
      </c>
      <c r="G91" s="100">
        <v>1.1647698</v>
      </c>
      <c r="H91" s="100">
        <v>1.6879139000000001</v>
      </c>
      <c r="I91" s="100">
        <v>1.5952831000000001</v>
      </c>
      <c r="J91" s="100">
        <v>1.1613072</v>
      </c>
      <c r="K91" s="100">
        <v>1.4704925</v>
      </c>
      <c r="L91" s="100">
        <v>1.2340773</v>
      </c>
      <c r="M91" s="100">
        <v>1.3160561</v>
      </c>
      <c r="N91" s="100">
        <v>2.6142561</v>
      </c>
      <c r="O91" s="100">
        <v>2.3846997999999999</v>
      </c>
      <c r="P91" s="100">
        <v>0.40099289999999999</v>
      </c>
      <c r="Q91" s="100">
        <v>3.5183127999999999</v>
      </c>
      <c r="R91" s="100">
        <v>4.9776008000000003</v>
      </c>
      <c r="S91" s="100">
        <v>1.6362595</v>
      </c>
      <c r="T91" s="100">
        <v>9.9347616999999993</v>
      </c>
      <c r="U91" s="100">
        <v>6.5824897</v>
      </c>
      <c r="V91" s="100">
        <v>5.9402660000000003</v>
      </c>
      <c r="W91" s="128"/>
      <c r="X91" s="123">
        <v>1984</v>
      </c>
      <c r="Y91" s="100">
        <v>49.573512000000001</v>
      </c>
      <c r="Z91" s="100">
        <v>1.0368926000000001</v>
      </c>
      <c r="AA91" s="100">
        <v>1.1988376999999999</v>
      </c>
      <c r="AB91" s="100">
        <v>1.4295857999999999</v>
      </c>
      <c r="AC91" s="100">
        <v>0.90212000000000003</v>
      </c>
      <c r="AD91" s="100">
        <v>0.46940130000000002</v>
      </c>
      <c r="AE91" s="100">
        <v>0.1613135</v>
      </c>
      <c r="AF91" s="100">
        <v>0.6896873</v>
      </c>
      <c r="AG91" s="100">
        <v>1.5480664</v>
      </c>
      <c r="AH91" s="100">
        <v>0.77739139999999995</v>
      </c>
      <c r="AI91" s="100">
        <v>0.82865149999999999</v>
      </c>
      <c r="AJ91" s="100">
        <v>1.8695383000000001</v>
      </c>
      <c r="AK91" s="100">
        <v>0.84149350000000001</v>
      </c>
      <c r="AL91" s="100">
        <v>3.1160844999999999</v>
      </c>
      <c r="AM91" s="100">
        <v>0.79238989999999998</v>
      </c>
      <c r="AN91" s="100">
        <v>1.7024174000000001</v>
      </c>
      <c r="AO91" s="100">
        <v>5.3133550999999999</v>
      </c>
      <c r="AP91" s="100">
        <v>4.8061904000000002</v>
      </c>
      <c r="AQ91" s="100">
        <v>4.7428727999999998</v>
      </c>
      <c r="AR91" s="100">
        <v>4.3875573000000001</v>
      </c>
      <c r="AS91" s="128"/>
      <c r="AT91" s="123">
        <v>1984</v>
      </c>
      <c r="AU91" s="100">
        <v>57.778419999999997</v>
      </c>
      <c r="AV91" s="100">
        <v>0.75859810000000005</v>
      </c>
      <c r="AW91" s="100">
        <v>1.6110453</v>
      </c>
      <c r="AX91" s="100">
        <v>1.2428063</v>
      </c>
      <c r="AY91" s="100">
        <v>1.0355558</v>
      </c>
      <c r="AZ91" s="100">
        <v>1.0845952999999999</v>
      </c>
      <c r="BA91" s="100">
        <v>0.88228759999999995</v>
      </c>
      <c r="BB91" s="100">
        <v>0.93004220000000004</v>
      </c>
      <c r="BC91" s="100">
        <v>1.5082826</v>
      </c>
      <c r="BD91" s="100">
        <v>1.0112923</v>
      </c>
      <c r="BE91" s="100">
        <v>1.0782296</v>
      </c>
      <c r="BF91" s="100">
        <v>2.2458787999999998</v>
      </c>
      <c r="BG91" s="100">
        <v>1.589639</v>
      </c>
      <c r="BH91" s="100">
        <v>1.8580281000000001</v>
      </c>
      <c r="BI91" s="100">
        <v>1.9939738</v>
      </c>
      <c r="BJ91" s="100">
        <v>3.0327537000000002</v>
      </c>
      <c r="BK91" s="100">
        <v>4.0221100999999999</v>
      </c>
      <c r="BL91" s="100">
        <v>6.1715878000000002</v>
      </c>
      <c r="BM91" s="100">
        <v>5.6613252999999997</v>
      </c>
      <c r="BN91" s="100">
        <v>5.1612349999999996</v>
      </c>
      <c r="BO91" s="128"/>
      <c r="BP91" s="123">
        <v>1984</v>
      </c>
    </row>
    <row r="92" spans="1:68">
      <c r="A92" s="128"/>
      <c r="B92" s="123">
        <v>1985</v>
      </c>
      <c r="C92" s="100">
        <v>68.710282000000007</v>
      </c>
      <c r="D92" s="100">
        <v>1.3276597999999999</v>
      </c>
      <c r="E92" s="100">
        <v>2.0255743000000002</v>
      </c>
      <c r="F92" s="100">
        <v>1.6492323</v>
      </c>
      <c r="G92" s="100">
        <v>1.6022163</v>
      </c>
      <c r="H92" s="100">
        <v>1.6490294999999999</v>
      </c>
      <c r="I92" s="100">
        <v>1.4343794999999999</v>
      </c>
      <c r="J92" s="100">
        <v>0.96058399999999999</v>
      </c>
      <c r="K92" s="100">
        <v>0.80639629999999995</v>
      </c>
      <c r="L92" s="100">
        <v>1.6660082000000001</v>
      </c>
      <c r="M92" s="100">
        <v>1.8666617000000001</v>
      </c>
      <c r="N92" s="100">
        <v>1.0387263</v>
      </c>
      <c r="O92" s="100">
        <v>1.1604764999999999</v>
      </c>
      <c r="P92" s="100">
        <v>3.1507475</v>
      </c>
      <c r="Q92" s="100">
        <v>2.9248175999999999</v>
      </c>
      <c r="R92" s="100">
        <v>6.3326209000000002</v>
      </c>
      <c r="S92" s="100">
        <v>3.1538279999999999</v>
      </c>
      <c r="T92" s="100">
        <v>9.2572592</v>
      </c>
      <c r="U92" s="100">
        <v>6.9138501000000003</v>
      </c>
      <c r="V92" s="100">
        <v>6.2591656000000002</v>
      </c>
      <c r="W92" s="128"/>
      <c r="X92" s="123">
        <v>1985</v>
      </c>
      <c r="Y92" s="100">
        <v>58.252459999999999</v>
      </c>
      <c r="Z92" s="100">
        <v>1.5718684000000001</v>
      </c>
      <c r="AA92" s="100">
        <v>1.0611012</v>
      </c>
      <c r="AB92" s="100">
        <v>1.2544512999999999</v>
      </c>
      <c r="AC92" s="100">
        <v>1.3576667</v>
      </c>
      <c r="AD92" s="100">
        <v>1.2261514</v>
      </c>
      <c r="AE92" s="100">
        <v>1.119631</v>
      </c>
      <c r="AF92" s="100">
        <v>0.49749919999999997</v>
      </c>
      <c r="AG92" s="100">
        <v>0.2116478</v>
      </c>
      <c r="AH92" s="100">
        <v>1.2547303000000001</v>
      </c>
      <c r="AI92" s="100">
        <v>1.3964842</v>
      </c>
      <c r="AJ92" s="100">
        <v>1.0696988999999999</v>
      </c>
      <c r="AK92" s="100">
        <v>3.0231490999999999</v>
      </c>
      <c r="AL92" s="100">
        <v>2.0517661</v>
      </c>
      <c r="AM92" s="100">
        <v>2.3148327000000002</v>
      </c>
      <c r="AN92" s="100">
        <v>2.1741494000000001</v>
      </c>
      <c r="AO92" s="100">
        <v>0.86649109999999996</v>
      </c>
      <c r="AP92" s="100">
        <v>2.2519733</v>
      </c>
      <c r="AQ92" s="100">
        <v>5.5277383999999996</v>
      </c>
      <c r="AR92" s="100">
        <v>5.0545346999999996</v>
      </c>
      <c r="AS92" s="128"/>
      <c r="AT92" s="123">
        <v>1985</v>
      </c>
      <c r="AU92" s="100">
        <v>63.606867999999999</v>
      </c>
      <c r="AV92" s="100">
        <v>1.4466471999999999</v>
      </c>
      <c r="AW92" s="100">
        <v>1.5545720999999999</v>
      </c>
      <c r="AX92" s="100">
        <v>1.4562668000000001</v>
      </c>
      <c r="AY92" s="100">
        <v>1.4820842000000001</v>
      </c>
      <c r="AZ92" s="100">
        <v>1.4399317</v>
      </c>
      <c r="BA92" s="100">
        <v>1.2772870000000001</v>
      </c>
      <c r="BB92" s="100">
        <v>0.73311630000000005</v>
      </c>
      <c r="BC92" s="100">
        <v>0.51625319999999997</v>
      </c>
      <c r="BD92" s="100">
        <v>1.4658135999999999</v>
      </c>
      <c r="BE92" s="100">
        <v>1.6370117</v>
      </c>
      <c r="BF92" s="100">
        <v>1.0539851</v>
      </c>
      <c r="BG92" s="100">
        <v>2.1170144</v>
      </c>
      <c r="BH92" s="100">
        <v>2.5625116000000001</v>
      </c>
      <c r="BI92" s="100">
        <v>2.5843188000000001</v>
      </c>
      <c r="BJ92" s="100">
        <v>3.8671006000000001</v>
      </c>
      <c r="BK92" s="100">
        <v>1.6776365</v>
      </c>
      <c r="BL92" s="100">
        <v>4.1247999000000002</v>
      </c>
      <c r="BM92" s="100">
        <v>6.2197908999999996</v>
      </c>
      <c r="BN92" s="100">
        <v>5.6282293000000001</v>
      </c>
      <c r="BO92" s="128"/>
      <c r="BP92" s="123">
        <v>1985</v>
      </c>
    </row>
    <row r="93" spans="1:68">
      <c r="A93" s="128"/>
      <c r="B93" s="123">
        <v>1986</v>
      </c>
      <c r="C93" s="100">
        <v>55.894801000000001</v>
      </c>
      <c r="D93" s="100">
        <v>1.8185484999999999</v>
      </c>
      <c r="E93" s="100">
        <v>1.1901184</v>
      </c>
      <c r="F93" s="100">
        <v>1.7427903</v>
      </c>
      <c r="G93" s="100">
        <v>2.2045143</v>
      </c>
      <c r="H93" s="100">
        <v>1.7601579000000001</v>
      </c>
      <c r="I93" s="100">
        <v>0.78654069999999998</v>
      </c>
      <c r="J93" s="100">
        <v>0.46747470000000002</v>
      </c>
      <c r="K93" s="100">
        <v>0</v>
      </c>
      <c r="L93" s="100">
        <v>0.69255120000000003</v>
      </c>
      <c r="M93" s="100">
        <v>0.53050540000000002</v>
      </c>
      <c r="N93" s="100">
        <v>1.8189660999999999</v>
      </c>
      <c r="O93" s="100">
        <v>2.2753193</v>
      </c>
      <c r="P93" s="100">
        <v>0.37586639999999999</v>
      </c>
      <c r="Q93" s="100">
        <v>3.3437787000000001</v>
      </c>
      <c r="R93" s="100">
        <v>3.0133643000000001</v>
      </c>
      <c r="S93" s="100">
        <v>1.5073635000000001</v>
      </c>
      <c r="T93" s="100">
        <v>2.8812631</v>
      </c>
      <c r="U93" s="100">
        <v>5.5873694</v>
      </c>
      <c r="V93" s="100">
        <v>4.9376766999999999</v>
      </c>
      <c r="W93" s="128"/>
      <c r="X93" s="123">
        <v>1986</v>
      </c>
      <c r="Y93" s="100">
        <v>51.911479</v>
      </c>
      <c r="Z93" s="100">
        <v>1.9143418999999999</v>
      </c>
      <c r="AA93" s="100">
        <v>1.0948739999999999</v>
      </c>
      <c r="AB93" s="100">
        <v>1.3663878</v>
      </c>
      <c r="AC93" s="100">
        <v>0.9142342</v>
      </c>
      <c r="AD93" s="100">
        <v>0.74995129999999999</v>
      </c>
      <c r="AE93" s="100">
        <v>0.31570039999999999</v>
      </c>
      <c r="AF93" s="100">
        <v>0.32002770000000003</v>
      </c>
      <c r="AG93" s="100">
        <v>0.60702330000000004</v>
      </c>
      <c r="AH93" s="100">
        <v>0.97777760000000002</v>
      </c>
      <c r="AI93" s="100">
        <v>1.6673521</v>
      </c>
      <c r="AJ93" s="100">
        <v>2.6975845999999999</v>
      </c>
      <c r="AK93" s="100">
        <v>0.54372350000000003</v>
      </c>
      <c r="AL93" s="100">
        <v>1.3153611000000001</v>
      </c>
      <c r="AM93" s="100">
        <v>2.6529924</v>
      </c>
      <c r="AN93" s="100">
        <v>1.0432968</v>
      </c>
      <c r="AO93" s="100">
        <v>3.3702942</v>
      </c>
      <c r="AP93" s="100">
        <v>4.2288214999999996</v>
      </c>
      <c r="AQ93" s="100">
        <v>4.9138437000000001</v>
      </c>
      <c r="AR93" s="100">
        <v>4.5640871000000001</v>
      </c>
      <c r="AS93" s="128"/>
      <c r="AT93" s="123">
        <v>1986</v>
      </c>
      <c r="AU93" s="100">
        <v>53.951849000000003</v>
      </c>
      <c r="AV93" s="100">
        <v>1.8652161</v>
      </c>
      <c r="AW93" s="100">
        <v>1.1436892999999999</v>
      </c>
      <c r="AX93" s="100">
        <v>1.5587631</v>
      </c>
      <c r="AY93" s="100">
        <v>1.5710226</v>
      </c>
      <c r="AZ93" s="100">
        <v>1.2606907999999999</v>
      </c>
      <c r="BA93" s="100">
        <v>0.5515255</v>
      </c>
      <c r="BB93" s="100">
        <v>0.39472889999999999</v>
      </c>
      <c r="BC93" s="100">
        <v>0.2957612</v>
      </c>
      <c r="BD93" s="100">
        <v>0.83108539999999997</v>
      </c>
      <c r="BE93" s="100">
        <v>1.0857011999999999</v>
      </c>
      <c r="BF93" s="100">
        <v>2.2500581999999998</v>
      </c>
      <c r="BG93" s="100">
        <v>1.3899835</v>
      </c>
      <c r="BH93" s="100">
        <v>0.87696070000000004</v>
      </c>
      <c r="BI93" s="100">
        <v>2.9585986000000002</v>
      </c>
      <c r="BJ93" s="100">
        <v>1.849329</v>
      </c>
      <c r="BK93" s="100">
        <v>2.7023375000000001</v>
      </c>
      <c r="BL93" s="100">
        <v>3.8670957000000001</v>
      </c>
      <c r="BM93" s="100">
        <v>5.2502285999999998</v>
      </c>
      <c r="BN93" s="100">
        <v>4.7564153999999998</v>
      </c>
      <c r="BO93" s="128"/>
      <c r="BP93" s="123">
        <v>1986</v>
      </c>
    </row>
    <row r="94" spans="1:68">
      <c r="A94" s="128"/>
      <c r="B94" s="123">
        <v>1987</v>
      </c>
      <c r="C94" s="100">
        <v>54.153128000000002</v>
      </c>
      <c r="D94" s="100">
        <v>2.2817542999999998</v>
      </c>
      <c r="E94" s="100">
        <v>1.5319214000000001</v>
      </c>
      <c r="F94" s="100">
        <v>2.8258166999999998</v>
      </c>
      <c r="G94" s="100">
        <v>1.3344167</v>
      </c>
      <c r="H94" s="100">
        <v>1.0057571999999999</v>
      </c>
      <c r="I94" s="100">
        <v>1.8496682</v>
      </c>
      <c r="J94" s="100">
        <v>0.47222310000000001</v>
      </c>
      <c r="K94" s="100">
        <v>0.35566429999999999</v>
      </c>
      <c r="L94" s="100">
        <v>1.3432885999999999</v>
      </c>
      <c r="M94" s="100">
        <v>1.2999134000000001</v>
      </c>
      <c r="N94" s="100">
        <v>2.3661110000000001</v>
      </c>
      <c r="O94" s="100">
        <v>1.1255051</v>
      </c>
      <c r="P94" s="100">
        <v>2.5098151999999998</v>
      </c>
      <c r="Q94" s="100">
        <v>2.3485094000000002</v>
      </c>
      <c r="R94" s="100">
        <v>0</v>
      </c>
      <c r="S94" s="100">
        <v>1.4211206999999999</v>
      </c>
      <c r="T94" s="100">
        <v>2.7583163000000002</v>
      </c>
      <c r="U94" s="100">
        <v>5.5800169000000004</v>
      </c>
      <c r="V94" s="100">
        <v>4.9842743</v>
      </c>
      <c r="W94" s="128"/>
      <c r="X94" s="123">
        <v>1987</v>
      </c>
      <c r="Y94" s="100">
        <v>49.282792000000001</v>
      </c>
      <c r="Z94" s="100">
        <v>1.5448655</v>
      </c>
      <c r="AA94" s="100">
        <v>0.80678079999999996</v>
      </c>
      <c r="AB94" s="100">
        <v>0.73691209999999996</v>
      </c>
      <c r="AC94" s="100">
        <v>1.2255822000000001</v>
      </c>
      <c r="AD94" s="100">
        <v>0.87923680000000004</v>
      </c>
      <c r="AE94" s="100">
        <v>0.4640687</v>
      </c>
      <c r="AF94" s="100">
        <v>0.6407484</v>
      </c>
      <c r="AG94" s="100">
        <v>0.55983620000000001</v>
      </c>
      <c r="AH94" s="100">
        <v>0.711364</v>
      </c>
      <c r="AI94" s="100">
        <v>1.0867705000000001</v>
      </c>
      <c r="AJ94" s="100">
        <v>1.0892949999999999</v>
      </c>
      <c r="AK94" s="100">
        <v>2.4435538999999999</v>
      </c>
      <c r="AL94" s="100">
        <v>1.5815778</v>
      </c>
      <c r="AM94" s="100">
        <v>0.3742473</v>
      </c>
      <c r="AN94" s="100">
        <v>0.50283599999999995</v>
      </c>
      <c r="AO94" s="100">
        <v>0</v>
      </c>
      <c r="AP94" s="100">
        <v>1.0288701</v>
      </c>
      <c r="AQ94" s="100">
        <v>4.4686598000000002</v>
      </c>
      <c r="AR94" s="100">
        <v>4.1215755999999999</v>
      </c>
      <c r="AS94" s="128"/>
      <c r="AT94" s="123">
        <v>1987</v>
      </c>
      <c r="AU94" s="100">
        <v>51.777163000000002</v>
      </c>
      <c r="AV94" s="100">
        <v>1.9228551</v>
      </c>
      <c r="AW94" s="100">
        <v>1.1787615</v>
      </c>
      <c r="AX94" s="100">
        <v>1.8034044</v>
      </c>
      <c r="AY94" s="100">
        <v>1.2808892000000001</v>
      </c>
      <c r="AZ94" s="100">
        <v>0.94312039999999997</v>
      </c>
      <c r="BA94" s="100">
        <v>1.1581035</v>
      </c>
      <c r="BB94" s="100">
        <v>0.55574829999999997</v>
      </c>
      <c r="BC94" s="100">
        <v>0.4552909</v>
      </c>
      <c r="BD94" s="100">
        <v>1.0364007</v>
      </c>
      <c r="BE94" s="100">
        <v>1.1956891000000001</v>
      </c>
      <c r="BF94" s="100">
        <v>1.738942</v>
      </c>
      <c r="BG94" s="100">
        <v>1.7962947</v>
      </c>
      <c r="BH94" s="100">
        <v>2.0166542000000001</v>
      </c>
      <c r="BI94" s="100">
        <v>1.2497292</v>
      </c>
      <c r="BJ94" s="100">
        <v>0.29713970000000001</v>
      </c>
      <c r="BK94" s="100">
        <v>0.51507099999999995</v>
      </c>
      <c r="BL94" s="100">
        <v>1.4987111</v>
      </c>
      <c r="BM94" s="100">
        <v>5.0234034000000003</v>
      </c>
      <c r="BN94" s="100">
        <v>4.5493325999999996</v>
      </c>
      <c r="BO94" s="128"/>
      <c r="BP94" s="123">
        <v>1987</v>
      </c>
    </row>
    <row r="95" spans="1:68">
      <c r="A95" s="128"/>
      <c r="B95" s="123">
        <v>1988</v>
      </c>
      <c r="C95" s="100">
        <v>52.747979000000001</v>
      </c>
      <c r="D95" s="100">
        <v>1.4383338000000001</v>
      </c>
      <c r="E95" s="100">
        <v>2.1811950000000002</v>
      </c>
      <c r="F95" s="100">
        <v>2.0879907000000002</v>
      </c>
      <c r="G95" s="100">
        <v>1.4855905</v>
      </c>
      <c r="H95" s="100">
        <v>1.2703091</v>
      </c>
      <c r="I95" s="100">
        <v>1.0546743000000001</v>
      </c>
      <c r="J95" s="100">
        <v>1.7161356000000001</v>
      </c>
      <c r="K95" s="100">
        <v>1.3419531</v>
      </c>
      <c r="L95" s="100">
        <v>1.3015806000000001</v>
      </c>
      <c r="M95" s="100">
        <v>0.76162620000000003</v>
      </c>
      <c r="N95" s="100">
        <v>1.0658112</v>
      </c>
      <c r="O95" s="100">
        <v>2.4921772999999998</v>
      </c>
      <c r="P95" s="100">
        <v>2.3948817999999998</v>
      </c>
      <c r="Q95" s="100">
        <v>2.3510493000000001</v>
      </c>
      <c r="R95" s="100">
        <v>4.1905587000000004</v>
      </c>
      <c r="S95" s="100">
        <v>4.0658118999999999</v>
      </c>
      <c r="T95" s="100">
        <v>0</v>
      </c>
      <c r="U95" s="100">
        <v>5.5522251999999996</v>
      </c>
      <c r="V95" s="100">
        <v>5.0333433000000003</v>
      </c>
      <c r="W95" s="128"/>
      <c r="X95" s="123">
        <v>1988</v>
      </c>
      <c r="Y95" s="100">
        <v>47.655309000000003</v>
      </c>
      <c r="Z95" s="100">
        <v>1.6873992</v>
      </c>
      <c r="AA95" s="100">
        <v>0.98477210000000004</v>
      </c>
      <c r="AB95" s="100">
        <v>1.5958682</v>
      </c>
      <c r="AC95" s="100">
        <v>1.6853433</v>
      </c>
      <c r="AD95" s="100">
        <v>1.0055780999999999</v>
      </c>
      <c r="AE95" s="100">
        <v>0.75666199999999995</v>
      </c>
      <c r="AF95" s="100">
        <v>0.78805190000000003</v>
      </c>
      <c r="AG95" s="100">
        <v>0.70173589999999997</v>
      </c>
      <c r="AH95" s="100">
        <v>1.1487624000000001</v>
      </c>
      <c r="AI95" s="100">
        <v>1.0599339999999999</v>
      </c>
      <c r="AJ95" s="100">
        <v>3.3009746</v>
      </c>
      <c r="AK95" s="100">
        <v>3.2426735999999998</v>
      </c>
      <c r="AL95" s="100">
        <v>3.6438722000000001</v>
      </c>
      <c r="AM95" s="100">
        <v>1.1214157</v>
      </c>
      <c r="AN95" s="100">
        <v>1.9430491999999999</v>
      </c>
      <c r="AO95" s="100">
        <v>3.8742271000000001</v>
      </c>
      <c r="AP95" s="100">
        <v>4.0074940000000003</v>
      </c>
      <c r="AQ95" s="100">
        <v>4.9014761</v>
      </c>
      <c r="AR95" s="100">
        <v>4.6002413000000004</v>
      </c>
      <c r="AS95" s="128"/>
      <c r="AT95" s="123">
        <v>1988</v>
      </c>
      <c r="AU95" s="100">
        <v>50.262250000000002</v>
      </c>
      <c r="AV95" s="100">
        <v>1.5594836000000001</v>
      </c>
      <c r="AW95" s="100">
        <v>1.5985575000000001</v>
      </c>
      <c r="AX95" s="100">
        <v>1.8470186</v>
      </c>
      <c r="AY95" s="100">
        <v>1.5839266000000001</v>
      </c>
      <c r="AZ95" s="100">
        <v>1.1391095</v>
      </c>
      <c r="BA95" s="100">
        <v>0.90599609999999997</v>
      </c>
      <c r="BB95" s="100">
        <v>1.2544582</v>
      </c>
      <c r="BC95" s="100">
        <v>1.0290174000000001</v>
      </c>
      <c r="BD95" s="100">
        <v>1.2273649</v>
      </c>
      <c r="BE95" s="100">
        <v>0.90758689999999997</v>
      </c>
      <c r="BF95" s="100">
        <v>2.1655861000000001</v>
      </c>
      <c r="BG95" s="100">
        <v>2.8720108999999998</v>
      </c>
      <c r="BH95" s="100">
        <v>3.0565788999999999</v>
      </c>
      <c r="BI95" s="100">
        <v>1.6660071999999999</v>
      </c>
      <c r="BJ95" s="100">
        <v>2.8649928999999998</v>
      </c>
      <c r="BK95" s="100">
        <v>3.9439175</v>
      </c>
      <c r="BL95" s="100">
        <v>2.9049078000000002</v>
      </c>
      <c r="BM95" s="100">
        <v>5.2261761</v>
      </c>
      <c r="BN95" s="100">
        <v>4.8274111</v>
      </c>
      <c r="BO95" s="128"/>
      <c r="BP95" s="123">
        <v>1988</v>
      </c>
    </row>
    <row r="96" spans="1:68">
      <c r="A96" s="128"/>
      <c r="B96" s="123">
        <v>1989</v>
      </c>
      <c r="C96" s="100">
        <v>45.523615999999997</v>
      </c>
      <c r="D96" s="100">
        <v>1.7267416</v>
      </c>
      <c r="E96" s="100">
        <v>1.1001289999999999</v>
      </c>
      <c r="F96" s="100">
        <v>1.3847577</v>
      </c>
      <c r="G96" s="100">
        <v>1.6243139</v>
      </c>
      <c r="H96" s="100">
        <v>1.5325863</v>
      </c>
      <c r="I96" s="100">
        <v>0.29356719999999997</v>
      </c>
      <c r="J96" s="100">
        <v>0.92444800000000005</v>
      </c>
      <c r="K96" s="100">
        <v>0.16136739999999999</v>
      </c>
      <c r="L96" s="100">
        <v>1.0367206</v>
      </c>
      <c r="M96" s="100">
        <v>1.2317395</v>
      </c>
      <c r="N96" s="100">
        <v>2.1553988999999998</v>
      </c>
      <c r="O96" s="100">
        <v>3.0159791999999999</v>
      </c>
      <c r="P96" s="100">
        <v>1.9546011000000001</v>
      </c>
      <c r="Q96" s="100">
        <v>1.8850053</v>
      </c>
      <c r="R96" s="100">
        <v>3.3378505999999999</v>
      </c>
      <c r="S96" s="100">
        <v>2.5951781999999999</v>
      </c>
      <c r="T96" s="100">
        <v>12.506252999999999</v>
      </c>
      <c r="U96" s="100">
        <v>4.7689509000000001</v>
      </c>
      <c r="V96" s="100">
        <v>4.4558736000000003</v>
      </c>
      <c r="W96" s="128"/>
      <c r="X96" s="123">
        <v>1989</v>
      </c>
      <c r="Y96" s="100">
        <v>44.000013000000003</v>
      </c>
      <c r="Z96" s="100">
        <v>1.3248038</v>
      </c>
      <c r="AA96" s="100">
        <v>1.4903673</v>
      </c>
      <c r="AB96" s="100">
        <v>1.5918405</v>
      </c>
      <c r="AC96" s="100">
        <v>0.75908589999999998</v>
      </c>
      <c r="AD96" s="100">
        <v>0.70784029999999998</v>
      </c>
      <c r="AE96" s="100">
        <v>1.1810244999999999</v>
      </c>
      <c r="AF96" s="100">
        <v>0.92920400000000003</v>
      </c>
      <c r="AG96" s="100">
        <v>0.83904160000000005</v>
      </c>
      <c r="AH96" s="100">
        <v>1.5353570999999999</v>
      </c>
      <c r="AI96" s="100">
        <v>1.0278099999999999</v>
      </c>
      <c r="AJ96" s="100">
        <v>1.9391011</v>
      </c>
      <c r="AK96" s="100">
        <v>2.4284878000000001</v>
      </c>
      <c r="AL96" s="100">
        <v>2.6248708999999999</v>
      </c>
      <c r="AM96" s="100">
        <v>2.6334501000000001</v>
      </c>
      <c r="AN96" s="100">
        <v>1.3967715999999999</v>
      </c>
      <c r="AO96" s="100">
        <v>0.7473339</v>
      </c>
      <c r="AP96" s="100">
        <v>1.9378343</v>
      </c>
      <c r="AQ96" s="100">
        <v>4.4263398</v>
      </c>
      <c r="AR96" s="100">
        <v>4.1756546999999999</v>
      </c>
      <c r="AS96" s="128"/>
      <c r="AT96" s="123">
        <v>1989</v>
      </c>
      <c r="AU96" s="100">
        <v>44.780318999999999</v>
      </c>
      <c r="AV96" s="100">
        <v>1.5311455</v>
      </c>
      <c r="AW96" s="100">
        <v>1.2901488000000001</v>
      </c>
      <c r="AX96" s="100">
        <v>1.4860187</v>
      </c>
      <c r="AY96" s="100">
        <v>1.1976979999999999</v>
      </c>
      <c r="AZ96" s="100">
        <v>1.1235048000000001</v>
      </c>
      <c r="BA96" s="100">
        <v>0.73602310000000004</v>
      </c>
      <c r="BB96" s="100">
        <v>0.92681979999999997</v>
      </c>
      <c r="BC96" s="100">
        <v>0.49357450000000003</v>
      </c>
      <c r="BD96" s="100">
        <v>1.2790313</v>
      </c>
      <c r="BE96" s="100">
        <v>1.1319231000000001</v>
      </c>
      <c r="BF96" s="100">
        <v>2.0487521000000002</v>
      </c>
      <c r="BG96" s="100">
        <v>2.7198858000000001</v>
      </c>
      <c r="BH96" s="100">
        <v>2.3082533999999999</v>
      </c>
      <c r="BI96" s="100">
        <v>2.3011974999999998</v>
      </c>
      <c r="BJ96" s="100">
        <v>2.1943177999999999</v>
      </c>
      <c r="BK96" s="100">
        <v>1.4226437000000001</v>
      </c>
      <c r="BL96" s="100">
        <v>4.8886778</v>
      </c>
      <c r="BM96" s="100">
        <v>4.5972455999999999</v>
      </c>
      <c r="BN96" s="100">
        <v>4.2778141999999999</v>
      </c>
      <c r="BO96" s="128"/>
      <c r="BP96" s="123">
        <v>1989</v>
      </c>
    </row>
    <row r="97" spans="1:68">
      <c r="A97" s="128"/>
      <c r="B97" s="123">
        <v>1990</v>
      </c>
      <c r="C97" s="100">
        <v>48.509759000000003</v>
      </c>
      <c r="D97" s="100">
        <v>2.0082772000000002</v>
      </c>
      <c r="E97" s="100">
        <v>1.1041148999999999</v>
      </c>
      <c r="F97" s="100">
        <v>1.8120335999999999</v>
      </c>
      <c r="G97" s="100">
        <v>1.5976227000000001</v>
      </c>
      <c r="H97" s="100">
        <v>0.6984899</v>
      </c>
      <c r="I97" s="100">
        <v>1.0012114999999999</v>
      </c>
      <c r="J97" s="100">
        <v>1.3713408</v>
      </c>
      <c r="K97" s="100">
        <v>0.93682520000000002</v>
      </c>
      <c r="L97" s="100">
        <v>0.99309210000000003</v>
      </c>
      <c r="M97" s="100">
        <v>1.1897340000000001</v>
      </c>
      <c r="N97" s="100">
        <v>1.0901292</v>
      </c>
      <c r="O97" s="100">
        <v>2.9906339000000002</v>
      </c>
      <c r="P97" s="100">
        <v>2.8681694000000002</v>
      </c>
      <c r="Q97" s="100">
        <v>5.0484653000000002</v>
      </c>
      <c r="R97" s="100">
        <v>6.4709421999999996</v>
      </c>
      <c r="S97" s="100">
        <v>0</v>
      </c>
      <c r="T97" s="100">
        <v>7.2174373000000003</v>
      </c>
      <c r="U97" s="100">
        <v>5.1931152000000003</v>
      </c>
      <c r="V97" s="100">
        <v>4.8287180000000003</v>
      </c>
      <c r="W97" s="128"/>
      <c r="X97" s="123">
        <v>1990</v>
      </c>
      <c r="Y97" s="100">
        <v>45.846038999999998</v>
      </c>
      <c r="Z97" s="100">
        <v>1.4634598000000001</v>
      </c>
      <c r="AA97" s="100">
        <v>1.1656021000000001</v>
      </c>
      <c r="AB97" s="100">
        <v>1.6058933</v>
      </c>
      <c r="AC97" s="100">
        <v>1.4929005</v>
      </c>
      <c r="AD97" s="100">
        <v>2.1223101</v>
      </c>
      <c r="AE97" s="100">
        <v>0.86399429999999999</v>
      </c>
      <c r="AF97" s="100">
        <v>0.4569841</v>
      </c>
      <c r="AG97" s="100">
        <v>1.1313040000000001</v>
      </c>
      <c r="AH97" s="100">
        <v>1.0446243</v>
      </c>
      <c r="AI97" s="100">
        <v>1.7461584999999999</v>
      </c>
      <c r="AJ97" s="100">
        <v>0.83533579999999996</v>
      </c>
      <c r="AK97" s="100">
        <v>1.8885588</v>
      </c>
      <c r="AL97" s="100">
        <v>2.008251</v>
      </c>
      <c r="AM97" s="100">
        <v>2.5864807999999999</v>
      </c>
      <c r="AN97" s="100">
        <v>1.812489</v>
      </c>
      <c r="AO97" s="100">
        <v>3.5887313999999999</v>
      </c>
      <c r="AP97" s="100">
        <v>3.7875559999999999</v>
      </c>
      <c r="AQ97" s="100">
        <v>4.6528707000000002</v>
      </c>
      <c r="AR97" s="100">
        <v>4.3944140000000003</v>
      </c>
      <c r="AS97" s="128"/>
      <c r="AT97" s="123">
        <v>1990</v>
      </c>
      <c r="AU97" s="100">
        <v>47.212102000000002</v>
      </c>
      <c r="AV97" s="100">
        <v>1.7428475999999999</v>
      </c>
      <c r="AW97" s="100">
        <v>1.1340256</v>
      </c>
      <c r="AX97" s="100">
        <v>1.7113483</v>
      </c>
      <c r="AY97" s="100">
        <v>1.5459818999999999</v>
      </c>
      <c r="AZ97" s="100">
        <v>1.4058695999999999</v>
      </c>
      <c r="BA97" s="100">
        <v>0.93283450000000001</v>
      </c>
      <c r="BB97" s="100">
        <v>0.91409770000000001</v>
      </c>
      <c r="BC97" s="100">
        <v>1.0323884000000001</v>
      </c>
      <c r="BD97" s="100">
        <v>1.0182066000000001</v>
      </c>
      <c r="BE97" s="100">
        <v>1.4613794</v>
      </c>
      <c r="BF97" s="100">
        <v>0.9640997</v>
      </c>
      <c r="BG97" s="100">
        <v>2.4374787000000002</v>
      </c>
      <c r="BH97" s="100">
        <v>2.4156376000000002</v>
      </c>
      <c r="BI97" s="100">
        <v>3.6845531</v>
      </c>
      <c r="BJ97" s="100">
        <v>3.7310648</v>
      </c>
      <c r="BK97" s="100">
        <v>2.2716843999999998</v>
      </c>
      <c r="BL97" s="100">
        <v>4.7562426000000002</v>
      </c>
      <c r="BM97" s="100">
        <v>4.9223188000000002</v>
      </c>
      <c r="BN97" s="100">
        <v>4.5952887000000002</v>
      </c>
      <c r="BO97" s="128"/>
      <c r="BP97" s="123">
        <v>1990</v>
      </c>
    </row>
    <row r="98" spans="1:68">
      <c r="A98" s="128"/>
      <c r="B98" s="123">
        <v>1991</v>
      </c>
      <c r="C98" s="100">
        <v>45.224451000000002</v>
      </c>
      <c r="D98" s="100">
        <v>0.91965580000000002</v>
      </c>
      <c r="E98" s="100">
        <v>0.62665380000000004</v>
      </c>
      <c r="F98" s="100">
        <v>1.5741879000000001</v>
      </c>
      <c r="G98" s="100">
        <v>1.8384328999999999</v>
      </c>
      <c r="H98" s="100">
        <v>1.5653283</v>
      </c>
      <c r="I98" s="100">
        <v>1.2608855999999999</v>
      </c>
      <c r="J98" s="100">
        <v>1.6560579</v>
      </c>
      <c r="K98" s="100">
        <v>0.45791880000000001</v>
      </c>
      <c r="L98" s="100">
        <v>1.7094081999999999</v>
      </c>
      <c r="M98" s="100">
        <v>1.3832469999999999</v>
      </c>
      <c r="N98" s="100">
        <v>1.3612776</v>
      </c>
      <c r="O98" s="100">
        <v>2.7264374</v>
      </c>
      <c r="P98" s="100">
        <v>2.4988910999999998</v>
      </c>
      <c r="Q98" s="100">
        <v>3.5011860000000001</v>
      </c>
      <c r="R98" s="100">
        <v>2.5158339999999999</v>
      </c>
      <c r="S98" s="100">
        <v>3.5539550000000002</v>
      </c>
      <c r="T98" s="100">
        <v>9.0456807000000001</v>
      </c>
      <c r="U98" s="100">
        <v>4.8749862000000004</v>
      </c>
      <c r="V98" s="100">
        <v>4.5517757999999997</v>
      </c>
      <c r="W98" s="128"/>
      <c r="X98" s="123">
        <v>1991</v>
      </c>
      <c r="Y98" s="100">
        <v>37.616987999999999</v>
      </c>
      <c r="Z98" s="100">
        <v>1.4521047</v>
      </c>
      <c r="AA98" s="100">
        <v>0.66301129999999997</v>
      </c>
      <c r="AB98" s="100">
        <v>2.1043107000000001</v>
      </c>
      <c r="AC98" s="100">
        <v>1.4500318999999999</v>
      </c>
      <c r="AD98" s="100">
        <v>1.7218248</v>
      </c>
      <c r="AE98" s="100">
        <v>0.84275460000000002</v>
      </c>
      <c r="AF98" s="100">
        <v>1.2045307999999999</v>
      </c>
      <c r="AG98" s="100">
        <v>0.46938590000000002</v>
      </c>
      <c r="AH98" s="100">
        <v>1.1936807</v>
      </c>
      <c r="AI98" s="100">
        <v>1.6942097</v>
      </c>
      <c r="AJ98" s="100">
        <v>1.9517743999999999</v>
      </c>
      <c r="AK98" s="100">
        <v>2.1616422000000002</v>
      </c>
      <c r="AL98" s="100">
        <v>2.5622921999999999</v>
      </c>
      <c r="AM98" s="100">
        <v>1.7714101</v>
      </c>
      <c r="AN98" s="100">
        <v>4.4345505000000003</v>
      </c>
      <c r="AO98" s="100">
        <v>2.0630609</v>
      </c>
      <c r="AP98" s="100">
        <v>3.6354712999999999</v>
      </c>
      <c r="AQ98" s="100">
        <v>4.1298351000000002</v>
      </c>
      <c r="AR98" s="100">
        <v>3.9345960999999998</v>
      </c>
      <c r="AS98" s="128"/>
      <c r="AT98" s="123">
        <v>1991</v>
      </c>
      <c r="AU98" s="100">
        <v>41.519128000000002</v>
      </c>
      <c r="AV98" s="100">
        <v>1.1790525000000001</v>
      </c>
      <c r="AW98" s="100">
        <v>0.64432</v>
      </c>
      <c r="AX98" s="100">
        <v>1.8327450999999999</v>
      </c>
      <c r="AY98" s="100">
        <v>1.6466632999999999</v>
      </c>
      <c r="AZ98" s="100">
        <v>1.6432526999999999</v>
      </c>
      <c r="BA98" s="100">
        <v>1.0520889</v>
      </c>
      <c r="BB98" s="100">
        <v>1.4303060999999999</v>
      </c>
      <c r="BC98" s="100">
        <v>0.46358139999999998</v>
      </c>
      <c r="BD98" s="100">
        <v>1.4575206000000001</v>
      </c>
      <c r="BE98" s="100">
        <v>1.5349484</v>
      </c>
      <c r="BF98" s="100">
        <v>1.6530064</v>
      </c>
      <c r="BG98" s="100">
        <v>2.4427713</v>
      </c>
      <c r="BH98" s="100">
        <v>2.5320604000000002</v>
      </c>
      <c r="BI98" s="100">
        <v>2.5452515999999998</v>
      </c>
      <c r="BJ98" s="100">
        <v>3.6411397000000001</v>
      </c>
      <c r="BK98" s="100">
        <v>2.6106479999999999</v>
      </c>
      <c r="BL98" s="100">
        <v>5.1864866000000003</v>
      </c>
      <c r="BM98" s="100">
        <v>4.5012635000000003</v>
      </c>
      <c r="BN98" s="100">
        <v>4.2311714</v>
      </c>
      <c r="BO98" s="128"/>
      <c r="BP98" s="123">
        <v>1991</v>
      </c>
    </row>
    <row r="99" spans="1:68">
      <c r="A99" s="128"/>
      <c r="B99" s="123">
        <v>1992</v>
      </c>
      <c r="C99" s="100">
        <v>49.057206000000001</v>
      </c>
      <c r="D99" s="100">
        <v>1.3725475</v>
      </c>
      <c r="E99" s="100">
        <v>1.4013366</v>
      </c>
      <c r="F99" s="100">
        <v>1.4768539999999999</v>
      </c>
      <c r="G99" s="100">
        <v>1.5196603</v>
      </c>
      <c r="H99" s="100">
        <v>1.0103955</v>
      </c>
      <c r="I99" s="100">
        <v>1.5161038</v>
      </c>
      <c r="J99" s="100">
        <v>1.6292675999999999</v>
      </c>
      <c r="K99" s="100">
        <v>1.5315905999999999</v>
      </c>
      <c r="L99" s="100">
        <v>1.6032778000000001</v>
      </c>
      <c r="M99" s="100">
        <v>0.89742040000000001</v>
      </c>
      <c r="N99" s="100">
        <v>1.3376423</v>
      </c>
      <c r="O99" s="100">
        <v>1.9317272000000001</v>
      </c>
      <c r="P99" s="100">
        <v>2.4639492999999999</v>
      </c>
      <c r="Q99" s="100">
        <v>2.9283557</v>
      </c>
      <c r="R99" s="100">
        <v>3.7049615999999999</v>
      </c>
      <c r="S99" s="100">
        <v>4.5294983999999996</v>
      </c>
      <c r="T99" s="100">
        <v>4.2283298</v>
      </c>
      <c r="U99" s="100">
        <v>5.2019601</v>
      </c>
      <c r="V99" s="100">
        <v>4.8087825000000004</v>
      </c>
      <c r="W99" s="128"/>
      <c r="X99" s="123">
        <v>1992</v>
      </c>
      <c r="Y99" s="100">
        <v>36.928507000000003</v>
      </c>
      <c r="Z99" s="100">
        <v>0.9630185</v>
      </c>
      <c r="AA99" s="100">
        <v>2.1376973000000001</v>
      </c>
      <c r="AB99" s="100">
        <v>1.2420393000000001</v>
      </c>
      <c r="AC99" s="100">
        <v>0.56745239999999997</v>
      </c>
      <c r="AD99" s="100">
        <v>0.72594650000000005</v>
      </c>
      <c r="AE99" s="100">
        <v>1.7944226999999999</v>
      </c>
      <c r="AF99" s="100">
        <v>1.3297086</v>
      </c>
      <c r="AG99" s="100">
        <v>0.93575280000000005</v>
      </c>
      <c r="AH99" s="100">
        <v>0.74340320000000004</v>
      </c>
      <c r="AI99" s="100">
        <v>1.415702</v>
      </c>
      <c r="AJ99" s="100">
        <v>1.9124116</v>
      </c>
      <c r="AK99" s="100">
        <v>2.1922253</v>
      </c>
      <c r="AL99" s="100">
        <v>1.9851453999999999</v>
      </c>
      <c r="AM99" s="100">
        <v>2.0527277000000002</v>
      </c>
      <c r="AN99" s="100">
        <v>3.0581974999999999</v>
      </c>
      <c r="AO99" s="100">
        <v>5.2862853999999997</v>
      </c>
      <c r="AP99" s="100">
        <v>3.4653637000000002</v>
      </c>
      <c r="AQ99" s="100">
        <v>4.0135095999999999</v>
      </c>
      <c r="AR99" s="100">
        <v>3.8371230000000001</v>
      </c>
      <c r="AS99" s="128"/>
      <c r="AT99" s="123">
        <v>1992</v>
      </c>
      <c r="AU99" s="100">
        <v>43.148164999999999</v>
      </c>
      <c r="AV99" s="100">
        <v>1.1730149999999999</v>
      </c>
      <c r="AW99" s="100">
        <v>1.7594722</v>
      </c>
      <c r="AX99" s="100">
        <v>1.3623803000000001</v>
      </c>
      <c r="AY99" s="100">
        <v>1.049868</v>
      </c>
      <c r="AZ99" s="100">
        <v>0.86858709999999995</v>
      </c>
      <c r="BA99" s="100">
        <v>1.6551598999999999</v>
      </c>
      <c r="BB99" s="100">
        <v>1.4793008999999999</v>
      </c>
      <c r="BC99" s="100">
        <v>1.23637</v>
      </c>
      <c r="BD99" s="100">
        <v>1.1824460000000001</v>
      </c>
      <c r="BE99" s="100">
        <v>1.1500334000000001</v>
      </c>
      <c r="BF99" s="100">
        <v>1.6220117999999999</v>
      </c>
      <c r="BG99" s="100">
        <v>2.0624340000000001</v>
      </c>
      <c r="BH99" s="100">
        <v>2.2146726000000001</v>
      </c>
      <c r="BI99" s="100">
        <v>2.4466627999999999</v>
      </c>
      <c r="BJ99" s="100">
        <v>3.3261862999999998</v>
      </c>
      <c r="BK99" s="100">
        <v>5.0074068</v>
      </c>
      <c r="BL99" s="100">
        <v>3.6871344000000001</v>
      </c>
      <c r="BM99" s="100">
        <v>4.6056227999999999</v>
      </c>
      <c r="BN99" s="100">
        <v>4.3300177</v>
      </c>
      <c r="BO99" s="128"/>
      <c r="BP99" s="123">
        <v>1992</v>
      </c>
    </row>
    <row r="100" spans="1:68">
      <c r="A100" s="128"/>
      <c r="B100" s="123">
        <v>1993</v>
      </c>
      <c r="C100" s="100">
        <v>41.978549000000001</v>
      </c>
      <c r="D100" s="100">
        <v>0.76432610000000001</v>
      </c>
      <c r="E100" s="100">
        <v>1.3873025000000001</v>
      </c>
      <c r="F100" s="100">
        <v>2.1163189</v>
      </c>
      <c r="G100" s="100">
        <v>1.2336</v>
      </c>
      <c r="H100" s="100">
        <v>0.5852522</v>
      </c>
      <c r="I100" s="100">
        <v>1.7811074</v>
      </c>
      <c r="J100" s="100">
        <v>0.58444499999999999</v>
      </c>
      <c r="K100" s="100">
        <v>1.3796930999999999</v>
      </c>
      <c r="L100" s="100">
        <v>1.6816021000000001</v>
      </c>
      <c r="M100" s="100">
        <v>0.87907259999999998</v>
      </c>
      <c r="N100" s="100">
        <v>2.6122074</v>
      </c>
      <c r="O100" s="100">
        <v>0.83952720000000003</v>
      </c>
      <c r="P100" s="100">
        <v>2.1259535999999999</v>
      </c>
      <c r="Q100" s="100">
        <v>1.9988166999999999</v>
      </c>
      <c r="R100" s="100">
        <v>2.4533103999999999</v>
      </c>
      <c r="S100" s="100">
        <v>4.2981173999999998</v>
      </c>
      <c r="T100" s="100">
        <v>9.9462899999999994</v>
      </c>
      <c r="U100" s="100">
        <v>4.5206206</v>
      </c>
      <c r="V100" s="100">
        <v>4.2430484000000002</v>
      </c>
      <c r="W100" s="128"/>
      <c r="X100" s="123">
        <v>1993</v>
      </c>
      <c r="Y100" s="100">
        <v>38.16187</v>
      </c>
      <c r="Z100" s="100">
        <v>1.6053194</v>
      </c>
      <c r="AA100" s="100">
        <v>1.4651514000000001</v>
      </c>
      <c r="AB100" s="100">
        <v>0.79483669999999995</v>
      </c>
      <c r="AC100" s="100">
        <v>1.4086034999999999</v>
      </c>
      <c r="AD100" s="100">
        <v>0.58888739999999995</v>
      </c>
      <c r="AE100" s="100">
        <v>0.82240000000000002</v>
      </c>
      <c r="AF100" s="100">
        <v>0.87339169999999999</v>
      </c>
      <c r="AG100" s="100">
        <v>0.46430070000000001</v>
      </c>
      <c r="AH100" s="100">
        <v>0.52455260000000004</v>
      </c>
      <c r="AI100" s="100">
        <v>0.92350600000000005</v>
      </c>
      <c r="AJ100" s="100">
        <v>1.3333191</v>
      </c>
      <c r="AK100" s="100">
        <v>1.6717423</v>
      </c>
      <c r="AL100" s="100">
        <v>2.2555860999999999</v>
      </c>
      <c r="AM100" s="100">
        <v>2.3104064000000002</v>
      </c>
      <c r="AN100" s="100">
        <v>2.1773305000000001</v>
      </c>
      <c r="AO100" s="100">
        <v>3.7965792999999999</v>
      </c>
      <c r="AP100" s="100">
        <v>4.1142443000000002</v>
      </c>
      <c r="AQ100" s="100">
        <v>3.8631723</v>
      </c>
      <c r="AR100" s="100">
        <v>3.6648668999999998</v>
      </c>
      <c r="AS100" s="128"/>
      <c r="AT100" s="123">
        <v>1993</v>
      </c>
      <c r="AU100" s="100">
        <v>40.119490999999996</v>
      </c>
      <c r="AV100" s="100">
        <v>1.1745361000000001</v>
      </c>
      <c r="AW100" s="100">
        <v>1.4251646</v>
      </c>
      <c r="AX100" s="100">
        <v>1.4721995000000001</v>
      </c>
      <c r="AY100" s="100">
        <v>1.3199072999999999</v>
      </c>
      <c r="AZ100" s="100">
        <v>0.58706420000000004</v>
      </c>
      <c r="BA100" s="100">
        <v>1.3018558</v>
      </c>
      <c r="BB100" s="100">
        <v>0.72918879999999997</v>
      </c>
      <c r="BC100" s="100">
        <v>0.92417740000000004</v>
      </c>
      <c r="BD100" s="100">
        <v>1.1143618</v>
      </c>
      <c r="BE100" s="100">
        <v>0.90074160000000003</v>
      </c>
      <c r="BF100" s="100">
        <v>1.9793566</v>
      </c>
      <c r="BG100" s="100">
        <v>1.2565427</v>
      </c>
      <c r="BH100" s="100">
        <v>2.1931780000000001</v>
      </c>
      <c r="BI100" s="100">
        <v>2.1694914999999999</v>
      </c>
      <c r="BJ100" s="100">
        <v>2.2919192000000002</v>
      </c>
      <c r="BK100" s="100">
        <v>3.9824611999999999</v>
      </c>
      <c r="BL100" s="100">
        <v>5.8207557000000003</v>
      </c>
      <c r="BM100" s="100">
        <v>4.1905758000000004</v>
      </c>
      <c r="BN100" s="100">
        <v>3.9411489</v>
      </c>
      <c r="BO100" s="128"/>
      <c r="BP100" s="123">
        <v>1993</v>
      </c>
    </row>
    <row r="101" spans="1:68">
      <c r="A101" s="128"/>
      <c r="B101" s="123">
        <v>1994</v>
      </c>
      <c r="C101" s="100">
        <v>43.172307000000004</v>
      </c>
      <c r="D101" s="100">
        <v>1.0688214</v>
      </c>
      <c r="E101" s="100">
        <v>1.6792893</v>
      </c>
      <c r="F101" s="100">
        <v>0.91992929999999995</v>
      </c>
      <c r="G101" s="100">
        <v>1.0991578</v>
      </c>
      <c r="H101" s="100">
        <v>1.1756787</v>
      </c>
      <c r="I101" s="100">
        <v>1.364115</v>
      </c>
      <c r="J101" s="100">
        <v>0.72079970000000004</v>
      </c>
      <c r="K101" s="100">
        <v>1.2170114000000001</v>
      </c>
      <c r="L101" s="100">
        <v>0.81298959999999998</v>
      </c>
      <c r="M101" s="100">
        <v>1.9011366999999999</v>
      </c>
      <c r="N101" s="100">
        <v>2.0369969999999999</v>
      </c>
      <c r="O101" s="100">
        <v>2.2585280999999999</v>
      </c>
      <c r="P101" s="100">
        <v>3.9212492000000001</v>
      </c>
      <c r="Q101" s="100">
        <v>3.0407845</v>
      </c>
      <c r="R101" s="100">
        <v>1.2279582</v>
      </c>
      <c r="S101" s="100">
        <v>7.1214202000000002</v>
      </c>
      <c r="T101" s="100">
        <v>5.6416427999999996</v>
      </c>
      <c r="U101" s="100">
        <v>4.6594658000000004</v>
      </c>
      <c r="V101" s="100">
        <v>4.3721240999999997</v>
      </c>
      <c r="W101" s="128"/>
      <c r="X101" s="123">
        <v>1994</v>
      </c>
      <c r="Y101" s="100">
        <v>33.750219999999999</v>
      </c>
      <c r="Z101" s="100">
        <v>1.2827153</v>
      </c>
      <c r="AA101" s="100">
        <v>1.6096760999999999</v>
      </c>
      <c r="AB101" s="100">
        <v>0.80654139999999996</v>
      </c>
      <c r="AC101" s="100">
        <v>2.5462750000000001</v>
      </c>
      <c r="AD101" s="100">
        <v>0.59071019999999996</v>
      </c>
      <c r="AE101" s="100">
        <v>1.5011614</v>
      </c>
      <c r="AF101" s="100">
        <v>1.1491709999999999</v>
      </c>
      <c r="AG101" s="100">
        <v>1.067936</v>
      </c>
      <c r="AH101" s="100">
        <v>0.50471569999999999</v>
      </c>
      <c r="AI101" s="100">
        <v>1.1068902</v>
      </c>
      <c r="AJ101" s="100">
        <v>1.3003022</v>
      </c>
      <c r="AK101" s="100">
        <v>2.5289708000000002</v>
      </c>
      <c r="AL101" s="100">
        <v>2.5463795</v>
      </c>
      <c r="AM101" s="100">
        <v>3.1605162999999998</v>
      </c>
      <c r="AN101" s="100">
        <v>0.8803204</v>
      </c>
      <c r="AO101" s="100">
        <v>2.9986986</v>
      </c>
      <c r="AP101" s="100">
        <v>7.0816514000000002</v>
      </c>
      <c r="AQ101" s="100">
        <v>3.8135536999999999</v>
      </c>
      <c r="AR101" s="100">
        <v>3.6327482</v>
      </c>
      <c r="AS101" s="128"/>
      <c r="AT101" s="123">
        <v>1994</v>
      </c>
      <c r="AU101" s="100">
        <v>38.583671000000002</v>
      </c>
      <c r="AV101" s="100">
        <v>1.1731545000000001</v>
      </c>
      <c r="AW101" s="100">
        <v>1.6454044000000001</v>
      </c>
      <c r="AX101" s="100">
        <v>0.86467450000000001</v>
      </c>
      <c r="AY101" s="100">
        <v>1.8121687</v>
      </c>
      <c r="AZ101" s="100">
        <v>0.88390690000000005</v>
      </c>
      <c r="BA101" s="100">
        <v>1.4326236999999999</v>
      </c>
      <c r="BB101" s="100">
        <v>0.93536750000000002</v>
      </c>
      <c r="BC101" s="100">
        <v>1.1425803000000001</v>
      </c>
      <c r="BD101" s="100">
        <v>0.66148070000000003</v>
      </c>
      <c r="BE101" s="100">
        <v>1.5133220999999999</v>
      </c>
      <c r="BF101" s="100">
        <v>1.6725399000000001</v>
      </c>
      <c r="BG101" s="100">
        <v>2.3940660999999999</v>
      </c>
      <c r="BH101" s="100">
        <v>3.2118194999999998</v>
      </c>
      <c r="BI101" s="100">
        <v>3.1061581</v>
      </c>
      <c r="BJ101" s="100">
        <v>1.0254779999999999</v>
      </c>
      <c r="BK101" s="100">
        <v>4.5277209999999997</v>
      </c>
      <c r="BL101" s="100">
        <v>6.6568662999999999</v>
      </c>
      <c r="BM101" s="100">
        <v>4.2346541999999996</v>
      </c>
      <c r="BN101" s="100">
        <v>4.0045320999999996</v>
      </c>
      <c r="BO101" s="128"/>
      <c r="BP101" s="123">
        <v>1994</v>
      </c>
    </row>
    <row r="102" spans="1:68">
      <c r="A102" s="128"/>
      <c r="B102" s="123">
        <v>1995</v>
      </c>
      <c r="C102" s="100">
        <v>34.888897</v>
      </c>
      <c r="D102" s="100">
        <v>1.0601016999999999</v>
      </c>
      <c r="E102" s="100">
        <v>0.90682929999999995</v>
      </c>
      <c r="F102" s="100">
        <v>1.5436387</v>
      </c>
      <c r="G102" s="100">
        <v>1.2469916000000001</v>
      </c>
      <c r="H102" s="100">
        <v>1.8884589000000001</v>
      </c>
      <c r="I102" s="100">
        <v>0.68664720000000001</v>
      </c>
      <c r="J102" s="100">
        <v>0.98792469999999999</v>
      </c>
      <c r="K102" s="100">
        <v>1.0550606</v>
      </c>
      <c r="L102" s="100">
        <v>1.4214595999999999</v>
      </c>
      <c r="M102" s="100">
        <v>1.0115212</v>
      </c>
      <c r="N102" s="100">
        <v>2.2214597999999999</v>
      </c>
      <c r="O102" s="100">
        <v>1.4199542999999999</v>
      </c>
      <c r="P102" s="100">
        <v>0</v>
      </c>
      <c r="Q102" s="100">
        <v>1.4869502000000001</v>
      </c>
      <c r="R102" s="100">
        <v>4.1446604999999996</v>
      </c>
      <c r="S102" s="100">
        <v>4.8907886999999999</v>
      </c>
      <c r="T102" s="100">
        <v>5.3010089999999996</v>
      </c>
      <c r="U102" s="100">
        <v>3.8279413</v>
      </c>
      <c r="V102" s="100">
        <v>3.6361075</v>
      </c>
      <c r="W102" s="128"/>
      <c r="X102" s="123">
        <v>1995</v>
      </c>
      <c r="Y102" s="100">
        <v>33.109802999999999</v>
      </c>
      <c r="Z102" s="100">
        <v>1.2740476000000001</v>
      </c>
      <c r="AA102" s="100">
        <v>1.906299</v>
      </c>
      <c r="AB102" s="100">
        <v>2.1122618000000002</v>
      </c>
      <c r="AC102" s="100">
        <v>1.4263036</v>
      </c>
      <c r="AD102" s="100">
        <v>0.29226819999999998</v>
      </c>
      <c r="AE102" s="100">
        <v>0.96059240000000001</v>
      </c>
      <c r="AF102" s="100">
        <v>1.1266257</v>
      </c>
      <c r="AG102" s="100">
        <v>0.60103830000000003</v>
      </c>
      <c r="AH102" s="100">
        <v>0.48818669999999997</v>
      </c>
      <c r="AI102" s="100">
        <v>1.4764413000000001</v>
      </c>
      <c r="AJ102" s="100">
        <v>1.7767941</v>
      </c>
      <c r="AK102" s="100">
        <v>2.5325503</v>
      </c>
      <c r="AL102" s="100">
        <v>2.5509119999999998</v>
      </c>
      <c r="AM102" s="100">
        <v>2.4866497999999999</v>
      </c>
      <c r="AN102" s="100">
        <v>4.3005757999999998</v>
      </c>
      <c r="AO102" s="100">
        <v>4.0749085000000003</v>
      </c>
      <c r="AP102" s="100">
        <v>1.4947235999999999</v>
      </c>
      <c r="AQ102" s="100">
        <v>3.7039281000000002</v>
      </c>
      <c r="AR102" s="100">
        <v>3.5865680000000002</v>
      </c>
      <c r="AS102" s="128"/>
      <c r="AT102" s="123">
        <v>1995</v>
      </c>
      <c r="AU102" s="100">
        <v>34.022500999999998</v>
      </c>
      <c r="AV102" s="100">
        <v>1.1643847000000001</v>
      </c>
      <c r="AW102" s="100">
        <v>1.3941190000000001</v>
      </c>
      <c r="AX102" s="100">
        <v>1.8206659999999999</v>
      </c>
      <c r="AY102" s="100">
        <v>1.3353481</v>
      </c>
      <c r="AZ102" s="100">
        <v>1.0927408999999999</v>
      </c>
      <c r="BA102" s="100">
        <v>0.82367060000000003</v>
      </c>
      <c r="BB102" s="100">
        <v>1.05735</v>
      </c>
      <c r="BC102" s="100">
        <v>0.82769999999999999</v>
      </c>
      <c r="BD102" s="100">
        <v>0.96179199999999998</v>
      </c>
      <c r="BE102" s="100">
        <v>1.2391342999999999</v>
      </c>
      <c r="BF102" s="100">
        <v>2.0022350000000002</v>
      </c>
      <c r="BG102" s="100">
        <v>1.978807</v>
      </c>
      <c r="BH102" s="100">
        <v>1.3105739999999999</v>
      </c>
      <c r="BI102" s="100">
        <v>2.0314021000000002</v>
      </c>
      <c r="BJ102" s="100">
        <v>4.2349763999999999</v>
      </c>
      <c r="BK102" s="100">
        <v>4.3793062999999997</v>
      </c>
      <c r="BL102" s="100">
        <v>2.6260918000000002</v>
      </c>
      <c r="BM102" s="100">
        <v>3.7656453000000001</v>
      </c>
      <c r="BN102" s="100">
        <v>3.6025325000000001</v>
      </c>
      <c r="BO102" s="128"/>
      <c r="BP102" s="123">
        <v>1995</v>
      </c>
    </row>
    <row r="103" spans="1:68">
      <c r="A103" s="128"/>
      <c r="B103" s="123">
        <v>1996</v>
      </c>
      <c r="C103" s="100">
        <v>35.759281000000001</v>
      </c>
      <c r="D103" s="100">
        <v>0.75031360000000002</v>
      </c>
      <c r="E103" s="100">
        <v>1.4984416</v>
      </c>
      <c r="F103" s="100">
        <v>1.3813427</v>
      </c>
      <c r="G103" s="100">
        <v>1.4188624000000001</v>
      </c>
      <c r="H103" s="100">
        <v>1.4157708</v>
      </c>
      <c r="I103" s="100">
        <v>0.97512730000000003</v>
      </c>
      <c r="J103" s="100">
        <v>0.6908301</v>
      </c>
      <c r="K103" s="100">
        <v>1.0394315999999999</v>
      </c>
      <c r="L103" s="100">
        <v>1.3811561000000001</v>
      </c>
      <c r="M103" s="100">
        <v>0.77672770000000002</v>
      </c>
      <c r="N103" s="100">
        <v>1.4361041000000001</v>
      </c>
      <c r="O103" s="100">
        <v>2.2721399</v>
      </c>
      <c r="P103" s="100">
        <v>1.7868417000000001</v>
      </c>
      <c r="Q103" s="100">
        <v>1.8198361999999999</v>
      </c>
      <c r="R103" s="100">
        <v>2.2382506000000002</v>
      </c>
      <c r="S103" s="100">
        <v>4.7467153</v>
      </c>
      <c r="T103" s="100">
        <v>4.9997499999999997</v>
      </c>
      <c r="U103" s="100">
        <v>3.8608658999999999</v>
      </c>
      <c r="V103" s="100">
        <v>3.6699182000000001</v>
      </c>
      <c r="W103" s="128"/>
      <c r="X103" s="123">
        <v>1996</v>
      </c>
      <c r="Y103" s="100">
        <v>28.946921</v>
      </c>
      <c r="Z103" s="100">
        <v>0.94626030000000005</v>
      </c>
      <c r="AA103" s="100">
        <v>1.4167405</v>
      </c>
      <c r="AB103" s="100">
        <v>1.1287555</v>
      </c>
      <c r="AC103" s="100">
        <v>1.0234426999999999</v>
      </c>
      <c r="AD103" s="100">
        <v>1.2794032</v>
      </c>
      <c r="AE103" s="100">
        <v>1.2484169000000001</v>
      </c>
      <c r="AF103" s="100">
        <v>1.1012881999999999</v>
      </c>
      <c r="AG103" s="100">
        <v>0.88725759999999998</v>
      </c>
      <c r="AH103" s="100">
        <v>1.5694744</v>
      </c>
      <c r="AI103" s="100">
        <v>1.8182883000000001</v>
      </c>
      <c r="AJ103" s="100">
        <v>1.7260936</v>
      </c>
      <c r="AK103" s="100">
        <v>2.5358898999999999</v>
      </c>
      <c r="AL103" s="100">
        <v>2.2662954000000002</v>
      </c>
      <c r="AM103" s="100">
        <v>1.8438220999999999</v>
      </c>
      <c r="AN103" s="100">
        <v>1.6487841999999999</v>
      </c>
      <c r="AO103" s="100">
        <v>2.2761415</v>
      </c>
      <c r="AP103" s="100">
        <v>0.70971309999999999</v>
      </c>
      <c r="AQ103" s="100">
        <v>3.2862260000000001</v>
      </c>
      <c r="AR103" s="100">
        <v>3.2249232000000001</v>
      </c>
      <c r="AS103" s="128"/>
      <c r="AT103" s="123">
        <v>1996</v>
      </c>
      <c r="AU103" s="100">
        <v>32.442846000000003</v>
      </c>
      <c r="AV103" s="100">
        <v>0.84585259999999995</v>
      </c>
      <c r="AW103" s="100">
        <v>1.4585977000000001</v>
      </c>
      <c r="AX103" s="100">
        <v>1.2581663000000001</v>
      </c>
      <c r="AY103" s="100">
        <v>1.2241171</v>
      </c>
      <c r="AZ103" s="100">
        <v>1.3477261</v>
      </c>
      <c r="BA103" s="100">
        <v>1.1120625</v>
      </c>
      <c r="BB103" s="100">
        <v>0.89643490000000003</v>
      </c>
      <c r="BC103" s="100">
        <v>0.96318700000000002</v>
      </c>
      <c r="BD103" s="100">
        <v>1.4742579</v>
      </c>
      <c r="BE103" s="100">
        <v>1.2871899</v>
      </c>
      <c r="BF103" s="100">
        <v>1.5789403</v>
      </c>
      <c r="BG103" s="100">
        <v>2.4045397999999998</v>
      </c>
      <c r="BH103" s="100">
        <v>2.0325587000000001</v>
      </c>
      <c r="BI103" s="100">
        <v>1.8328415</v>
      </c>
      <c r="BJ103" s="100">
        <v>1.8988213</v>
      </c>
      <c r="BK103" s="100">
        <v>3.2020265000000001</v>
      </c>
      <c r="BL103" s="100">
        <v>1.9909908000000001</v>
      </c>
      <c r="BM103" s="100">
        <v>3.5720621000000001</v>
      </c>
      <c r="BN103" s="100">
        <v>3.4348462</v>
      </c>
      <c r="BO103" s="128"/>
      <c r="BP103" s="123">
        <v>1996</v>
      </c>
    </row>
    <row r="104" spans="1:68">
      <c r="A104" s="128"/>
      <c r="B104" s="124">
        <v>1997</v>
      </c>
      <c r="C104" s="100">
        <v>33.489618</v>
      </c>
      <c r="D104" s="100">
        <v>1.4869600999999999</v>
      </c>
      <c r="E104" s="100">
        <v>1.3474364999999999</v>
      </c>
      <c r="F104" s="100">
        <v>2.4593590999999999</v>
      </c>
      <c r="G104" s="100">
        <v>1.7543089999999999</v>
      </c>
      <c r="H104" s="100">
        <v>2.3556113999999999</v>
      </c>
      <c r="I104" s="100">
        <v>1.4137652999999999</v>
      </c>
      <c r="J104" s="100">
        <v>1.4980274</v>
      </c>
      <c r="K104" s="100">
        <v>1.3169234999999999</v>
      </c>
      <c r="L104" s="100">
        <v>2.7804294999999999</v>
      </c>
      <c r="M104" s="100">
        <v>2.3418950999999999</v>
      </c>
      <c r="N104" s="100">
        <v>2.3130639999999998</v>
      </c>
      <c r="O104" s="100">
        <v>3.3361876000000001</v>
      </c>
      <c r="P104" s="100">
        <v>2.0850770999999999</v>
      </c>
      <c r="Q104" s="100">
        <v>3.2086591000000002</v>
      </c>
      <c r="R104" s="100">
        <v>2.1160549999999998</v>
      </c>
      <c r="S104" s="100">
        <v>12.018675</v>
      </c>
      <c r="T104" s="100">
        <v>9.4345555999999995</v>
      </c>
      <c r="U104" s="100">
        <v>4.4560082000000003</v>
      </c>
      <c r="V104" s="100">
        <v>4.3733623000000001</v>
      </c>
      <c r="W104" s="128"/>
      <c r="X104" s="124">
        <v>1997</v>
      </c>
      <c r="Y104" s="100">
        <v>31.824026</v>
      </c>
      <c r="Z104" s="100">
        <v>0.62546029999999997</v>
      </c>
      <c r="AA104" s="100">
        <v>1.5696961</v>
      </c>
      <c r="AB104" s="100">
        <v>1.4529839</v>
      </c>
      <c r="AC104" s="100">
        <v>1.5029661000000001</v>
      </c>
      <c r="AD104" s="100">
        <v>0.97030590000000005</v>
      </c>
      <c r="AE104" s="100">
        <v>1.1226794</v>
      </c>
      <c r="AF104" s="100">
        <v>1.3523419000000001</v>
      </c>
      <c r="AG104" s="100">
        <v>0.72606139999999997</v>
      </c>
      <c r="AH104" s="100">
        <v>0.93789270000000002</v>
      </c>
      <c r="AI104" s="100">
        <v>2.4322297000000002</v>
      </c>
      <c r="AJ104" s="100">
        <v>1.6707639999999999</v>
      </c>
      <c r="AK104" s="100">
        <v>1.9351503000000001</v>
      </c>
      <c r="AL104" s="100">
        <v>2.2830007999999999</v>
      </c>
      <c r="AM104" s="100">
        <v>3.0589365000000002</v>
      </c>
      <c r="AN104" s="100">
        <v>4.3116288999999997</v>
      </c>
      <c r="AO104" s="100">
        <v>2.7944357000000002</v>
      </c>
      <c r="AP104" s="100">
        <v>4.70946</v>
      </c>
      <c r="AQ104" s="100">
        <v>3.6366147999999998</v>
      </c>
      <c r="AR104" s="100">
        <v>3.5770395000000001</v>
      </c>
      <c r="AS104" s="128"/>
      <c r="AT104" s="124">
        <v>1997</v>
      </c>
      <c r="AU104" s="100">
        <v>32.679029999999997</v>
      </c>
      <c r="AV104" s="100">
        <v>1.0670390000000001</v>
      </c>
      <c r="AW104" s="100">
        <v>1.4559375999999999</v>
      </c>
      <c r="AX104" s="100">
        <v>1.9685178999999999</v>
      </c>
      <c r="AY104" s="100">
        <v>1.6303772000000001</v>
      </c>
      <c r="AZ104" s="100">
        <v>1.6630830000000001</v>
      </c>
      <c r="BA104" s="100">
        <v>1.2676841999999999</v>
      </c>
      <c r="BB104" s="100">
        <v>1.4249296</v>
      </c>
      <c r="BC104" s="100">
        <v>1.020365</v>
      </c>
      <c r="BD104" s="100">
        <v>1.8646366999999999</v>
      </c>
      <c r="BE104" s="100">
        <v>2.3862076999999999</v>
      </c>
      <c r="BF104" s="100">
        <v>1.9969528999999999</v>
      </c>
      <c r="BG104" s="100">
        <v>2.6336909999999998</v>
      </c>
      <c r="BH104" s="100">
        <v>2.1861587</v>
      </c>
      <c r="BI104" s="100">
        <v>3.1280766</v>
      </c>
      <c r="BJ104" s="100">
        <v>3.3771993999999999</v>
      </c>
      <c r="BK104" s="100">
        <v>6.2697672000000004</v>
      </c>
      <c r="BL104" s="100">
        <v>6.1253434000000002</v>
      </c>
      <c r="BM104" s="100">
        <v>4.0438501000000002</v>
      </c>
      <c r="BN104" s="100">
        <v>3.9505783999999999</v>
      </c>
      <c r="BO104" s="128"/>
      <c r="BP104" s="124">
        <v>1997</v>
      </c>
    </row>
    <row r="105" spans="1:68">
      <c r="A105" s="128"/>
      <c r="B105" s="124">
        <v>1998</v>
      </c>
      <c r="C105" s="100">
        <v>30.007002</v>
      </c>
      <c r="D105" s="100">
        <v>1.1788143</v>
      </c>
      <c r="E105" s="100">
        <v>0.597885</v>
      </c>
      <c r="F105" s="100">
        <v>0.91696429999999995</v>
      </c>
      <c r="G105" s="100">
        <v>2.2496141999999999</v>
      </c>
      <c r="H105" s="100">
        <v>1.3759756999999999</v>
      </c>
      <c r="I105" s="100">
        <v>1.1446362000000001</v>
      </c>
      <c r="J105" s="100">
        <v>1.2119709999999999</v>
      </c>
      <c r="K105" s="100">
        <v>0.86799899999999997</v>
      </c>
      <c r="L105" s="100">
        <v>0.76716300000000004</v>
      </c>
      <c r="M105" s="100">
        <v>1.0188556</v>
      </c>
      <c r="N105" s="100">
        <v>3.5831137000000002</v>
      </c>
      <c r="O105" s="100">
        <v>2.7033676</v>
      </c>
      <c r="P105" s="100">
        <v>3.2975796000000002</v>
      </c>
      <c r="Q105" s="100">
        <v>2.4414829</v>
      </c>
      <c r="R105" s="100">
        <v>4.0078353</v>
      </c>
      <c r="S105" s="100">
        <v>3.6310490999999998</v>
      </c>
      <c r="T105" s="100">
        <v>5.8954443000000003</v>
      </c>
      <c r="U105" s="100">
        <v>3.6243083</v>
      </c>
      <c r="V105" s="100">
        <v>3.5345498000000002</v>
      </c>
      <c r="W105" s="128"/>
      <c r="X105" s="124">
        <v>1998</v>
      </c>
      <c r="Y105" s="100">
        <v>25.430235</v>
      </c>
      <c r="Z105" s="100">
        <v>0.77495230000000004</v>
      </c>
      <c r="AA105" s="100">
        <v>1.0962148</v>
      </c>
      <c r="AB105" s="100">
        <v>1.1229358</v>
      </c>
      <c r="AC105" s="100">
        <v>1.0804787</v>
      </c>
      <c r="AD105" s="100">
        <v>1.5092475999999999</v>
      </c>
      <c r="AE105" s="100">
        <v>0.56671830000000001</v>
      </c>
      <c r="AF105" s="100">
        <v>0.53421439999999998</v>
      </c>
      <c r="AG105" s="100">
        <v>0.57233610000000001</v>
      </c>
      <c r="AH105" s="100">
        <v>1.6913345</v>
      </c>
      <c r="AI105" s="100">
        <v>0.70232360000000005</v>
      </c>
      <c r="AJ105" s="100">
        <v>0.92800970000000005</v>
      </c>
      <c r="AK105" s="100">
        <v>1.6200322</v>
      </c>
      <c r="AL105" s="100">
        <v>2.0167912000000001</v>
      </c>
      <c r="AM105" s="100">
        <v>4.5561822999999997</v>
      </c>
      <c r="AN105" s="100">
        <v>3.3668648000000001</v>
      </c>
      <c r="AO105" s="100">
        <v>3.8662711999999999</v>
      </c>
      <c r="AP105" s="100">
        <v>3.8480531999999998</v>
      </c>
      <c r="AQ105" s="100">
        <v>2.9579982</v>
      </c>
      <c r="AR105" s="100">
        <v>2.9091480999999999</v>
      </c>
      <c r="AS105" s="128"/>
      <c r="AT105" s="124">
        <v>1998</v>
      </c>
      <c r="AU105" s="100">
        <v>27.780242000000001</v>
      </c>
      <c r="AV105" s="100">
        <v>0.98198510000000006</v>
      </c>
      <c r="AW105" s="100">
        <v>0.84124489999999996</v>
      </c>
      <c r="AX105" s="100">
        <v>1.0174540000000001</v>
      </c>
      <c r="AY105" s="100">
        <v>1.6734594</v>
      </c>
      <c r="AZ105" s="100">
        <v>1.442707</v>
      </c>
      <c r="BA105" s="100">
        <v>0.85425669999999998</v>
      </c>
      <c r="BB105" s="100">
        <v>0.87169050000000003</v>
      </c>
      <c r="BC105" s="100">
        <v>0.71935459999999996</v>
      </c>
      <c r="BD105" s="100">
        <v>1.2287596999999999</v>
      </c>
      <c r="BE105" s="100">
        <v>0.86323430000000001</v>
      </c>
      <c r="BF105" s="100">
        <v>2.2790230999999999</v>
      </c>
      <c r="BG105" s="100">
        <v>2.1613677</v>
      </c>
      <c r="BH105" s="100">
        <v>2.6444766</v>
      </c>
      <c r="BI105" s="100">
        <v>3.5718112999999998</v>
      </c>
      <c r="BJ105" s="100">
        <v>3.6408806999999999</v>
      </c>
      <c r="BK105" s="100">
        <v>3.7772909000000001</v>
      </c>
      <c r="BL105" s="100">
        <v>4.4688343000000001</v>
      </c>
      <c r="BM105" s="100">
        <v>3.2889814999999998</v>
      </c>
      <c r="BN105" s="100">
        <v>3.2230303</v>
      </c>
      <c r="BO105" s="128"/>
      <c r="BP105" s="124">
        <v>1998</v>
      </c>
    </row>
    <row r="106" spans="1:68">
      <c r="A106" s="128"/>
      <c r="B106" s="124">
        <v>1999</v>
      </c>
      <c r="C106" s="100">
        <v>38.533414999999998</v>
      </c>
      <c r="D106" s="100">
        <v>1.0225188000000001</v>
      </c>
      <c r="E106" s="100">
        <v>0.89126159999999999</v>
      </c>
      <c r="F106" s="100">
        <v>1.3606265</v>
      </c>
      <c r="G106" s="100">
        <v>0.9165413</v>
      </c>
      <c r="H106" s="100">
        <v>1.1037101</v>
      </c>
      <c r="I106" s="100">
        <v>2.1501985000000001</v>
      </c>
      <c r="J106" s="100">
        <v>0.53551539999999997</v>
      </c>
      <c r="K106" s="100">
        <v>1.8514272000000001</v>
      </c>
      <c r="L106" s="100">
        <v>1.5183354</v>
      </c>
      <c r="M106" s="100">
        <v>1.8012087999999999</v>
      </c>
      <c r="N106" s="100">
        <v>2.1445742999999999</v>
      </c>
      <c r="O106" s="100">
        <v>2.0907927000000002</v>
      </c>
      <c r="P106" s="100">
        <v>1.8082746999999999</v>
      </c>
      <c r="Q106" s="100">
        <v>4.7811921999999996</v>
      </c>
      <c r="R106" s="100">
        <v>2.8445456</v>
      </c>
      <c r="S106" s="100">
        <v>1.7865757</v>
      </c>
      <c r="T106" s="100">
        <v>5.526923</v>
      </c>
      <c r="U106" s="100">
        <v>4.1969532000000003</v>
      </c>
      <c r="V106" s="100">
        <v>4.0893531999999997</v>
      </c>
      <c r="W106" s="128"/>
      <c r="X106" s="124">
        <v>1999</v>
      </c>
      <c r="Y106" s="100">
        <v>33.059972999999999</v>
      </c>
      <c r="Z106" s="100">
        <v>0.30778460000000002</v>
      </c>
      <c r="AA106" s="100">
        <v>0.62229979999999996</v>
      </c>
      <c r="AB106" s="100">
        <v>1.1085456</v>
      </c>
      <c r="AC106" s="100">
        <v>0.47168850000000001</v>
      </c>
      <c r="AD106" s="100">
        <v>0.82471280000000002</v>
      </c>
      <c r="AE106" s="100">
        <v>1.6971878</v>
      </c>
      <c r="AF106" s="100">
        <v>0.39789059999999998</v>
      </c>
      <c r="AG106" s="100">
        <v>1.2664943</v>
      </c>
      <c r="AH106" s="100">
        <v>1.5112155</v>
      </c>
      <c r="AI106" s="100">
        <v>1.5140070999999999</v>
      </c>
      <c r="AJ106" s="100">
        <v>2.0001555999999998</v>
      </c>
      <c r="AK106" s="100">
        <v>3.1419617</v>
      </c>
      <c r="AL106" s="100">
        <v>1.4533024999999999</v>
      </c>
      <c r="AM106" s="100">
        <v>2.1125761999999999</v>
      </c>
      <c r="AN106" s="100">
        <v>2.5071723000000001</v>
      </c>
      <c r="AO106" s="100">
        <v>3.2967395000000002</v>
      </c>
      <c r="AP106" s="100">
        <v>3.6327308999999999</v>
      </c>
      <c r="AQ106" s="100">
        <v>3.4099949000000001</v>
      </c>
      <c r="AR106" s="100">
        <v>3.4100830000000002</v>
      </c>
      <c r="AS106" s="128"/>
      <c r="AT106" s="124">
        <v>1999</v>
      </c>
      <c r="AU106" s="100">
        <v>35.868257999999997</v>
      </c>
      <c r="AV106" s="100">
        <v>0.67446600000000001</v>
      </c>
      <c r="AW106" s="100">
        <v>0.75988999999999995</v>
      </c>
      <c r="AX106" s="100">
        <v>1.2375107999999999</v>
      </c>
      <c r="AY106" s="100">
        <v>0.6973241</v>
      </c>
      <c r="AZ106" s="100">
        <v>0.96395229999999998</v>
      </c>
      <c r="BA106" s="100">
        <v>1.9221706000000001</v>
      </c>
      <c r="BB106" s="100">
        <v>0.46638059999999998</v>
      </c>
      <c r="BC106" s="100">
        <v>1.5572090000000001</v>
      </c>
      <c r="BD106" s="100">
        <v>1.5147671</v>
      </c>
      <c r="BE106" s="100">
        <v>1.6595445</v>
      </c>
      <c r="BF106" s="100">
        <v>2.0736517000000001</v>
      </c>
      <c r="BG106" s="100">
        <v>2.6158939000000001</v>
      </c>
      <c r="BH106" s="100">
        <v>1.6275752999999999</v>
      </c>
      <c r="BI106" s="100">
        <v>3.3645057</v>
      </c>
      <c r="BJ106" s="100">
        <v>2.6523629</v>
      </c>
      <c r="BK106" s="100">
        <v>2.7216068</v>
      </c>
      <c r="BL106" s="100">
        <v>4.2098526999999999</v>
      </c>
      <c r="BM106" s="100">
        <v>3.8007121000000001</v>
      </c>
      <c r="BN106" s="100">
        <v>3.7501673000000002</v>
      </c>
      <c r="BO106" s="128"/>
      <c r="BP106" s="124">
        <v>1999</v>
      </c>
    </row>
    <row r="107" spans="1:68" s="92" customFormat="1">
      <c r="A107" s="126"/>
      <c r="B107" s="125">
        <v>2000</v>
      </c>
      <c r="C107" s="100">
        <v>29.852072</v>
      </c>
      <c r="D107" s="100">
        <v>0.72653829999999997</v>
      </c>
      <c r="E107" s="100">
        <v>0.73515249999999999</v>
      </c>
      <c r="F107" s="100">
        <v>2.0834760000000001</v>
      </c>
      <c r="G107" s="100">
        <v>1.2316503000000001</v>
      </c>
      <c r="H107" s="100">
        <v>1.3959870999999999</v>
      </c>
      <c r="I107" s="100">
        <v>0.85201740000000004</v>
      </c>
      <c r="J107" s="100">
        <v>1.4783774000000001</v>
      </c>
      <c r="K107" s="100">
        <v>1.3971515000000001</v>
      </c>
      <c r="L107" s="100">
        <v>1.2062035</v>
      </c>
      <c r="M107" s="100">
        <v>0.63441910000000001</v>
      </c>
      <c r="N107" s="100">
        <v>2.0530718999999999</v>
      </c>
      <c r="O107" s="100">
        <v>1.5066481</v>
      </c>
      <c r="P107" s="100">
        <v>2.7280414999999998</v>
      </c>
      <c r="Q107" s="100">
        <v>3.3592556</v>
      </c>
      <c r="R107" s="100">
        <v>2.7498843000000002</v>
      </c>
      <c r="S107" s="100">
        <v>3.3837799</v>
      </c>
      <c r="T107" s="100">
        <v>6.4903034999999996</v>
      </c>
      <c r="U107" s="100">
        <v>3.4521226999999999</v>
      </c>
      <c r="V107" s="100">
        <v>3.4107375000000002</v>
      </c>
      <c r="W107" s="126"/>
      <c r="X107" s="125">
        <v>2000</v>
      </c>
      <c r="Y107" s="100">
        <v>25.463049000000002</v>
      </c>
      <c r="Z107" s="100">
        <v>1.2247604000000001</v>
      </c>
      <c r="AA107" s="100">
        <v>0.92578450000000001</v>
      </c>
      <c r="AB107" s="100">
        <v>1.2425581999999999</v>
      </c>
      <c r="AC107" s="100">
        <v>0.95190050000000004</v>
      </c>
      <c r="AD107" s="100">
        <v>1.3868087</v>
      </c>
      <c r="AE107" s="100">
        <v>0.56022099999999997</v>
      </c>
      <c r="AF107" s="100">
        <v>1.8614520999999999</v>
      </c>
      <c r="AG107" s="100">
        <v>0.82788419999999996</v>
      </c>
      <c r="AH107" s="100">
        <v>0.74603819999999998</v>
      </c>
      <c r="AI107" s="100">
        <v>0.96892029999999996</v>
      </c>
      <c r="AJ107" s="100">
        <v>2.7632059999999998</v>
      </c>
      <c r="AK107" s="100">
        <v>1.5216145000000001</v>
      </c>
      <c r="AL107" s="100">
        <v>3.2080540000000002</v>
      </c>
      <c r="AM107" s="100">
        <v>1.2065382</v>
      </c>
      <c r="AN107" s="100">
        <v>2.797917</v>
      </c>
      <c r="AO107" s="100">
        <v>1.5889578</v>
      </c>
      <c r="AP107" s="100">
        <v>4.5954826000000004</v>
      </c>
      <c r="AQ107" s="100">
        <v>2.9628587999999998</v>
      </c>
      <c r="AR107" s="100">
        <v>2.9735016999999999</v>
      </c>
      <c r="AS107" s="126"/>
      <c r="AT107" s="125">
        <v>2000</v>
      </c>
      <c r="AU107" s="100">
        <v>27.713923000000001</v>
      </c>
      <c r="AV107" s="100">
        <v>0.96914829999999996</v>
      </c>
      <c r="AW107" s="100">
        <v>0.82816979999999996</v>
      </c>
      <c r="AX107" s="100">
        <v>1.6720031</v>
      </c>
      <c r="AY107" s="100">
        <v>1.0938756000000001</v>
      </c>
      <c r="AZ107" s="100">
        <v>1.3913827000000001</v>
      </c>
      <c r="BA107" s="100">
        <v>0.70511170000000001</v>
      </c>
      <c r="BB107" s="100">
        <v>1.6709442999999999</v>
      </c>
      <c r="BC107" s="100">
        <v>1.1107400999999999</v>
      </c>
      <c r="BD107" s="100">
        <v>0.97491839999999996</v>
      </c>
      <c r="BE107" s="100">
        <v>0.80016390000000004</v>
      </c>
      <c r="BF107" s="100">
        <v>2.4019808999999999</v>
      </c>
      <c r="BG107" s="100">
        <v>1.5140943</v>
      </c>
      <c r="BH107" s="100">
        <v>2.9726781</v>
      </c>
      <c r="BI107" s="100">
        <v>2.2250052</v>
      </c>
      <c r="BJ107" s="100">
        <v>2.7771276</v>
      </c>
      <c r="BK107" s="100">
        <v>2.2800262999999998</v>
      </c>
      <c r="BL107" s="100">
        <v>5.1767666999999999</v>
      </c>
      <c r="BM107" s="100">
        <v>3.2056669000000002</v>
      </c>
      <c r="BN107" s="100">
        <v>3.1851919</v>
      </c>
      <c r="BO107" s="126"/>
      <c r="BP107" s="125">
        <v>2000</v>
      </c>
    </row>
    <row r="108" spans="1:68">
      <c r="A108" s="128"/>
      <c r="B108" s="124">
        <v>2001</v>
      </c>
      <c r="C108" s="100">
        <v>30.778513</v>
      </c>
      <c r="D108" s="100">
        <v>0.87070340000000002</v>
      </c>
      <c r="E108" s="100">
        <v>0.72632609999999997</v>
      </c>
      <c r="F108" s="100">
        <v>0.87699550000000004</v>
      </c>
      <c r="G108" s="100">
        <v>1.3750031</v>
      </c>
      <c r="H108" s="100">
        <v>1.1522429999999999</v>
      </c>
      <c r="I108" s="100">
        <v>1.1073415</v>
      </c>
      <c r="J108" s="100">
        <v>1.6284943000000001</v>
      </c>
      <c r="K108" s="100">
        <v>1.0960075</v>
      </c>
      <c r="L108" s="100">
        <v>1.0433637</v>
      </c>
      <c r="M108" s="100">
        <v>1.3886103000000001</v>
      </c>
      <c r="N108" s="100">
        <v>2.1593184000000001</v>
      </c>
      <c r="O108" s="100">
        <v>1.7024049999999999</v>
      </c>
      <c r="P108" s="100">
        <v>1.8000666000000001</v>
      </c>
      <c r="Q108" s="100">
        <v>2.6533909000000002</v>
      </c>
      <c r="R108" s="100">
        <v>4.4282861000000002</v>
      </c>
      <c r="S108" s="100">
        <v>6.2802728999999999</v>
      </c>
      <c r="T108" s="100">
        <v>7.3739967999999996</v>
      </c>
      <c r="U108" s="100">
        <v>3.5035148999999999</v>
      </c>
      <c r="V108" s="100">
        <v>3.5004504000000001</v>
      </c>
      <c r="W108" s="128"/>
      <c r="X108" s="124">
        <v>2001</v>
      </c>
      <c r="Y108" s="100">
        <v>25.457920000000001</v>
      </c>
      <c r="Z108" s="100">
        <v>0.91823849999999996</v>
      </c>
      <c r="AA108" s="100">
        <v>1.067677</v>
      </c>
      <c r="AB108" s="100">
        <v>0.76239040000000002</v>
      </c>
      <c r="AC108" s="100">
        <v>1.4160183</v>
      </c>
      <c r="AD108" s="100">
        <v>1.4295720999999999</v>
      </c>
      <c r="AE108" s="100">
        <v>1.22424</v>
      </c>
      <c r="AF108" s="100">
        <v>0.80412249999999996</v>
      </c>
      <c r="AG108" s="100">
        <v>0.40527229999999997</v>
      </c>
      <c r="AH108" s="100">
        <v>1.3248192000000001</v>
      </c>
      <c r="AI108" s="100">
        <v>0.46594340000000001</v>
      </c>
      <c r="AJ108" s="100">
        <v>1.2181282</v>
      </c>
      <c r="AK108" s="100">
        <v>1.7271795999999999</v>
      </c>
      <c r="AL108" s="100">
        <v>1.4510544999999999</v>
      </c>
      <c r="AM108" s="100">
        <v>2.1048707000000002</v>
      </c>
      <c r="AN108" s="100">
        <v>4.8271367999999999</v>
      </c>
      <c r="AO108" s="100">
        <v>3.4923866000000001</v>
      </c>
      <c r="AP108" s="100">
        <v>4.3937938000000001</v>
      </c>
      <c r="AQ108" s="100">
        <v>2.8724759999999998</v>
      </c>
      <c r="AR108" s="100">
        <v>2.8860597000000001</v>
      </c>
      <c r="AS108" s="128"/>
      <c r="AT108" s="124">
        <v>2001</v>
      </c>
      <c r="AU108" s="100">
        <v>28.185932999999999</v>
      </c>
      <c r="AV108" s="100">
        <v>0.89383939999999995</v>
      </c>
      <c r="AW108" s="100">
        <v>0.89284050000000004</v>
      </c>
      <c r="AX108" s="100">
        <v>0.82090410000000003</v>
      </c>
      <c r="AY108" s="100">
        <v>1.3952093000000001</v>
      </c>
      <c r="AZ108" s="100">
        <v>1.2914261</v>
      </c>
      <c r="BA108" s="100">
        <v>1.1662999999999999</v>
      </c>
      <c r="BB108" s="100">
        <v>1.2137297</v>
      </c>
      <c r="BC108" s="100">
        <v>0.74821530000000003</v>
      </c>
      <c r="BD108" s="100">
        <v>1.1849700999999999</v>
      </c>
      <c r="BE108" s="100">
        <v>0.92880339999999995</v>
      </c>
      <c r="BF108" s="100">
        <v>1.6966422999999999</v>
      </c>
      <c r="BG108" s="100">
        <v>1.7147028</v>
      </c>
      <c r="BH108" s="100">
        <v>1.622663</v>
      </c>
      <c r="BI108" s="100">
        <v>2.3656955000000002</v>
      </c>
      <c r="BJ108" s="100">
        <v>4.6525333</v>
      </c>
      <c r="BK108" s="100">
        <v>4.5756956999999998</v>
      </c>
      <c r="BL108" s="100">
        <v>5.3142626999999996</v>
      </c>
      <c r="BM108" s="100">
        <v>3.1855228000000002</v>
      </c>
      <c r="BN108" s="100">
        <v>3.1847794</v>
      </c>
      <c r="BO108" s="128"/>
      <c r="BP108" s="124">
        <v>2001</v>
      </c>
    </row>
    <row r="109" spans="1:68">
      <c r="A109" s="128"/>
      <c r="B109" s="125">
        <v>2002</v>
      </c>
      <c r="C109" s="100">
        <v>24.901508</v>
      </c>
      <c r="D109" s="100">
        <v>1.1648426999999999</v>
      </c>
      <c r="E109" s="100">
        <v>0.43115160000000002</v>
      </c>
      <c r="F109" s="100">
        <v>1.3043743000000001</v>
      </c>
      <c r="G109" s="100">
        <v>1.4952354000000001</v>
      </c>
      <c r="H109" s="100">
        <v>1.026259</v>
      </c>
      <c r="I109" s="100">
        <v>2.1653399000000002</v>
      </c>
      <c r="J109" s="100">
        <v>1.2356765000000001</v>
      </c>
      <c r="K109" s="100">
        <v>1.6105091</v>
      </c>
      <c r="L109" s="100">
        <v>0.88095509999999999</v>
      </c>
      <c r="M109" s="100">
        <v>1.2411105</v>
      </c>
      <c r="N109" s="100">
        <v>2.0150801</v>
      </c>
      <c r="O109" s="100">
        <v>2.6001162999999998</v>
      </c>
      <c r="P109" s="100">
        <v>3.2220081</v>
      </c>
      <c r="Q109" s="100">
        <v>4.3128902</v>
      </c>
      <c r="R109" s="100">
        <v>2.5939888999999998</v>
      </c>
      <c r="S109" s="100">
        <v>3.6837297000000002</v>
      </c>
      <c r="T109" s="100">
        <v>9.4535829000000007</v>
      </c>
      <c r="U109" s="100">
        <v>3.2659867999999999</v>
      </c>
      <c r="V109" s="100">
        <v>3.2788248000000002</v>
      </c>
      <c r="W109" s="128"/>
      <c r="X109" s="125">
        <v>2002</v>
      </c>
      <c r="Y109" s="100">
        <v>23.444611999999999</v>
      </c>
      <c r="Z109" s="100">
        <v>0.7684706</v>
      </c>
      <c r="AA109" s="100">
        <v>0.90590380000000004</v>
      </c>
      <c r="AB109" s="100">
        <v>1.2085961000000001</v>
      </c>
      <c r="AC109" s="100">
        <v>0.77292649999999996</v>
      </c>
      <c r="AD109" s="100">
        <v>1.3201997999999999</v>
      </c>
      <c r="AE109" s="100">
        <v>1.4632018</v>
      </c>
      <c r="AF109" s="100">
        <v>0.9488335</v>
      </c>
      <c r="AG109" s="100">
        <v>1.1913286999999999</v>
      </c>
      <c r="AH109" s="100">
        <v>0.87003810000000004</v>
      </c>
      <c r="AI109" s="100">
        <v>1.7088387</v>
      </c>
      <c r="AJ109" s="100">
        <v>1.5037029</v>
      </c>
      <c r="AK109" s="100">
        <v>1.9220326999999999</v>
      </c>
      <c r="AL109" s="100">
        <v>3.1245029</v>
      </c>
      <c r="AM109" s="100">
        <v>2.1229813000000002</v>
      </c>
      <c r="AN109" s="100">
        <v>2.3968416000000001</v>
      </c>
      <c r="AO109" s="100">
        <v>2.8649874999999998</v>
      </c>
      <c r="AP109" s="100">
        <v>5.3211868000000004</v>
      </c>
      <c r="AQ109" s="100">
        <v>2.8412194999999998</v>
      </c>
      <c r="AR109" s="100">
        <v>2.8714176</v>
      </c>
      <c r="AS109" s="128"/>
      <c r="AT109" s="125">
        <v>2002</v>
      </c>
      <c r="AU109" s="100">
        <v>24.191476999999999</v>
      </c>
      <c r="AV109" s="100">
        <v>0.97201280000000001</v>
      </c>
      <c r="AW109" s="100">
        <v>0.6626744</v>
      </c>
      <c r="AX109" s="100">
        <v>1.2574791999999999</v>
      </c>
      <c r="AY109" s="100">
        <v>1.1400923000000001</v>
      </c>
      <c r="AZ109" s="100">
        <v>1.1731891000000001</v>
      </c>
      <c r="BA109" s="100">
        <v>1.8112417999999999</v>
      </c>
      <c r="BB109" s="100">
        <v>1.0913352000000001</v>
      </c>
      <c r="BC109" s="100">
        <v>1.3994728999999999</v>
      </c>
      <c r="BD109" s="100">
        <v>0.87546250000000003</v>
      </c>
      <c r="BE109" s="100">
        <v>1.4748163000000001</v>
      </c>
      <c r="BF109" s="100">
        <v>1.7626801999999999</v>
      </c>
      <c r="BG109" s="100">
        <v>2.2638343999999999</v>
      </c>
      <c r="BH109" s="100">
        <v>3.1725064999999999</v>
      </c>
      <c r="BI109" s="100">
        <v>3.1688339000000001</v>
      </c>
      <c r="BJ109" s="100">
        <v>2.4839736000000001</v>
      </c>
      <c r="BK109" s="100">
        <v>3.1869554999999998</v>
      </c>
      <c r="BL109" s="100">
        <v>6.6042443000000004</v>
      </c>
      <c r="BM109" s="100">
        <v>3.0520318</v>
      </c>
      <c r="BN109" s="100">
        <v>3.0625046</v>
      </c>
      <c r="BO109" s="128"/>
      <c r="BP109" s="125">
        <v>2002</v>
      </c>
    </row>
    <row r="110" spans="1:68">
      <c r="A110" s="128"/>
      <c r="B110" s="124">
        <v>2003</v>
      </c>
      <c r="C110" s="100">
        <v>26.129083999999999</v>
      </c>
      <c r="D110" s="100">
        <v>0.43949539999999998</v>
      </c>
      <c r="E110" s="100">
        <v>0.56877809999999995</v>
      </c>
      <c r="F110" s="100">
        <v>1.5858186999999999</v>
      </c>
      <c r="G110" s="100">
        <v>0.72806700000000002</v>
      </c>
      <c r="H110" s="100">
        <v>2.2179899999999999</v>
      </c>
      <c r="I110" s="100">
        <v>0.80243509999999996</v>
      </c>
      <c r="J110" s="100">
        <v>0.9710394</v>
      </c>
      <c r="K110" s="100">
        <v>1.7212752</v>
      </c>
      <c r="L110" s="100">
        <v>1.5878538</v>
      </c>
      <c r="M110" s="100">
        <v>1.6994952000000001</v>
      </c>
      <c r="N110" s="100">
        <v>2.0757582999999999</v>
      </c>
      <c r="O110" s="100">
        <v>2.9963237</v>
      </c>
      <c r="P110" s="100">
        <v>1.7108884</v>
      </c>
      <c r="Q110" s="100">
        <v>4.3448617</v>
      </c>
      <c r="R110" s="100">
        <v>3.3670600999999998</v>
      </c>
      <c r="S110" s="100">
        <v>3.4732352</v>
      </c>
      <c r="T110" s="100">
        <v>3.4424592999999999</v>
      </c>
      <c r="U110" s="100">
        <v>3.2285759000000001</v>
      </c>
      <c r="V110" s="100">
        <v>3.2416738</v>
      </c>
      <c r="W110" s="128"/>
      <c r="X110" s="124">
        <v>2003</v>
      </c>
      <c r="Y110" s="100">
        <v>22.149647999999999</v>
      </c>
      <c r="Z110" s="100">
        <v>0.61816059999999995</v>
      </c>
      <c r="AA110" s="100">
        <v>0.44937830000000001</v>
      </c>
      <c r="AB110" s="100">
        <v>0.44996399999999998</v>
      </c>
      <c r="AC110" s="100">
        <v>1.6584698</v>
      </c>
      <c r="AD110" s="100">
        <v>0.89150130000000005</v>
      </c>
      <c r="AE110" s="100">
        <v>1.0509363</v>
      </c>
      <c r="AF110" s="100">
        <v>1.0944886</v>
      </c>
      <c r="AG110" s="100">
        <v>1.1753613000000001</v>
      </c>
      <c r="AH110" s="100">
        <v>0.99585020000000002</v>
      </c>
      <c r="AI110" s="100">
        <v>1.8457931999999999</v>
      </c>
      <c r="AJ110" s="100">
        <v>1.5898813000000001</v>
      </c>
      <c r="AK110" s="100">
        <v>2.3407581999999998</v>
      </c>
      <c r="AL110" s="100">
        <v>3.324551</v>
      </c>
      <c r="AM110" s="100">
        <v>3.6812638999999998</v>
      </c>
      <c r="AN110" s="100">
        <v>4.0709292000000001</v>
      </c>
      <c r="AO110" s="100">
        <v>3.6577782999999999</v>
      </c>
      <c r="AP110" s="100">
        <v>5.1997754</v>
      </c>
      <c r="AQ110" s="100">
        <v>2.8289141</v>
      </c>
      <c r="AR110" s="100">
        <v>2.8529705000000001</v>
      </c>
      <c r="AS110" s="128"/>
      <c r="AT110" s="124">
        <v>2003</v>
      </c>
      <c r="AU110" s="100">
        <v>24.189685000000001</v>
      </c>
      <c r="AV110" s="100">
        <v>0.52644170000000001</v>
      </c>
      <c r="AW110" s="100">
        <v>0.51063170000000002</v>
      </c>
      <c r="AX110" s="100">
        <v>1.0291333</v>
      </c>
      <c r="AY110" s="100">
        <v>1.1851746999999999</v>
      </c>
      <c r="AZ110" s="100">
        <v>1.556351</v>
      </c>
      <c r="BA110" s="100">
        <v>0.92779750000000005</v>
      </c>
      <c r="BB110" s="100">
        <v>1.0331916000000001</v>
      </c>
      <c r="BC110" s="100">
        <v>1.4464397</v>
      </c>
      <c r="BD110" s="100">
        <v>1.2896976</v>
      </c>
      <c r="BE110" s="100">
        <v>1.7728063999999999</v>
      </c>
      <c r="BF110" s="100">
        <v>1.8353723</v>
      </c>
      <c r="BG110" s="100">
        <v>2.6710736000000002</v>
      </c>
      <c r="BH110" s="100">
        <v>2.5293475000000001</v>
      </c>
      <c r="BI110" s="100">
        <v>3.9988546999999999</v>
      </c>
      <c r="BJ110" s="100">
        <v>3.7567927999999999</v>
      </c>
      <c r="BK110" s="100">
        <v>3.5845259</v>
      </c>
      <c r="BL110" s="100">
        <v>4.6517786000000001</v>
      </c>
      <c r="BM110" s="100">
        <v>3.0272701999999998</v>
      </c>
      <c r="BN110" s="100">
        <v>3.0568124000000001</v>
      </c>
      <c r="BO110" s="128"/>
      <c r="BP110" s="124">
        <v>2003</v>
      </c>
    </row>
    <row r="111" spans="1:68">
      <c r="A111" s="128"/>
      <c r="B111" s="125">
        <v>2004</v>
      </c>
      <c r="C111" s="100">
        <v>27.16799</v>
      </c>
      <c r="D111" s="100">
        <v>1.030195</v>
      </c>
      <c r="E111" s="100">
        <v>0.98816040000000005</v>
      </c>
      <c r="F111" s="100">
        <v>0.4298863</v>
      </c>
      <c r="G111" s="100">
        <v>0.42644470000000001</v>
      </c>
      <c r="H111" s="100">
        <v>1.3331576000000001</v>
      </c>
      <c r="I111" s="100">
        <v>0.53420089999999998</v>
      </c>
      <c r="J111" s="100">
        <v>1.5266519000000001</v>
      </c>
      <c r="K111" s="100">
        <v>1.7117133</v>
      </c>
      <c r="L111" s="100">
        <v>0.99012</v>
      </c>
      <c r="M111" s="100">
        <v>1.0732377</v>
      </c>
      <c r="N111" s="100">
        <v>1.5055026</v>
      </c>
      <c r="O111" s="100">
        <v>2.8857466000000001</v>
      </c>
      <c r="P111" s="100">
        <v>1.6614792</v>
      </c>
      <c r="Q111" s="100">
        <v>3.0227715000000002</v>
      </c>
      <c r="R111" s="100">
        <v>2.0574691999999999</v>
      </c>
      <c r="S111" s="100">
        <v>5.2574161999999998</v>
      </c>
      <c r="T111" s="100">
        <v>7.7957079</v>
      </c>
      <c r="U111" s="100">
        <v>3.0820685999999999</v>
      </c>
      <c r="V111" s="100">
        <v>3.1289128000000002</v>
      </c>
      <c r="W111" s="128"/>
      <c r="X111" s="125">
        <v>2004</v>
      </c>
      <c r="Y111" s="100">
        <v>22.144134000000001</v>
      </c>
      <c r="Z111" s="100">
        <v>0.46509460000000002</v>
      </c>
      <c r="AA111" s="100">
        <v>0.29799690000000001</v>
      </c>
      <c r="AB111" s="100">
        <v>1.0447293</v>
      </c>
      <c r="AC111" s="100">
        <v>1.4765923000000001</v>
      </c>
      <c r="AD111" s="100">
        <v>1.1964782</v>
      </c>
      <c r="AE111" s="100">
        <v>0.92066740000000002</v>
      </c>
      <c r="AF111" s="100">
        <v>0.54730190000000001</v>
      </c>
      <c r="AG111" s="100">
        <v>0.77845339999999996</v>
      </c>
      <c r="AH111" s="100">
        <v>1.1152436999999999</v>
      </c>
      <c r="AI111" s="100">
        <v>1.6722815</v>
      </c>
      <c r="AJ111" s="100">
        <v>2.5461402999999998</v>
      </c>
      <c r="AK111" s="100">
        <v>2.4728547999999999</v>
      </c>
      <c r="AL111" s="100">
        <v>0.80742829999999999</v>
      </c>
      <c r="AM111" s="100">
        <v>2.1672498</v>
      </c>
      <c r="AN111" s="100">
        <v>1.3490679999999999</v>
      </c>
      <c r="AO111" s="100">
        <v>5.7145118000000004</v>
      </c>
      <c r="AP111" s="100">
        <v>10.178894</v>
      </c>
      <c r="AQ111" s="100">
        <v>2.7498884000000001</v>
      </c>
      <c r="AR111" s="100">
        <v>2.7445103</v>
      </c>
      <c r="AS111" s="128"/>
      <c r="AT111" s="125">
        <v>2004</v>
      </c>
      <c r="AU111" s="100">
        <v>24.720984000000001</v>
      </c>
      <c r="AV111" s="100">
        <v>0.75499450000000001</v>
      </c>
      <c r="AW111" s="100">
        <v>0.65239369999999997</v>
      </c>
      <c r="AX111" s="100">
        <v>0.73105350000000002</v>
      </c>
      <c r="AY111" s="100">
        <v>0.94153370000000003</v>
      </c>
      <c r="AZ111" s="100">
        <v>1.2651463999999999</v>
      </c>
      <c r="BA111" s="100">
        <v>0.72891130000000004</v>
      </c>
      <c r="BB111" s="100">
        <v>1.0334927</v>
      </c>
      <c r="BC111" s="100">
        <v>1.2416418</v>
      </c>
      <c r="BD111" s="100">
        <v>1.0531363</v>
      </c>
      <c r="BE111" s="100">
        <v>1.3740289999999999</v>
      </c>
      <c r="BF111" s="100">
        <v>2.0220164</v>
      </c>
      <c r="BG111" s="100">
        <v>2.6806057999999999</v>
      </c>
      <c r="BH111" s="100">
        <v>1.2283771999999999</v>
      </c>
      <c r="BI111" s="100">
        <v>2.5776102000000001</v>
      </c>
      <c r="BJ111" s="100">
        <v>1.6681557</v>
      </c>
      <c r="BK111" s="100">
        <v>5.5313084999999997</v>
      </c>
      <c r="BL111" s="100">
        <v>9.4313918999999995</v>
      </c>
      <c r="BM111" s="100">
        <v>2.9148051000000001</v>
      </c>
      <c r="BN111" s="100">
        <v>2.9457482000000001</v>
      </c>
      <c r="BO111" s="128"/>
      <c r="BP111" s="125">
        <v>2004</v>
      </c>
    </row>
    <row r="112" spans="1:68">
      <c r="A112" s="128"/>
      <c r="B112" s="124">
        <v>2005</v>
      </c>
      <c r="C112" s="100">
        <v>25.912935999999998</v>
      </c>
      <c r="D112" s="100">
        <v>0.44284299999999999</v>
      </c>
      <c r="E112" s="100">
        <v>0.98455930000000003</v>
      </c>
      <c r="F112" s="100">
        <v>0.9915969</v>
      </c>
      <c r="G112" s="100">
        <v>1.1113364999999999</v>
      </c>
      <c r="H112" s="100">
        <v>1.3221936000000001</v>
      </c>
      <c r="I112" s="100">
        <v>0.80533350000000004</v>
      </c>
      <c r="J112" s="100">
        <v>1.0960555999999999</v>
      </c>
      <c r="K112" s="100">
        <v>1.1869468000000001</v>
      </c>
      <c r="L112" s="100">
        <v>0.83392869999999997</v>
      </c>
      <c r="M112" s="100">
        <v>1.0623315</v>
      </c>
      <c r="N112" s="100">
        <v>1.7868746</v>
      </c>
      <c r="O112" s="100">
        <v>0.85195569999999998</v>
      </c>
      <c r="P112" s="100">
        <v>1.3406946</v>
      </c>
      <c r="Q112" s="100">
        <v>3.7032174000000002</v>
      </c>
      <c r="R112" s="100">
        <v>3.6406000000000001</v>
      </c>
      <c r="S112" s="100">
        <v>9.4755593999999999</v>
      </c>
      <c r="T112" s="100">
        <v>13.469967</v>
      </c>
      <c r="U112" s="100">
        <v>3.0739649</v>
      </c>
      <c r="V112" s="100">
        <v>3.1560888</v>
      </c>
      <c r="W112" s="128"/>
      <c r="X112" s="124">
        <v>2005</v>
      </c>
      <c r="Y112" s="100">
        <v>24.618017999999999</v>
      </c>
      <c r="Z112" s="100">
        <v>0.31075199999999997</v>
      </c>
      <c r="AA112" s="100">
        <v>0.2968094</v>
      </c>
      <c r="AB112" s="100">
        <v>0.59382420000000002</v>
      </c>
      <c r="AC112" s="100">
        <v>0</v>
      </c>
      <c r="AD112" s="100">
        <v>0.89303520000000003</v>
      </c>
      <c r="AE112" s="100">
        <v>0.26473059999999998</v>
      </c>
      <c r="AF112" s="100">
        <v>0.27081630000000001</v>
      </c>
      <c r="AG112" s="100">
        <v>0.77983049999999998</v>
      </c>
      <c r="AH112" s="100">
        <v>0.95679919999999996</v>
      </c>
      <c r="AI112" s="100">
        <v>1.2002497000000001</v>
      </c>
      <c r="AJ112" s="100">
        <v>2.2919071</v>
      </c>
      <c r="AK112" s="100">
        <v>1.2881673</v>
      </c>
      <c r="AL112" s="100">
        <v>1.309161</v>
      </c>
      <c r="AM112" s="100">
        <v>1.5524720000000001</v>
      </c>
      <c r="AN112" s="100">
        <v>4.7198912999999996</v>
      </c>
      <c r="AO112" s="100">
        <v>3.8529705999999999</v>
      </c>
      <c r="AP112" s="100">
        <v>5.3481135999999996</v>
      </c>
      <c r="AQ112" s="100">
        <v>2.5203769</v>
      </c>
      <c r="AR112" s="100">
        <v>2.5577785999999998</v>
      </c>
      <c r="AS112" s="128"/>
      <c r="AT112" s="124">
        <v>2005</v>
      </c>
      <c r="AU112" s="100">
        <v>25.282985</v>
      </c>
      <c r="AV112" s="100">
        <v>0.37848939999999998</v>
      </c>
      <c r="AW112" s="100">
        <v>0.64990820000000005</v>
      </c>
      <c r="AX112" s="100">
        <v>0.79737190000000002</v>
      </c>
      <c r="AY112" s="100">
        <v>0.56551169999999995</v>
      </c>
      <c r="AZ112" s="100">
        <v>1.1090138</v>
      </c>
      <c r="BA112" s="100">
        <v>0.53314919999999999</v>
      </c>
      <c r="BB112" s="100">
        <v>0.68101429999999996</v>
      </c>
      <c r="BC112" s="100">
        <v>0.98190290000000002</v>
      </c>
      <c r="BD112" s="100">
        <v>0.89587700000000003</v>
      </c>
      <c r="BE112" s="100">
        <v>1.131686</v>
      </c>
      <c r="BF112" s="100">
        <v>2.0384118</v>
      </c>
      <c r="BG112" s="100">
        <v>1.0691917</v>
      </c>
      <c r="BH112" s="100">
        <v>1.3247401999999999</v>
      </c>
      <c r="BI112" s="100">
        <v>2.5843717000000002</v>
      </c>
      <c r="BJ112" s="100">
        <v>4.2292706000000004</v>
      </c>
      <c r="BK112" s="100">
        <v>6.1241988000000003</v>
      </c>
      <c r="BL112" s="100">
        <v>7.9419969000000004</v>
      </c>
      <c r="BM112" s="100">
        <v>2.7952835</v>
      </c>
      <c r="BN112" s="100">
        <v>2.8301207000000002</v>
      </c>
      <c r="BO112" s="128"/>
      <c r="BP112" s="124">
        <v>2005</v>
      </c>
    </row>
    <row r="113" spans="2:68">
      <c r="B113" s="124">
        <v>2006</v>
      </c>
      <c r="C113" s="100">
        <v>26.788831999999999</v>
      </c>
      <c r="D113" s="100">
        <v>0.88378129999999999</v>
      </c>
      <c r="E113" s="100">
        <v>0.56307499999999999</v>
      </c>
      <c r="F113" s="100">
        <v>0.55974120000000005</v>
      </c>
      <c r="G113" s="100">
        <v>0.67896219999999996</v>
      </c>
      <c r="H113" s="100">
        <v>1.8672500000000001</v>
      </c>
      <c r="I113" s="100">
        <v>0.95378499999999999</v>
      </c>
      <c r="J113" s="100">
        <v>1.3334187</v>
      </c>
      <c r="K113" s="100">
        <v>1.0624663999999999</v>
      </c>
      <c r="L113" s="100">
        <v>1.2301939</v>
      </c>
      <c r="M113" s="100">
        <v>1.0445236</v>
      </c>
      <c r="N113" s="100">
        <v>2.3851396</v>
      </c>
      <c r="O113" s="100">
        <v>1.6296366</v>
      </c>
      <c r="P113" s="100">
        <v>1.8322928999999999</v>
      </c>
      <c r="Q113" s="100">
        <v>0.99885800000000002</v>
      </c>
      <c r="R113" s="100">
        <v>4.8000959999999999</v>
      </c>
      <c r="S113" s="100">
        <v>4.2577004000000001</v>
      </c>
      <c r="T113" s="100">
        <v>8.7153565000000004</v>
      </c>
      <c r="U113" s="100">
        <v>3.0710402000000001</v>
      </c>
      <c r="V113" s="100">
        <v>3.1119089999999998</v>
      </c>
      <c r="X113" s="124">
        <v>2006</v>
      </c>
      <c r="Y113" s="100">
        <v>19.521269</v>
      </c>
      <c r="Z113" s="100">
        <v>0.92964590000000003</v>
      </c>
      <c r="AA113" s="100">
        <v>0.29710799999999998</v>
      </c>
      <c r="AB113" s="100">
        <v>0.14747830000000001</v>
      </c>
      <c r="AC113" s="100">
        <v>1.4044608000000001</v>
      </c>
      <c r="AD113" s="100">
        <v>0.43771529999999997</v>
      </c>
      <c r="AE113" s="100">
        <v>1.080751</v>
      </c>
      <c r="AF113" s="100">
        <v>0.2635477</v>
      </c>
      <c r="AG113" s="100">
        <v>0.39293810000000001</v>
      </c>
      <c r="AH113" s="100">
        <v>0.80413860000000004</v>
      </c>
      <c r="AI113" s="100">
        <v>1.1805104</v>
      </c>
      <c r="AJ113" s="100">
        <v>1.5895775000000001</v>
      </c>
      <c r="AK113" s="100">
        <v>1.8445343999999999</v>
      </c>
      <c r="AL113" s="100">
        <v>1.5341894</v>
      </c>
      <c r="AM113" s="100">
        <v>1.8530586</v>
      </c>
      <c r="AN113" s="100">
        <v>3.7076235</v>
      </c>
      <c r="AO113" s="100">
        <v>5.0626502999999996</v>
      </c>
      <c r="AP113" s="100">
        <v>6.9629478000000002</v>
      </c>
      <c r="AQ113" s="100">
        <v>2.3417287999999998</v>
      </c>
      <c r="AR113" s="100">
        <v>2.334349</v>
      </c>
      <c r="AT113" s="124">
        <v>2006</v>
      </c>
      <c r="AU113" s="100">
        <v>23.251538</v>
      </c>
      <c r="AV113" s="100">
        <v>0.90613359999999998</v>
      </c>
      <c r="AW113" s="100">
        <v>0.43366979999999999</v>
      </c>
      <c r="AX113" s="100">
        <v>0.35901949999999999</v>
      </c>
      <c r="AY113" s="100">
        <v>1.0356004999999999</v>
      </c>
      <c r="AZ113" s="100">
        <v>1.1580876</v>
      </c>
      <c r="BA113" s="100">
        <v>1.0175396999999999</v>
      </c>
      <c r="BB113" s="100">
        <v>0.79531929999999995</v>
      </c>
      <c r="BC113" s="100">
        <v>0.72538119999999995</v>
      </c>
      <c r="BD113" s="100">
        <v>1.015069</v>
      </c>
      <c r="BE113" s="100">
        <v>1.1128959</v>
      </c>
      <c r="BF113" s="100">
        <v>1.9872939999999999</v>
      </c>
      <c r="BG113" s="100">
        <v>1.7367585000000001</v>
      </c>
      <c r="BH113" s="100">
        <v>1.6814962</v>
      </c>
      <c r="BI113" s="100">
        <v>1.4420027</v>
      </c>
      <c r="BJ113" s="100">
        <v>4.2072067999999998</v>
      </c>
      <c r="BK113" s="100">
        <v>4.7329848999999999</v>
      </c>
      <c r="BL113" s="100">
        <v>7.5307820999999997</v>
      </c>
      <c r="BM113" s="100">
        <v>2.7040286999999998</v>
      </c>
      <c r="BN113" s="100">
        <v>2.7257896000000001</v>
      </c>
      <c r="BP113" s="124">
        <v>2006</v>
      </c>
    </row>
    <row r="114" spans="2:68">
      <c r="B114" s="124">
        <v>2007</v>
      </c>
      <c r="C114" s="100">
        <v>25.063715999999999</v>
      </c>
      <c r="D114" s="100">
        <v>0.58800010000000003</v>
      </c>
      <c r="E114" s="100">
        <v>0.42258760000000001</v>
      </c>
      <c r="F114" s="100">
        <v>1.2335678000000001</v>
      </c>
      <c r="G114" s="100">
        <v>0.52796500000000002</v>
      </c>
      <c r="H114" s="100">
        <v>1.3840332</v>
      </c>
      <c r="I114" s="100">
        <v>0.96383949999999996</v>
      </c>
      <c r="J114" s="100">
        <v>1.2945621</v>
      </c>
      <c r="K114" s="100">
        <v>1.0711885000000001</v>
      </c>
      <c r="L114" s="100">
        <v>1.4711822000000001</v>
      </c>
      <c r="M114" s="100">
        <v>1.1731959999999999</v>
      </c>
      <c r="N114" s="100">
        <v>1.5982917000000001</v>
      </c>
      <c r="O114" s="100">
        <v>2.0804491000000001</v>
      </c>
      <c r="P114" s="100">
        <v>1.5108858999999999</v>
      </c>
      <c r="Q114" s="100">
        <v>2.2704347</v>
      </c>
      <c r="R114" s="100">
        <v>3.5808211000000001</v>
      </c>
      <c r="S114" s="100">
        <v>5.8749919000000004</v>
      </c>
      <c r="T114" s="100">
        <v>6.3106840000000002</v>
      </c>
      <c r="U114" s="100">
        <v>2.9554835000000002</v>
      </c>
      <c r="V114" s="100">
        <v>2.9640304</v>
      </c>
      <c r="X114" s="124">
        <v>2007</v>
      </c>
      <c r="Y114" s="100">
        <v>25.375713999999999</v>
      </c>
      <c r="Z114" s="100">
        <v>0.61795909999999998</v>
      </c>
      <c r="AA114" s="100">
        <v>0.44582749999999999</v>
      </c>
      <c r="AB114" s="100">
        <v>0.57876229999999995</v>
      </c>
      <c r="AC114" s="100">
        <v>0.5513325</v>
      </c>
      <c r="AD114" s="100">
        <v>0.42343459999999999</v>
      </c>
      <c r="AE114" s="100">
        <v>0.68416109999999997</v>
      </c>
      <c r="AF114" s="100">
        <v>1.0214205000000001</v>
      </c>
      <c r="AG114" s="100">
        <v>1.0562478</v>
      </c>
      <c r="AH114" s="100">
        <v>0.78724450000000001</v>
      </c>
      <c r="AI114" s="100">
        <v>1.3021586999999999</v>
      </c>
      <c r="AJ114" s="100">
        <v>2.0683346</v>
      </c>
      <c r="AK114" s="100">
        <v>2.0895188</v>
      </c>
      <c r="AL114" s="100">
        <v>1.7347343</v>
      </c>
      <c r="AM114" s="100">
        <v>2.4101032</v>
      </c>
      <c r="AN114" s="100">
        <v>3.3741493</v>
      </c>
      <c r="AO114" s="100">
        <v>4.5706498</v>
      </c>
      <c r="AP114" s="100">
        <v>4.4206124000000004</v>
      </c>
      <c r="AQ114" s="100">
        <v>2.759217</v>
      </c>
      <c r="AR114" s="100">
        <v>2.7759200000000002</v>
      </c>
      <c r="AT114" s="124">
        <v>2007</v>
      </c>
      <c r="AU114" s="100">
        <v>25.215509999999998</v>
      </c>
      <c r="AV114" s="100">
        <v>0.60260749999999996</v>
      </c>
      <c r="AW114" s="100">
        <v>0.43389660000000002</v>
      </c>
      <c r="AX114" s="100">
        <v>0.91502839999999996</v>
      </c>
      <c r="AY114" s="100">
        <v>0.53939579999999998</v>
      </c>
      <c r="AZ114" s="100">
        <v>0.90844420000000004</v>
      </c>
      <c r="BA114" s="100">
        <v>0.82356269999999998</v>
      </c>
      <c r="BB114" s="100">
        <v>1.1570465999999999</v>
      </c>
      <c r="BC114" s="100">
        <v>1.0636657</v>
      </c>
      <c r="BD114" s="100">
        <v>1.1259397</v>
      </c>
      <c r="BE114" s="100">
        <v>1.2381123000000001</v>
      </c>
      <c r="BF114" s="100">
        <v>1.8338485</v>
      </c>
      <c r="BG114" s="100">
        <v>2.0849741000000002</v>
      </c>
      <c r="BH114" s="100">
        <v>1.6237051</v>
      </c>
      <c r="BI114" s="100">
        <v>2.3428458000000001</v>
      </c>
      <c r="BJ114" s="100">
        <v>3.4689890999999999</v>
      </c>
      <c r="BK114" s="100">
        <v>5.1109936999999999</v>
      </c>
      <c r="BL114" s="100">
        <v>5.0424753999999998</v>
      </c>
      <c r="BM114" s="100">
        <v>2.8567832000000002</v>
      </c>
      <c r="BN114" s="100">
        <v>2.8638819999999998</v>
      </c>
      <c r="BP114" s="124">
        <v>2007</v>
      </c>
    </row>
    <row r="115" spans="2:68">
      <c r="B115" s="124">
        <v>2008</v>
      </c>
      <c r="C115" s="100">
        <v>26.751069000000001</v>
      </c>
      <c r="D115" s="100">
        <v>0.87761509999999998</v>
      </c>
      <c r="E115" s="100">
        <v>0.9854908</v>
      </c>
      <c r="F115" s="100">
        <v>0.94116759999999999</v>
      </c>
      <c r="G115" s="100">
        <v>0.76634519999999995</v>
      </c>
      <c r="H115" s="100">
        <v>1.9746014000000001</v>
      </c>
      <c r="I115" s="100">
        <v>1.5109766</v>
      </c>
      <c r="J115" s="100">
        <v>0.2535674</v>
      </c>
      <c r="K115" s="100">
        <v>0.9400541</v>
      </c>
      <c r="L115" s="100">
        <v>0.91863030000000001</v>
      </c>
      <c r="M115" s="100">
        <v>1.2980364</v>
      </c>
      <c r="N115" s="100">
        <v>1.9008575999999999</v>
      </c>
      <c r="O115" s="100">
        <v>2.3217311999999999</v>
      </c>
      <c r="P115" s="100">
        <v>1.2168204</v>
      </c>
      <c r="Q115" s="100">
        <v>4.0923872000000001</v>
      </c>
      <c r="R115" s="100">
        <v>2.385316</v>
      </c>
      <c r="S115" s="100">
        <v>6.8160518000000003</v>
      </c>
      <c r="T115" s="100">
        <v>7.6698880000000003</v>
      </c>
      <c r="U115" s="100">
        <v>3.1876519999999999</v>
      </c>
      <c r="V115" s="100">
        <v>3.1724353000000001</v>
      </c>
      <c r="X115" s="124">
        <v>2008</v>
      </c>
      <c r="Y115" s="100">
        <v>22.442152</v>
      </c>
      <c r="Z115" s="100">
        <v>1.382463</v>
      </c>
      <c r="AA115" s="100">
        <v>0.59451790000000004</v>
      </c>
      <c r="AB115" s="100">
        <v>0.56829890000000005</v>
      </c>
      <c r="AC115" s="100">
        <v>0.26902510000000002</v>
      </c>
      <c r="AD115" s="100">
        <v>0.94548469999999996</v>
      </c>
      <c r="AE115" s="100">
        <v>0.54769159999999995</v>
      </c>
      <c r="AF115" s="100">
        <v>0.62436939999999996</v>
      </c>
      <c r="AG115" s="100">
        <v>1.3249051999999999</v>
      </c>
      <c r="AH115" s="100">
        <v>0.64448019999999995</v>
      </c>
      <c r="AI115" s="100">
        <v>0.85171620000000003</v>
      </c>
      <c r="AJ115" s="100">
        <v>2.0398524</v>
      </c>
      <c r="AK115" s="100">
        <v>1.2551821000000001</v>
      </c>
      <c r="AL115" s="100">
        <v>1.9219081</v>
      </c>
      <c r="AM115" s="100">
        <v>3.5271916999999999</v>
      </c>
      <c r="AN115" s="100">
        <v>3.3853206</v>
      </c>
      <c r="AO115" s="100">
        <v>1.2265573999999999</v>
      </c>
      <c r="AP115" s="100">
        <v>7.2274609999999999</v>
      </c>
      <c r="AQ115" s="100">
        <v>2.5943242999999998</v>
      </c>
      <c r="AR115" s="100">
        <v>2.5916731</v>
      </c>
      <c r="AT115" s="124">
        <v>2008</v>
      </c>
      <c r="AU115" s="100">
        <v>24.654886000000001</v>
      </c>
      <c r="AV115" s="100">
        <v>1.1238623999999999</v>
      </c>
      <c r="AW115" s="100">
        <v>0.79530339999999999</v>
      </c>
      <c r="AX115" s="100">
        <v>0.75987210000000005</v>
      </c>
      <c r="AY115" s="100">
        <v>0.52412210000000004</v>
      </c>
      <c r="AZ115" s="100">
        <v>1.4666588</v>
      </c>
      <c r="BA115" s="100">
        <v>1.0285639</v>
      </c>
      <c r="BB115" s="100">
        <v>0.44037539999999997</v>
      </c>
      <c r="BC115" s="100">
        <v>1.13378</v>
      </c>
      <c r="BD115" s="100">
        <v>0.78032389999999996</v>
      </c>
      <c r="BE115" s="100">
        <v>1.0731033999999999</v>
      </c>
      <c r="BF115" s="100">
        <v>1.9706840999999999</v>
      </c>
      <c r="BG115" s="100">
        <v>1.789525</v>
      </c>
      <c r="BH115" s="100">
        <v>1.5716426999999999</v>
      </c>
      <c r="BI115" s="100">
        <v>3.8001024999999999</v>
      </c>
      <c r="BJ115" s="100">
        <v>2.9254093999999999</v>
      </c>
      <c r="BK115" s="100">
        <v>3.5659776999999999</v>
      </c>
      <c r="BL115" s="100">
        <v>7.3747148999999999</v>
      </c>
      <c r="BM115" s="100">
        <v>2.8895206999999998</v>
      </c>
      <c r="BN115" s="100">
        <v>2.8792013000000001</v>
      </c>
      <c r="BP115" s="124">
        <v>2008</v>
      </c>
    </row>
    <row r="116" spans="2:68">
      <c r="B116" s="124">
        <v>2009</v>
      </c>
      <c r="C116" s="100">
        <v>27.733415000000001</v>
      </c>
      <c r="D116" s="100">
        <v>0.57972190000000001</v>
      </c>
      <c r="E116" s="100">
        <v>0.70263699999999996</v>
      </c>
      <c r="F116" s="100">
        <v>1.1976971999999999</v>
      </c>
      <c r="G116" s="100">
        <v>0.86035039999999996</v>
      </c>
      <c r="H116" s="100">
        <v>1.2479502</v>
      </c>
      <c r="I116" s="100">
        <v>0.94811250000000002</v>
      </c>
      <c r="J116" s="100">
        <v>1.3814392</v>
      </c>
      <c r="K116" s="100">
        <v>1.8655473</v>
      </c>
      <c r="L116" s="100">
        <v>1.297968</v>
      </c>
      <c r="M116" s="100">
        <v>0.9871432</v>
      </c>
      <c r="N116" s="100">
        <v>2.5029488</v>
      </c>
      <c r="O116" s="100">
        <v>1.5530683000000001</v>
      </c>
      <c r="P116" s="100">
        <v>3.0205934999999999</v>
      </c>
      <c r="Q116" s="100">
        <v>1.8201563999999999</v>
      </c>
      <c r="R116" s="100">
        <v>2.3758707000000001</v>
      </c>
      <c r="S116" s="100">
        <v>4.9733099000000003</v>
      </c>
      <c r="T116" s="100">
        <v>8.0640608999999994</v>
      </c>
      <c r="U116" s="100">
        <v>3.2960531</v>
      </c>
      <c r="V116" s="100">
        <v>3.2500295000000001</v>
      </c>
      <c r="X116" s="124">
        <v>2009</v>
      </c>
      <c r="Y116" s="100">
        <v>21.766864000000002</v>
      </c>
      <c r="Z116" s="100">
        <v>0.60965020000000003</v>
      </c>
      <c r="AA116" s="100">
        <v>1.0375734999999999</v>
      </c>
      <c r="AB116" s="100">
        <v>0.84388660000000004</v>
      </c>
      <c r="AC116" s="100">
        <v>1.1722505000000001</v>
      </c>
      <c r="AD116" s="100">
        <v>0.77320089999999997</v>
      </c>
      <c r="AE116" s="100">
        <v>0.67744439999999995</v>
      </c>
      <c r="AF116" s="100">
        <v>0.99008799999999997</v>
      </c>
      <c r="AG116" s="100">
        <v>0.13130030000000001</v>
      </c>
      <c r="AH116" s="100">
        <v>0.63775919999999997</v>
      </c>
      <c r="AI116" s="100">
        <v>1.1096239000000001</v>
      </c>
      <c r="AJ116" s="100">
        <v>2.1607406</v>
      </c>
      <c r="AK116" s="100">
        <v>0.86501899999999998</v>
      </c>
      <c r="AL116" s="100">
        <v>1.6074069</v>
      </c>
      <c r="AM116" s="100">
        <v>3.4221572999999998</v>
      </c>
      <c r="AN116" s="100">
        <v>2.3726721999999998</v>
      </c>
      <c r="AO116" s="100">
        <v>2.8266268000000001</v>
      </c>
      <c r="AP116" s="100">
        <v>8.1892703999999998</v>
      </c>
      <c r="AQ116" s="100">
        <v>2.5893280999999999</v>
      </c>
      <c r="AR116" s="100">
        <v>2.5437303999999998</v>
      </c>
      <c r="AT116" s="124">
        <v>2009</v>
      </c>
      <c r="AU116" s="100">
        <v>24.830186999999999</v>
      </c>
      <c r="AV116" s="100">
        <v>0.59430950000000005</v>
      </c>
      <c r="AW116" s="100">
        <v>0.86564099999999999</v>
      </c>
      <c r="AX116" s="100">
        <v>1.0256845000000001</v>
      </c>
      <c r="AY116" s="100">
        <v>1.0117771</v>
      </c>
      <c r="AZ116" s="100">
        <v>1.0143859</v>
      </c>
      <c r="BA116" s="100">
        <v>0.81280050000000004</v>
      </c>
      <c r="BB116" s="100">
        <v>1.1843319000000001</v>
      </c>
      <c r="BC116" s="100">
        <v>0.99202219999999997</v>
      </c>
      <c r="BD116" s="100">
        <v>0.96498390000000001</v>
      </c>
      <c r="BE116" s="100">
        <v>1.0488909</v>
      </c>
      <c r="BF116" s="100">
        <v>2.3306908000000002</v>
      </c>
      <c r="BG116" s="100">
        <v>1.2094822999999999</v>
      </c>
      <c r="BH116" s="100">
        <v>2.3098342000000001</v>
      </c>
      <c r="BI116" s="100">
        <v>2.6458993</v>
      </c>
      <c r="BJ116" s="100">
        <v>2.3741474</v>
      </c>
      <c r="BK116" s="100">
        <v>3.7329886999999999</v>
      </c>
      <c r="BL116" s="100">
        <v>8.1471041</v>
      </c>
      <c r="BM116" s="100">
        <v>2.9412235</v>
      </c>
      <c r="BN116" s="100">
        <v>2.8994428999999999</v>
      </c>
      <c r="BP116" s="124">
        <v>2009</v>
      </c>
    </row>
    <row r="117" spans="2:68">
      <c r="B117" s="124">
        <v>2010</v>
      </c>
      <c r="C117" s="100">
        <v>24.386257000000001</v>
      </c>
      <c r="D117" s="100">
        <v>0.85970970000000002</v>
      </c>
      <c r="E117" s="100">
        <v>0.28168260000000001</v>
      </c>
      <c r="F117" s="100">
        <v>0.53381659999999997</v>
      </c>
      <c r="G117" s="100">
        <v>0.7280953</v>
      </c>
      <c r="H117" s="100">
        <v>0.96809049999999996</v>
      </c>
      <c r="I117" s="100">
        <v>0.80045250000000001</v>
      </c>
      <c r="J117" s="100">
        <v>1.0071673000000001</v>
      </c>
      <c r="K117" s="100">
        <v>1.1797801000000001</v>
      </c>
      <c r="L117" s="100">
        <v>1.5572948</v>
      </c>
      <c r="M117" s="100">
        <v>1.2435164000000001</v>
      </c>
      <c r="N117" s="100">
        <v>1.2330893000000001</v>
      </c>
      <c r="O117" s="100">
        <v>1.3399482</v>
      </c>
      <c r="P117" s="100">
        <v>1.7728885000000001</v>
      </c>
      <c r="Q117" s="100">
        <v>1.7440340000000001</v>
      </c>
      <c r="R117" s="100">
        <v>2.7584794000000001</v>
      </c>
      <c r="S117" s="100">
        <v>4.2934348</v>
      </c>
      <c r="T117" s="100">
        <v>12.159533</v>
      </c>
      <c r="U117" s="100">
        <v>2.8538003999999999</v>
      </c>
      <c r="V117" s="100">
        <v>2.8200647000000001</v>
      </c>
      <c r="X117" s="124">
        <v>2010</v>
      </c>
      <c r="Y117" s="100">
        <v>23.456598</v>
      </c>
      <c r="Z117" s="100">
        <v>0.4529861</v>
      </c>
      <c r="AA117" s="100">
        <v>0.74130629999999997</v>
      </c>
      <c r="AB117" s="100">
        <v>0.56280399999999997</v>
      </c>
      <c r="AC117" s="100">
        <v>0.38412980000000002</v>
      </c>
      <c r="AD117" s="100">
        <v>0.2497231</v>
      </c>
      <c r="AE117" s="100">
        <v>1.2022105000000001</v>
      </c>
      <c r="AF117" s="100">
        <v>0.62016349999999998</v>
      </c>
      <c r="AG117" s="100">
        <v>0.51663029999999999</v>
      </c>
      <c r="AH117" s="100">
        <v>1.0200997999999999</v>
      </c>
      <c r="AI117" s="100">
        <v>1.357167</v>
      </c>
      <c r="AJ117" s="100">
        <v>1.5160106</v>
      </c>
      <c r="AK117" s="100">
        <v>1.8414788</v>
      </c>
      <c r="AL117" s="100">
        <v>2.4061913000000001</v>
      </c>
      <c r="AM117" s="100">
        <v>2.4940144000000002</v>
      </c>
      <c r="AN117" s="100">
        <v>2.0267189000000001</v>
      </c>
      <c r="AO117" s="100">
        <v>3.5906213</v>
      </c>
      <c r="AP117" s="100">
        <v>8.6271126999999996</v>
      </c>
      <c r="AQ117" s="100">
        <v>2.6844014</v>
      </c>
      <c r="AR117" s="100">
        <v>2.6124231</v>
      </c>
      <c r="AT117" s="124">
        <v>2010</v>
      </c>
      <c r="AU117" s="100">
        <v>23.933778</v>
      </c>
      <c r="AV117" s="100">
        <v>0.66167620000000005</v>
      </c>
      <c r="AW117" s="100">
        <v>0.50559620000000005</v>
      </c>
      <c r="AX117" s="100">
        <v>0.54792719999999995</v>
      </c>
      <c r="AY117" s="100">
        <v>0.56072880000000003</v>
      </c>
      <c r="AZ117" s="100">
        <v>0.61453150000000001</v>
      </c>
      <c r="BA117" s="100">
        <v>1.0012034000000001</v>
      </c>
      <c r="BB117" s="100">
        <v>0.81222280000000002</v>
      </c>
      <c r="BC117" s="100">
        <v>0.84574740000000004</v>
      </c>
      <c r="BD117" s="100">
        <v>1.2863358</v>
      </c>
      <c r="BE117" s="100">
        <v>1.3008504000000001</v>
      </c>
      <c r="BF117" s="100">
        <v>1.3757229</v>
      </c>
      <c r="BG117" s="100">
        <v>1.5907781999999999</v>
      </c>
      <c r="BH117" s="100">
        <v>2.0916011000000001</v>
      </c>
      <c r="BI117" s="100">
        <v>2.1279794999999999</v>
      </c>
      <c r="BJ117" s="100">
        <v>2.3644617999999999</v>
      </c>
      <c r="BK117" s="100">
        <v>3.8903026000000001</v>
      </c>
      <c r="BL117" s="100">
        <v>9.8294335000000004</v>
      </c>
      <c r="BM117" s="100">
        <v>2.7687314999999999</v>
      </c>
      <c r="BN117" s="100">
        <v>2.7083655000000002</v>
      </c>
      <c r="BP117" s="124">
        <v>2010</v>
      </c>
    </row>
    <row r="118" spans="2:68">
      <c r="B118" s="124">
        <v>2011</v>
      </c>
      <c r="C118" s="100">
        <v>22.844867000000001</v>
      </c>
      <c r="D118" s="100">
        <v>0.28081800000000001</v>
      </c>
      <c r="E118" s="100">
        <v>0.56215859999999995</v>
      </c>
      <c r="F118" s="100">
        <v>0.40182210000000002</v>
      </c>
      <c r="G118" s="100">
        <v>1.2143733000000001</v>
      </c>
      <c r="H118" s="100">
        <v>0.83225930000000004</v>
      </c>
      <c r="I118" s="100">
        <v>0.91002340000000004</v>
      </c>
      <c r="J118" s="100">
        <v>1.2784389</v>
      </c>
      <c r="K118" s="100">
        <v>1.525266</v>
      </c>
      <c r="L118" s="100">
        <v>1.4395135999999999</v>
      </c>
      <c r="M118" s="100">
        <v>1.6224394</v>
      </c>
      <c r="N118" s="100">
        <v>1.3593748999999999</v>
      </c>
      <c r="O118" s="100">
        <v>1.9633571999999999</v>
      </c>
      <c r="P118" s="100">
        <v>1.4760054</v>
      </c>
      <c r="Q118" s="100">
        <v>1.3993998999999999</v>
      </c>
      <c r="R118" s="100">
        <v>1.1609413</v>
      </c>
      <c r="S118" s="100">
        <v>2.6236803000000002</v>
      </c>
      <c r="T118" s="100">
        <v>2.8762493999999998</v>
      </c>
      <c r="U118" s="100">
        <v>2.6443048</v>
      </c>
      <c r="V118" s="100">
        <v>2.5969033000000001</v>
      </c>
      <c r="X118" s="124">
        <v>2011</v>
      </c>
      <c r="Y118" s="100">
        <v>18.602370000000001</v>
      </c>
      <c r="Z118" s="100">
        <v>0.88832429999999996</v>
      </c>
      <c r="AA118" s="100">
        <v>0.59143429999999997</v>
      </c>
      <c r="AB118" s="100">
        <v>1.1317657999999999</v>
      </c>
      <c r="AC118" s="100">
        <v>0.76123490000000005</v>
      </c>
      <c r="AD118" s="100">
        <v>0.85670299999999999</v>
      </c>
      <c r="AE118" s="100">
        <v>0.52154639999999997</v>
      </c>
      <c r="AF118" s="100">
        <v>0.75785709999999995</v>
      </c>
      <c r="AG118" s="100">
        <v>1.1243029</v>
      </c>
      <c r="AH118" s="100">
        <v>1.2858594000000001</v>
      </c>
      <c r="AI118" s="100">
        <v>1.0603948000000001</v>
      </c>
      <c r="AJ118" s="100">
        <v>1.1870775</v>
      </c>
      <c r="AK118" s="100">
        <v>1.3012319000000001</v>
      </c>
      <c r="AL118" s="100">
        <v>1.0416515</v>
      </c>
      <c r="AM118" s="100">
        <v>1.0799865</v>
      </c>
      <c r="AN118" s="100">
        <v>2.3338779000000001</v>
      </c>
      <c r="AO118" s="100">
        <v>3.1563165999999998</v>
      </c>
      <c r="AP118" s="100">
        <v>6.0483032999999997</v>
      </c>
      <c r="AQ118" s="100">
        <v>2.2812760000000001</v>
      </c>
      <c r="AR118" s="100">
        <v>2.2559157999999999</v>
      </c>
      <c r="AT118" s="124">
        <v>2011</v>
      </c>
      <c r="AU118" s="100">
        <v>20.780268</v>
      </c>
      <c r="AV118" s="100">
        <v>0.5765209</v>
      </c>
      <c r="AW118" s="100">
        <v>0.57642490000000002</v>
      </c>
      <c r="AX118" s="100">
        <v>0.75681529999999997</v>
      </c>
      <c r="AY118" s="100">
        <v>0.99276339999999996</v>
      </c>
      <c r="AZ118" s="100">
        <v>0.84430430000000001</v>
      </c>
      <c r="BA118" s="100">
        <v>0.71607080000000001</v>
      </c>
      <c r="BB118" s="100">
        <v>1.0165766000000001</v>
      </c>
      <c r="BC118" s="100">
        <v>1.323048</v>
      </c>
      <c r="BD118" s="100">
        <v>1.3620117</v>
      </c>
      <c r="BE118" s="100">
        <v>1.3386316</v>
      </c>
      <c r="BF118" s="100">
        <v>1.2724618000000001</v>
      </c>
      <c r="BG118" s="100">
        <v>1.6313214</v>
      </c>
      <c r="BH118" s="100">
        <v>1.2575189</v>
      </c>
      <c r="BI118" s="100">
        <v>1.2368227000000001</v>
      </c>
      <c r="BJ118" s="100">
        <v>1.7910202</v>
      </c>
      <c r="BK118" s="100">
        <v>2.9277169000000001</v>
      </c>
      <c r="BL118" s="100">
        <v>4.9553153999999999</v>
      </c>
      <c r="BM118" s="100">
        <v>2.4619490000000002</v>
      </c>
      <c r="BN118" s="100">
        <v>2.4370471999999999</v>
      </c>
      <c r="BP118" s="124">
        <v>2011</v>
      </c>
    </row>
    <row r="119" spans="2:68">
      <c r="B119" s="124">
        <v>2012</v>
      </c>
      <c r="C119" s="100">
        <v>18.311305000000001</v>
      </c>
      <c r="D119" s="100">
        <v>0.54850120000000002</v>
      </c>
      <c r="E119" s="100">
        <v>0.7009261</v>
      </c>
      <c r="F119" s="100">
        <v>0.66610179999999997</v>
      </c>
      <c r="G119" s="100">
        <v>0.48248809999999998</v>
      </c>
      <c r="H119" s="100">
        <v>1.0475566999999999</v>
      </c>
      <c r="I119" s="100">
        <v>0.75141270000000004</v>
      </c>
      <c r="J119" s="100">
        <v>1.2905624</v>
      </c>
      <c r="K119" s="100">
        <v>0.49365959999999998</v>
      </c>
      <c r="L119" s="100">
        <v>1.5802156999999999</v>
      </c>
      <c r="M119" s="100">
        <v>1.5914845</v>
      </c>
      <c r="N119" s="100">
        <v>1.6279220999999999</v>
      </c>
      <c r="O119" s="100">
        <v>2.6307914000000001</v>
      </c>
      <c r="P119" s="100">
        <v>2.5588939000000002</v>
      </c>
      <c r="Q119" s="100">
        <v>1.0779985999999999</v>
      </c>
      <c r="R119" s="100">
        <v>2.6193978000000002</v>
      </c>
      <c r="S119" s="100">
        <v>4.6700844999999997</v>
      </c>
      <c r="T119" s="100">
        <v>6.8078617000000001</v>
      </c>
      <c r="U119" s="100">
        <v>2.4839069999999999</v>
      </c>
      <c r="V119" s="100">
        <v>2.4260234999999999</v>
      </c>
      <c r="X119" s="124">
        <v>2012</v>
      </c>
      <c r="Y119" s="100">
        <v>18.626085</v>
      </c>
      <c r="Z119" s="100">
        <v>0.86916210000000005</v>
      </c>
      <c r="AA119" s="100">
        <v>0.5897443</v>
      </c>
      <c r="AB119" s="100">
        <v>0.70517980000000002</v>
      </c>
      <c r="AC119" s="100">
        <v>0.75481670000000001</v>
      </c>
      <c r="AD119" s="100">
        <v>0.3582436</v>
      </c>
      <c r="AE119" s="100">
        <v>1.2615780999999999</v>
      </c>
      <c r="AF119" s="100">
        <v>0.51184010000000002</v>
      </c>
      <c r="AG119" s="100">
        <v>0.96939969999999998</v>
      </c>
      <c r="AH119" s="100">
        <v>1.1638356999999999</v>
      </c>
      <c r="AI119" s="100">
        <v>1.0393699999999999</v>
      </c>
      <c r="AJ119" s="100">
        <v>1.5932930999999999</v>
      </c>
      <c r="AK119" s="100">
        <v>0.81191500000000005</v>
      </c>
      <c r="AL119" s="100">
        <v>1.5516205000000001</v>
      </c>
      <c r="AM119" s="100">
        <v>1.5610081</v>
      </c>
      <c r="AN119" s="100">
        <v>3.9258152000000002</v>
      </c>
      <c r="AO119" s="100">
        <v>5.9270966999999999</v>
      </c>
      <c r="AP119" s="100">
        <v>5.1211143999999997</v>
      </c>
      <c r="AQ119" s="100">
        <v>2.3564593999999999</v>
      </c>
      <c r="AR119" s="100">
        <v>2.3161553000000001</v>
      </c>
      <c r="AT119" s="124">
        <v>2012</v>
      </c>
      <c r="AU119" s="100">
        <v>18.464493000000001</v>
      </c>
      <c r="AV119" s="100">
        <v>0.70443370000000005</v>
      </c>
      <c r="AW119" s="100">
        <v>0.64673659999999999</v>
      </c>
      <c r="AX119" s="100">
        <v>0.68508400000000003</v>
      </c>
      <c r="AY119" s="100">
        <v>0.6157897</v>
      </c>
      <c r="AZ119" s="100">
        <v>0.70731319999999998</v>
      </c>
      <c r="BA119" s="100">
        <v>1.0055594999999999</v>
      </c>
      <c r="BB119" s="100">
        <v>0.89954060000000002</v>
      </c>
      <c r="BC119" s="100">
        <v>0.73370800000000003</v>
      </c>
      <c r="BD119" s="100">
        <v>1.3701356</v>
      </c>
      <c r="BE119" s="100">
        <v>1.3125857000000001</v>
      </c>
      <c r="BF119" s="100">
        <v>1.6104215</v>
      </c>
      <c r="BG119" s="100">
        <v>1.7156723</v>
      </c>
      <c r="BH119" s="100">
        <v>2.0515386000000002</v>
      </c>
      <c r="BI119" s="100">
        <v>1.3237581</v>
      </c>
      <c r="BJ119" s="100">
        <v>3.3164254</v>
      </c>
      <c r="BK119" s="100">
        <v>5.3836887999999998</v>
      </c>
      <c r="BL119" s="100">
        <v>5.7106554000000003</v>
      </c>
      <c r="BM119" s="100">
        <v>2.4198955</v>
      </c>
      <c r="BN119" s="100">
        <v>2.3692472000000002</v>
      </c>
      <c r="BP119" s="124">
        <v>2012</v>
      </c>
    </row>
    <row r="120" spans="2:68">
      <c r="B120" s="124">
        <v>2013</v>
      </c>
      <c r="C120" s="100">
        <v>19.759423000000002</v>
      </c>
      <c r="D120" s="100">
        <v>0.26749200000000001</v>
      </c>
      <c r="E120" s="100">
        <v>0.83726849999999997</v>
      </c>
      <c r="F120" s="100">
        <v>0.39743630000000002</v>
      </c>
      <c r="G120" s="100">
        <v>0.83661909999999995</v>
      </c>
      <c r="H120" s="100">
        <v>0.34438940000000001</v>
      </c>
      <c r="I120" s="100">
        <v>0.96235510000000002</v>
      </c>
      <c r="J120" s="100">
        <v>0.90513180000000004</v>
      </c>
      <c r="K120" s="100">
        <v>0.60783920000000002</v>
      </c>
      <c r="L120" s="100">
        <v>1.7144945</v>
      </c>
      <c r="M120" s="100">
        <v>2.7464119999999999</v>
      </c>
      <c r="N120" s="100">
        <v>3.4888892999999999</v>
      </c>
      <c r="O120" s="100">
        <v>3.5817027000000001</v>
      </c>
      <c r="P120" s="100">
        <v>2.4237769</v>
      </c>
      <c r="Q120" s="100">
        <v>2.3475280999999999</v>
      </c>
      <c r="R120" s="100">
        <v>1.4412129</v>
      </c>
      <c r="S120" s="100">
        <v>2.5707602000000001</v>
      </c>
      <c r="T120" s="100">
        <v>9.0185265999999995</v>
      </c>
      <c r="U120" s="100">
        <v>2.7812575000000002</v>
      </c>
      <c r="V120" s="100">
        <v>2.6844405</v>
      </c>
      <c r="X120" s="124">
        <v>2013</v>
      </c>
      <c r="Y120" s="100">
        <v>19.110921999999999</v>
      </c>
      <c r="Z120" s="100">
        <v>0.8482712</v>
      </c>
      <c r="AA120" s="100">
        <v>0.58645689999999995</v>
      </c>
      <c r="AB120" s="100">
        <v>0.84290259999999995</v>
      </c>
      <c r="AC120" s="100">
        <v>0.49940509999999999</v>
      </c>
      <c r="AD120" s="100">
        <v>0.35148679999999999</v>
      </c>
      <c r="AE120" s="100">
        <v>0.60743670000000005</v>
      </c>
      <c r="AF120" s="100">
        <v>0.51363709999999996</v>
      </c>
      <c r="AG120" s="100">
        <v>0.2383932</v>
      </c>
      <c r="AH120" s="100">
        <v>1.5548432000000001</v>
      </c>
      <c r="AI120" s="100">
        <v>2.4297141</v>
      </c>
      <c r="AJ120" s="100">
        <v>2.8333588000000001</v>
      </c>
      <c r="AK120" s="100">
        <v>2.5527095000000002</v>
      </c>
      <c r="AL120" s="100">
        <v>2.7531574000000001</v>
      </c>
      <c r="AM120" s="100">
        <v>1.2543462999999999</v>
      </c>
      <c r="AN120" s="100">
        <v>2.5587635999999998</v>
      </c>
      <c r="AO120" s="100">
        <v>5.9332392</v>
      </c>
      <c r="AP120" s="100">
        <v>5.6714862000000004</v>
      </c>
      <c r="AQ120" s="100">
        <v>2.5921983000000002</v>
      </c>
      <c r="AR120" s="100">
        <v>2.4953717000000002</v>
      </c>
      <c r="AT120" s="124">
        <v>2013</v>
      </c>
      <c r="AU120" s="100">
        <v>19.444057999999998</v>
      </c>
      <c r="AV120" s="100">
        <v>0.54982549999999997</v>
      </c>
      <c r="AW120" s="100">
        <v>0.71496079999999995</v>
      </c>
      <c r="AX120" s="100">
        <v>0.61363749999999995</v>
      </c>
      <c r="AY120" s="100">
        <v>0.67169259999999997</v>
      </c>
      <c r="AZ120" s="100">
        <v>0.34790189999999999</v>
      </c>
      <c r="BA120" s="100">
        <v>0.78577149999999996</v>
      </c>
      <c r="BB120" s="100">
        <v>0.70870440000000001</v>
      </c>
      <c r="BC120" s="100">
        <v>0.42129689999999997</v>
      </c>
      <c r="BD120" s="100">
        <v>1.6339623999999999</v>
      </c>
      <c r="BE120" s="100">
        <v>2.5862866000000002</v>
      </c>
      <c r="BF120" s="100">
        <v>3.1568963000000001</v>
      </c>
      <c r="BG120" s="100">
        <v>3.0620023000000001</v>
      </c>
      <c r="BH120" s="100">
        <v>2.5897581999999999</v>
      </c>
      <c r="BI120" s="100">
        <v>1.7902905</v>
      </c>
      <c r="BJ120" s="100">
        <v>2.0332262999999999</v>
      </c>
      <c r="BK120" s="100">
        <v>4.4711920999999997</v>
      </c>
      <c r="BL120" s="100">
        <v>6.8595103999999996</v>
      </c>
      <c r="BM120" s="100">
        <v>2.6862936999999998</v>
      </c>
      <c r="BN120" s="100">
        <v>2.5868818999999998</v>
      </c>
      <c r="BP120" s="124">
        <v>2013</v>
      </c>
    </row>
    <row r="121" spans="2:68">
      <c r="B121" s="124">
        <v>2014</v>
      </c>
      <c r="C121" s="100">
        <v>16.255599</v>
      </c>
      <c r="D121" s="100">
        <v>0.52351910000000001</v>
      </c>
      <c r="E121" s="100">
        <v>0.27712579999999998</v>
      </c>
      <c r="F121" s="100">
        <v>1.0541323</v>
      </c>
      <c r="G121" s="100">
        <v>0.2364019</v>
      </c>
      <c r="H121" s="100">
        <v>1.3695675</v>
      </c>
      <c r="I121" s="100">
        <v>1.1698930000000001</v>
      </c>
      <c r="J121" s="100">
        <v>0.90267839999999999</v>
      </c>
      <c r="K121" s="100">
        <v>0.97207940000000004</v>
      </c>
      <c r="L121" s="100">
        <v>1.3110489999999999</v>
      </c>
      <c r="M121" s="100">
        <v>2.2102463999999999</v>
      </c>
      <c r="N121" s="100">
        <v>3.2762832999999998</v>
      </c>
      <c r="O121" s="100">
        <v>4.1770490000000002</v>
      </c>
      <c r="P121" s="100">
        <v>2.5282806</v>
      </c>
      <c r="Q121" s="100">
        <v>1.9954403999999999</v>
      </c>
      <c r="R121" s="100">
        <v>4.4901131000000003</v>
      </c>
      <c r="S121" s="100">
        <v>6.0967244999999997</v>
      </c>
      <c r="T121" s="100">
        <v>5.5021304999999998</v>
      </c>
      <c r="U121" s="100">
        <v>2.6824452999999999</v>
      </c>
      <c r="V121" s="100">
        <v>2.5903830999999999</v>
      </c>
      <c r="X121" s="124">
        <v>2014</v>
      </c>
      <c r="Y121" s="100">
        <v>17.299506999999998</v>
      </c>
      <c r="Z121" s="100">
        <v>0.9680609</v>
      </c>
      <c r="AA121" s="100">
        <v>0.4375327</v>
      </c>
      <c r="AB121" s="100">
        <v>0.55879889999999999</v>
      </c>
      <c r="AC121" s="100">
        <v>0.24840590000000001</v>
      </c>
      <c r="AD121" s="100">
        <v>1.1533146999999999</v>
      </c>
      <c r="AE121" s="100">
        <v>1.4122017</v>
      </c>
      <c r="AF121" s="100">
        <v>0.89518759999999997</v>
      </c>
      <c r="AG121" s="100">
        <v>0.83284159999999996</v>
      </c>
      <c r="AH121" s="100">
        <v>1.2843301</v>
      </c>
      <c r="AI121" s="100">
        <v>1.6489008000000001</v>
      </c>
      <c r="AJ121" s="100">
        <v>3.4613526000000001</v>
      </c>
      <c r="AK121" s="100">
        <v>3.1237406999999999</v>
      </c>
      <c r="AL121" s="100">
        <v>1.5948115</v>
      </c>
      <c r="AM121" s="100">
        <v>2.3935184</v>
      </c>
      <c r="AN121" s="100">
        <v>1.861175</v>
      </c>
      <c r="AO121" s="100">
        <v>3.9530379</v>
      </c>
      <c r="AP121" s="100">
        <v>5.8506098</v>
      </c>
      <c r="AQ121" s="100">
        <v>2.5525269000000002</v>
      </c>
      <c r="AR121" s="100">
        <v>2.4629981999999999</v>
      </c>
      <c r="AT121" s="124">
        <v>2014</v>
      </c>
      <c r="AU121" s="100">
        <v>16.763344</v>
      </c>
      <c r="AV121" s="100">
        <v>0.73966739999999997</v>
      </c>
      <c r="AW121" s="100">
        <v>0.35527589999999998</v>
      </c>
      <c r="AX121" s="100">
        <v>0.81370330000000002</v>
      </c>
      <c r="AY121" s="100">
        <v>0.24225530000000001</v>
      </c>
      <c r="AZ121" s="100">
        <v>1.2620070000000001</v>
      </c>
      <c r="BA121" s="100">
        <v>1.290689</v>
      </c>
      <c r="BB121" s="100">
        <v>0.89891739999999998</v>
      </c>
      <c r="BC121" s="100">
        <v>0.90172730000000001</v>
      </c>
      <c r="BD121" s="100">
        <v>1.297552</v>
      </c>
      <c r="BE121" s="100">
        <v>1.9261031</v>
      </c>
      <c r="BF121" s="100">
        <v>3.3701333</v>
      </c>
      <c r="BG121" s="100">
        <v>3.6429670999999999</v>
      </c>
      <c r="BH121" s="100">
        <v>2.0571236000000002</v>
      </c>
      <c r="BI121" s="100">
        <v>2.1985834</v>
      </c>
      <c r="BJ121" s="100">
        <v>3.1050724000000001</v>
      </c>
      <c r="BK121" s="100">
        <v>4.8910952999999999</v>
      </c>
      <c r="BL121" s="100">
        <v>5.7250942</v>
      </c>
      <c r="BM121" s="100">
        <v>2.6171433999999998</v>
      </c>
      <c r="BN121" s="100">
        <v>2.5216281999999999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congenital malformations, deformations and chromosomal abnormalities (ICD-10 Q00–Q99),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[GRIM_output.xls]GRIM1700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congenital malformations, deformations and chromosomal abnormalities.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213</v>
      </c>
      <c r="C25" s="279">
        <v>1.03</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congenital malformations, deformations and chromosomal abnormalities (ICD-10 Q00–Q99),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16.255599</v>
      </c>
      <c r="D32" s="157">
        <f ca="1">INDIRECT("Rates!D"&amp;$E$8)</f>
        <v>0.52351910000000001</v>
      </c>
      <c r="E32" s="157">
        <f ca="1">INDIRECT("Rates!E"&amp;$E$8)</f>
        <v>0.27712579999999998</v>
      </c>
      <c r="F32" s="157">
        <f ca="1">INDIRECT("Rates!F"&amp;$E$8)</f>
        <v>1.0541323</v>
      </c>
      <c r="G32" s="157">
        <f ca="1">INDIRECT("Rates!G"&amp;$E$8)</f>
        <v>0.2364019</v>
      </c>
      <c r="H32" s="157">
        <f ca="1">INDIRECT("Rates!H"&amp;$E$8)</f>
        <v>1.3695675</v>
      </c>
      <c r="I32" s="157">
        <f ca="1">INDIRECT("Rates!I"&amp;$E$8)</f>
        <v>1.1698930000000001</v>
      </c>
      <c r="J32" s="157">
        <f ca="1">INDIRECT("Rates!J"&amp;$E$8)</f>
        <v>0.90267839999999999</v>
      </c>
      <c r="K32" s="157">
        <f ca="1">INDIRECT("Rates!K"&amp;$E$8)</f>
        <v>0.97207940000000004</v>
      </c>
      <c r="L32" s="157">
        <f ca="1">INDIRECT("Rates!L"&amp;$E$8)</f>
        <v>1.3110489999999999</v>
      </c>
      <c r="M32" s="157">
        <f ca="1">INDIRECT("Rates!M"&amp;$E$8)</f>
        <v>2.2102463999999999</v>
      </c>
      <c r="N32" s="157">
        <f ca="1">INDIRECT("Rates!N"&amp;$E$8)</f>
        <v>3.2762832999999998</v>
      </c>
      <c r="O32" s="157">
        <f ca="1">INDIRECT("Rates!O"&amp;$E$8)</f>
        <v>4.1770490000000002</v>
      </c>
      <c r="P32" s="157">
        <f ca="1">INDIRECT("Rates!P"&amp;$E$8)</f>
        <v>2.5282806</v>
      </c>
      <c r="Q32" s="157">
        <f ca="1">INDIRECT("Rates!Q"&amp;$E$8)</f>
        <v>1.9954403999999999</v>
      </c>
      <c r="R32" s="157">
        <f ca="1">INDIRECT("Rates!R"&amp;$E$8)</f>
        <v>4.4901131000000003</v>
      </c>
      <c r="S32" s="157">
        <f ca="1">INDIRECT("Rates!S"&amp;$E$8)</f>
        <v>6.0967244999999997</v>
      </c>
      <c r="T32" s="157">
        <f ca="1">INDIRECT("Rates!T"&amp;$E$8)</f>
        <v>5.5021304999999998</v>
      </c>
    </row>
    <row r="33" spans="1:21">
      <c r="B33" s="145" t="s">
        <v>198</v>
      </c>
      <c r="C33" s="157">
        <f ca="1">INDIRECT("Rates!Y"&amp;$E$8)</f>
        <v>17.299506999999998</v>
      </c>
      <c r="D33" s="157">
        <f ca="1">INDIRECT("Rates!Z"&amp;$E$8)</f>
        <v>0.9680609</v>
      </c>
      <c r="E33" s="157">
        <f ca="1">INDIRECT("Rates!AA"&amp;$E$8)</f>
        <v>0.4375327</v>
      </c>
      <c r="F33" s="157">
        <f ca="1">INDIRECT("Rates!AB"&amp;$E$8)</f>
        <v>0.55879889999999999</v>
      </c>
      <c r="G33" s="157">
        <f ca="1">INDIRECT("Rates!AC"&amp;$E$8)</f>
        <v>0.24840590000000001</v>
      </c>
      <c r="H33" s="157">
        <f ca="1">INDIRECT("Rates!AD"&amp;$E$8)</f>
        <v>1.1533146999999999</v>
      </c>
      <c r="I33" s="157">
        <f ca="1">INDIRECT("Rates!AE"&amp;$E$8)</f>
        <v>1.4122017</v>
      </c>
      <c r="J33" s="157">
        <f ca="1">INDIRECT("Rates!AF"&amp;$E$8)</f>
        <v>0.89518759999999997</v>
      </c>
      <c r="K33" s="157">
        <f ca="1">INDIRECT("Rates!AG"&amp;$E$8)</f>
        <v>0.83284159999999996</v>
      </c>
      <c r="L33" s="157">
        <f ca="1">INDIRECT("Rates!AH"&amp;$E$8)</f>
        <v>1.2843301</v>
      </c>
      <c r="M33" s="157">
        <f ca="1">INDIRECT("Rates!AI"&amp;$E$8)</f>
        <v>1.6489008000000001</v>
      </c>
      <c r="N33" s="157">
        <f ca="1">INDIRECT("Rates!AJ"&amp;$E$8)</f>
        <v>3.4613526000000001</v>
      </c>
      <c r="O33" s="157">
        <f ca="1">INDIRECT("Rates!AK"&amp;$E$8)</f>
        <v>3.1237406999999999</v>
      </c>
      <c r="P33" s="157">
        <f ca="1">INDIRECT("Rates!AL"&amp;$E$8)</f>
        <v>1.5948115</v>
      </c>
      <c r="Q33" s="157">
        <f ca="1">INDIRECT("Rates!AM"&amp;$E$8)</f>
        <v>2.3935184</v>
      </c>
      <c r="R33" s="157">
        <f ca="1">INDIRECT("Rates!AN"&amp;$E$8)</f>
        <v>1.861175</v>
      </c>
      <c r="S33" s="157">
        <f ca="1">INDIRECT("Rates!AO"&amp;$E$8)</f>
        <v>3.9530379</v>
      </c>
      <c r="T33" s="157">
        <f ca="1">INDIRECT("Rates!AP"&amp;$E$8)</f>
        <v>5.8506098</v>
      </c>
    </row>
    <row r="35" spans="1:21">
      <c r="A35" s="87">
        <v>2</v>
      </c>
      <c r="B35" s="137" t="str">
        <f>"Number of deaths due to " &amp;Admin!B6&amp;" (ICD-10 "&amp;UPPER(Admin!C6)&amp;"), by sex and age group, " &amp;Admin!D8</f>
        <v>Number of deaths due to All congenital malformations, deformations and chromosomal abnormalities (ICD-10 Q00–Q99),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128</v>
      </c>
      <c r="D38" s="157">
        <f ca="1">INDIRECT("Deaths!D"&amp;$E$8)</f>
        <v>4</v>
      </c>
      <c r="E38" s="157">
        <f ca="1">INDIRECT("Deaths!E"&amp;$E$8)</f>
        <v>2</v>
      </c>
      <c r="F38" s="157">
        <f ca="1">INDIRECT("Deaths!F"&amp;$E$8)</f>
        <v>8</v>
      </c>
      <c r="G38" s="157">
        <f ca="1">INDIRECT("Deaths!G"&amp;$E$8)</f>
        <v>2</v>
      </c>
      <c r="H38" s="157">
        <f ca="1">INDIRECT("Deaths!H"&amp;$E$8)</f>
        <v>12</v>
      </c>
      <c r="I38" s="157">
        <f ca="1">INDIRECT("Deaths!I"&amp;$E$8)</f>
        <v>10</v>
      </c>
      <c r="J38" s="157">
        <f ca="1">INDIRECT("Deaths!J"&amp;$E$8)</f>
        <v>7</v>
      </c>
      <c r="K38" s="157">
        <f ca="1">INDIRECT("Deaths!K"&amp;$E$8)</f>
        <v>8</v>
      </c>
      <c r="L38" s="157">
        <f ca="1">INDIRECT("Deaths!L"&amp;$E$8)</f>
        <v>10</v>
      </c>
      <c r="M38" s="157">
        <f ca="1">INDIRECT("Deaths!M"&amp;$E$8)</f>
        <v>17</v>
      </c>
      <c r="N38" s="157">
        <f ca="1">INDIRECT("Deaths!N"&amp;$E$8)</f>
        <v>23</v>
      </c>
      <c r="O38" s="157">
        <f ca="1">INDIRECT("Deaths!O"&amp;$E$8)</f>
        <v>26</v>
      </c>
      <c r="P38" s="157">
        <f ca="1">INDIRECT("Deaths!P"&amp;$E$8)</f>
        <v>14</v>
      </c>
      <c r="Q38" s="157">
        <f ca="1">INDIRECT("Deaths!Q"&amp;$E$8)</f>
        <v>8</v>
      </c>
      <c r="R38" s="157">
        <f ca="1">INDIRECT("Deaths!R"&amp;$E$8)</f>
        <v>13</v>
      </c>
      <c r="S38" s="157">
        <f ca="1">INDIRECT("Deaths!S"&amp;$E$8)</f>
        <v>12</v>
      </c>
      <c r="T38" s="157">
        <f ca="1">INDIRECT("Deaths!T"&amp;$E$8)</f>
        <v>9</v>
      </c>
      <c r="U38" s="159">
        <f ca="1">SUM(C38:T38)</f>
        <v>313</v>
      </c>
    </row>
    <row r="39" spans="1:21">
      <c r="B39" s="87" t="s">
        <v>63</v>
      </c>
      <c r="C39" s="157">
        <f ca="1">INDIRECT("Deaths!Y"&amp;$E$8)</f>
        <v>129</v>
      </c>
      <c r="D39" s="157">
        <f ca="1">INDIRECT("Deaths!Z"&amp;$E$8)</f>
        <v>7</v>
      </c>
      <c r="E39" s="157">
        <f ca="1">INDIRECT("Deaths!AA"&amp;$E$8)</f>
        <v>3</v>
      </c>
      <c r="F39" s="157">
        <f ca="1">INDIRECT("Deaths!AB"&amp;$E$8)</f>
        <v>4</v>
      </c>
      <c r="G39" s="157">
        <f ca="1">INDIRECT("Deaths!AC"&amp;$E$8)</f>
        <v>2</v>
      </c>
      <c r="H39" s="157">
        <f ca="1">INDIRECT("Deaths!AD"&amp;$E$8)</f>
        <v>10</v>
      </c>
      <c r="I39" s="157">
        <f ca="1">INDIRECT("Deaths!AE"&amp;$E$8)</f>
        <v>12</v>
      </c>
      <c r="J39" s="157">
        <f ca="1">INDIRECT("Deaths!AF"&amp;$E$8)</f>
        <v>7</v>
      </c>
      <c r="K39" s="157">
        <f ca="1">INDIRECT("Deaths!AG"&amp;$E$8)</f>
        <v>7</v>
      </c>
      <c r="L39" s="157">
        <f ca="1">INDIRECT("Deaths!AH"&amp;$E$8)</f>
        <v>10</v>
      </c>
      <c r="M39" s="157">
        <f ca="1">INDIRECT("Deaths!AI"&amp;$E$8)</f>
        <v>13</v>
      </c>
      <c r="N39" s="157">
        <f ca="1">INDIRECT("Deaths!AJ"&amp;$E$8)</f>
        <v>25</v>
      </c>
      <c r="O39" s="157">
        <f ca="1">INDIRECT("Deaths!AK"&amp;$E$8)</f>
        <v>20</v>
      </c>
      <c r="P39" s="157">
        <f ca="1">INDIRECT("Deaths!AL"&amp;$E$8)</f>
        <v>9</v>
      </c>
      <c r="Q39" s="157">
        <f ca="1">INDIRECT("Deaths!AM"&amp;$E$8)</f>
        <v>10</v>
      </c>
      <c r="R39" s="157">
        <f ca="1">INDIRECT("Deaths!AN"&amp;$E$8)</f>
        <v>6</v>
      </c>
      <c r="S39" s="157">
        <f ca="1">INDIRECT("Deaths!AO"&amp;$E$8)</f>
        <v>10</v>
      </c>
      <c r="T39" s="157">
        <f ca="1">INDIRECT("Deaths!AP"&amp;$E$8)</f>
        <v>17</v>
      </c>
      <c r="U39" s="159">
        <f ca="1">SUM(C39:T39)</f>
        <v>301</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-128</v>
      </c>
      <c r="D42" s="162">
        <f t="shared" ref="D42:T42" ca="1" si="0">-1*D38</f>
        <v>-4</v>
      </c>
      <c r="E42" s="162">
        <f t="shared" ca="1" si="0"/>
        <v>-2</v>
      </c>
      <c r="F42" s="162">
        <f t="shared" ca="1" si="0"/>
        <v>-8</v>
      </c>
      <c r="G42" s="162">
        <f t="shared" ca="1" si="0"/>
        <v>-2</v>
      </c>
      <c r="H42" s="162">
        <f t="shared" ca="1" si="0"/>
        <v>-12</v>
      </c>
      <c r="I42" s="162">
        <f t="shared" ca="1" si="0"/>
        <v>-10</v>
      </c>
      <c r="J42" s="162">
        <f t="shared" ca="1" si="0"/>
        <v>-7</v>
      </c>
      <c r="K42" s="162">
        <f t="shared" ca="1" si="0"/>
        <v>-8</v>
      </c>
      <c r="L42" s="162">
        <f t="shared" ca="1" si="0"/>
        <v>-10</v>
      </c>
      <c r="M42" s="162">
        <f t="shared" ca="1" si="0"/>
        <v>-17</v>
      </c>
      <c r="N42" s="162">
        <f t="shared" ca="1" si="0"/>
        <v>-23</v>
      </c>
      <c r="O42" s="162">
        <f t="shared" ca="1" si="0"/>
        <v>-26</v>
      </c>
      <c r="P42" s="162">
        <f t="shared" ca="1" si="0"/>
        <v>-14</v>
      </c>
      <c r="Q42" s="162">
        <f t="shared" ca="1" si="0"/>
        <v>-8</v>
      </c>
      <c r="R42" s="162">
        <f t="shared" ca="1" si="0"/>
        <v>-13</v>
      </c>
      <c r="S42" s="162">
        <f t="shared" ca="1" si="0"/>
        <v>-12</v>
      </c>
      <c r="T42" s="162">
        <f t="shared" ca="1" si="0"/>
        <v>-9</v>
      </c>
      <c r="U42" s="161"/>
    </row>
    <row r="43" spans="1:21">
      <c r="B43" s="87" t="s">
        <v>63</v>
      </c>
      <c r="C43" s="162">
        <f ca="1">C39</f>
        <v>129</v>
      </c>
      <c r="D43" s="162">
        <f t="shared" ref="D43:T43" ca="1" si="1">D39</f>
        <v>7</v>
      </c>
      <c r="E43" s="162">
        <f t="shared" ca="1" si="1"/>
        <v>3</v>
      </c>
      <c r="F43" s="162">
        <f t="shared" ca="1" si="1"/>
        <v>4</v>
      </c>
      <c r="G43" s="162">
        <f t="shared" ca="1" si="1"/>
        <v>2</v>
      </c>
      <c r="H43" s="162">
        <f t="shared" ca="1" si="1"/>
        <v>10</v>
      </c>
      <c r="I43" s="162">
        <f t="shared" ca="1" si="1"/>
        <v>12</v>
      </c>
      <c r="J43" s="162">
        <f t="shared" ca="1" si="1"/>
        <v>7</v>
      </c>
      <c r="K43" s="162">
        <f t="shared" ca="1" si="1"/>
        <v>7</v>
      </c>
      <c r="L43" s="162">
        <f t="shared" ca="1" si="1"/>
        <v>10</v>
      </c>
      <c r="M43" s="162">
        <f t="shared" ca="1" si="1"/>
        <v>13</v>
      </c>
      <c r="N43" s="162">
        <f t="shared" ca="1" si="1"/>
        <v>25</v>
      </c>
      <c r="O43" s="162">
        <f t="shared" ca="1" si="1"/>
        <v>20</v>
      </c>
      <c r="P43" s="162">
        <f t="shared" ca="1" si="1"/>
        <v>9</v>
      </c>
      <c r="Q43" s="162">
        <f t="shared" ca="1" si="1"/>
        <v>10</v>
      </c>
      <c r="R43" s="162">
        <f t="shared" ca="1" si="1"/>
        <v>6</v>
      </c>
      <c r="S43" s="162">
        <f t="shared" ca="1" si="1"/>
        <v>10</v>
      </c>
      <c r="T43" s="162">
        <f t="shared" ca="1" si="1"/>
        <v>17</v>
      </c>
      <c r="U43" s="161"/>
    </row>
    <row r="45" spans="1:21">
      <c r="A45" s="87">
        <v>3</v>
      </c>
      <c r="B45" s="137" t="str">
        <f>"Number of deaths due to " &amp;Admin!B6&amp;" (ICD-10 "&amp;UPPER(Admin!C6)&amp;"), by sex and year, " &amp;Admin!D6&amp;"–" &amp;Admin!D8</f>
        <v>Number of deaths due to All congenital malformations, deformations and chromosomal abnormalities (ICD-10 Q00–Q99), by sex and year, 1968–2014</v>
      </c>
      <c r="C45" s="141"/>
      <c r="D45" s="141"/>
      <c r="E45" s="141"/>
    </row>
    <row r="46" spans="1:21">
      <c r="A46" s="87">
        <v>4</v>
      </c>
      <c r="B46" s="137" t="str">
        <f>"Age-standardised death rates for " &amp;Admin!B6&amp;" (ICD-10 "&amp;UPPER(Admin!C6)&amp;"), by sex and year, " &amp;Admin!D6&amp;"–" &amp;Admin!D8</f>
        <v>Age-standardised death rates for All congenital malformations, deformations and chromosomal abnormalities (ICD-10 Q00–Q99),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633</v>
      </c>
      <c r="D118" s="165">
        <f>Deaths!AR75</f>
        <v>577</v>
      </c>
      <c r="E118" s="165">
        <f>Deaths!BN75</f>
        <v>1210</v>
      </c>
      <c r="F118" s="166">
        <f>Rates!V75</f>
        <v>7.9743732999999999</v>
      </c>
      <c r="G118" s="166">
        <f>Rates!AR75</f>
        <v>7.5352550999999997</v>
      </c>
      <c r="H118" s="166">
        <f>Rates!BN75</f>
        <v>7.7690611000000001</v>
      </c>
    </row>
    <row r="119" spans="2:8">
      <c r="B119" s="145">
        <v>1969</v>
      </c>
      <c r="C119" s="165">
        <f>Deaths!V76</f>
        <v>651</v>
      </c>
      <c r="D119" s="165">
        <f>Deaths!AR76</f>
        <v>592</v>
      </c>
      <c r="E119" s="165">
        <f>Deaths!BN76</f>
        <v>1243</v>
      </c>
      <c r="F119" s="166">
        <f>Rates!V76</f>
        <v>7.7857279000000004</v>
      </c>
      <c r="G119" s="166">
        <f>Rates!AR76</f>
        <v>7.5436943999999997</v>
      </c>
      <c r="H119" s="166">
        <f>Rates!BN76</f>
        <v>7.6835040000000001</v>
      </c>
    </row>
    <row r="120" spans="2:8">
      <c r="B120" s="145">
        <v>1970</v>
      </c>
      <c r="C120" s="165">
        <f>Deaths!V77</f>
        <v>727</v>
      </c>
      <c r="D120" s="165">
        <f>Deaths!AR77</f>
        <v>566</v>
      </c>
      <c r="E120" s="165">
        <f>Deaths!BN77</f>
        <v>1293</v>
      </c>
      <c r="F120" s="166">
        <f>Rates!V77</f>
        <v>8.7674353000000007</v>
      </c>
      <c r="G120" s="166">
        <f>Rates!AR77</f>
        <v>7.0176018999999998</v>
      </c>
      <c r="H120" s="166">
        <f>Rates!BN77</f>
        <v>7.8820445000000001</v>
      </c>
    </row>
    <row r="121" spans="2:8">
      <c r="B121" s="145">
        <v>1971</v>
      </c>
      <c r="C121" s="165">
        <f>Deaths!V78</f>
        <v>656</v>
      </c>
      <c r="D121" s="165">
        <f>Deaths!AR78</f>
        <v>624</v>
      </c>
      <c r="E121" s="165">
        <f>Deaths!BN78</f>
        <v>1280</v>
      </c>
      <c r="F121" s="166">
        <f>Rates!V78</f>
        <v>7.5093274000000001</v>
      </c>
      <c r="G121" s="166">
        <f>Rates!AR78</f>
        <v>7.3315425999999997</v>
      </c>
      <c r="H121" s="166">
        <f>Rates!BN78</f>
        <v>7.3952967999999997</v>
      </c>
    </row>
    <row r="122" spans="2:8">
      <c r="B122" s="145">
        <v>1972</v>
      </c>
      <c r="C122" s="165">
        <f>Deaths!V79</f>
        <v>692</v>
      </c>
      <c r="D122" s="165">
        <f>Deaths!AR79</f>
        <v>630</v>
      </c>
      <c r="E122" s="165">
        <f>Deaths!BN79</f>
        <v>1322</v>
      </c>
      <c r="F122" s="166">
        <f>Rates!V79</f>
        <v>7.7942391000000004</v>
      </c>
      <c r="G122" s="166">
        <f>Rates!AR79</f>
        <v>7.3021079000000002</v>
      </c>
      <c r="H122" s="166">
        <f>Rates!BN79</f>
        <v>7.5497199000000004</v>
      </c>
    </row>
    <row r="123" spans="2:8">
      <c r="B123" s="145">
        <v>1973</v>
      </c>
      <c r="C123" s="165">
        <f>Deaths!V80</f>
        <v>627</v>
      </c>
      <c r="D123" s="165">
        <f>Deaths!AR80</f>
        <v>567</v>
      </c>
      <c r="E123" s="165">
        <f>Deaths!BN80</f>
        <v>1194</v>
      </c>
      <c r="F123" s="166">
        <f>Rates!V80</f>
        <v>6.9885902</v>
      </c>
      <c r="G123" s="166">
        <f>Rates!AR80</f>
        <v>6.4750750000000004</v>
      </c>
      <c r="H123" s="166">
        <f>Rates!BN80</f>
        <v>6.7226280999999997</v>
      </c>
    </row>
    <row r="124" spans="2:8">
      <c r="B124" s="145">
        <v>1974</v>
      </c>
      <c r="C124" s="165">
        <f>Deaths!V81</f>
        <v>656</v>
      </c>
      <c r="D124" s="165">
        <f>Deaths!AR81</f>
        <v>608</v>
      </c>
      <c r="E124" s="165">
        <f>Deaths!BN81</f>
        <v>1264</v>
      </c>
      <c r="F124" s="166">
        <f>Rates!V81</f>
        <v>7.2572571999999997</v>
      </c>
      <c r="G124" s="166">
        <f>Rates!AR81</f>
        <v>6.9765798999999999</v>
      </c>
      <c r="H124" s="166">
        <f>Rates!BN81</f>
        <v>7.1469924000000002</v>
      </c>
    </row>
    <row r="125" spans="2:8">
      <c r="B125" s="145">
        <v>1975</v>
      </c>
      <c r="C125" s="165">
        <f>Deaths!V82</f>
        <v>591</v>
      </c>
      <c r="D125" s="165">
        <f>Deaths!AR82</f>
        <v>502</v>
      </c>
      <c r="E125" s="165">
        <f>Deaths!BN82</f>
        <v>1093</v>
      </c>
      <c r="F125" s="166">
        <f>Rates!V82</f>
        <v>6.6105042999999997</v>
      </c>
      <c r="G125" s="166">
        <f>Rates!AR82</f>
        <v>5.8573886000000002</v>
      </c>
      <c r="H125" s="166">
        <f>Rates!BN82</f>
        <v>6.2133798999999996</v>
      </c>
    </row>
    <row r="126" spans="2:8">
      <c r="B126" s="145">
        <v>1976</v>
      </c>
      <c r="C126" s="165">
        <f>Deaths!V83</f>
        <v>636</v>
      </c>
      <c r="D126" s="165">
        <f>Deaths!AR83</f>
        <v>528</v>
      </c>
      <c r="E126" s="165">
        <f>Deaths!BN83</f>
        <v>1164</v>
      </c>
      <c r="F126" s="166">
        <f>Rates!V83</f>
        <v>7.2396738999999997</v>
      </c>
      <c r="G126" s="166">
        <f>Rates!AR83</f>
        <v>6.1567607000000004</v>
      </c>
      <c r="H126" s="166">
        <f>Rates!BN83</f>
        <v>6.6990382999999998</v>
      </c>
    </row>
    <row r="127" spans="2:8">
      <c r="B127" s="145">
        <v>1977</v>
      </c>
      <c r="C127" s="165">
        <f>Deaths!V84</f>
        <v>605</v>
      </c>
      <c r="D127" s="165">
        <f>Deaths!AR84</f>
        <v>506</v>
      </c>
      <c r="E127" s="165">
        <f>Deaths!BN84</f>
        <v>1111</v>
      </c>
      <c r="F127" s="166">
        <f>Rates!V84</f>
        <v>6.9227416000000002</v>
      </c>
      <c r="G127" s="166">
        <f>Rates!AR84</f>
        <v>6.041944</v>
      </c>
      <c r="H127" s="166">
        <f>Rates!BN84</f>
        <v>6.4964526999999999</v>
      </c>
    </row>
    <row r="128" spans="2:8">
      <c r="B128" s="145">
        <v>1978</v>
      </c>
      <c r="C128" s="165">
        <f>Deaths!V85</f>
        <v>578</v>
      </c>
      <c r="D128" s="165">
        <f>Deaths!AR85</f>
        <v>447</v>
      </c>
      <c r="E128" s="165">
        <f>Deaths!BN85</f>
        <v>1025</v>
      </c>
      <c r="F128" s="166">
        <f>Rates!V85</f>
        <v>6.7848170999999997</v>
      </c>
      <c r="G128" s="166">
        <f>Rates!AR85</f>
        <v>5.5169462999999999</v>
      </c>
      <c r="H128" s="166">
        <f>Rates!BN85</f>
        <v>6.1830639999999999</v>
      </c>
    </row>
    <row r="129" spans="2:8">
      <c r="B129" s="145">
        <v>1979</v>
      </c>
      <c r="C129" s="165">
        <f>Deaths!V86</f>
        <v>516</v>
      </c>
      <c r="D129" s="165">
        <f>Deaths!AR86</f>
        <v>469</v>
      </c>
      <c r="E129" s="165">
        <f>Deaths!BN86</f>
        <v>985</v>
      </c>
      <c r="F129" s="166">
        <f>Rates!V86</f>
        <v>6.2440102</v>
      </c>
      <c r="G129" s="166">
        <f>Rates!AR86</f>
        <v>5.7925830999999999</v>
      </c>
      <c r="H129" s="166">
        <f>Rates!BN86</f>
        <v>5.9978920000000002</v>
      </c>
    </row>
    <row r="130" spans="2:8">
      <c r="B130" s="145">
        <v>1980</v>
      </c>
      <c r="C130" s="165">
        <f>Deaths!V87</f>
        <v>490</v>
      </c>
      <c r="D130" s="165">
        <f>Deaths!AR87</f>
        <v>419</v>
      </c>
      <c r="E130" s="165">
        <f>Deaths!BN87</f>
        <v>909</v>
      </c>
      <c r="F130" s="166">
        <f>Rates!V87</f>
        <v>5.8421620000000001</v>
      </c>
      <c r="G130" s="166">
        <f>Rates!AR87</f>
        <v>5.1959597999999998</v>
      </c>
      <c r="H130" s="166">
        <f>Rates!BN87</f>
        <v>5.5070834</v>
      </c>
    </row>
    <row r="131" spans="2:8">
      <c r="B131" s="145">
        <v>1981</v>
      </c>
      <c r="C131" s="165">
        <f>Deaths!V88</f>
        <v>518</v>
      </c>
      <c r="D131" s="165">
        <f>Deaths!AR88</f>
        <v>419</v>
      </c>
      <c r="E131" s="165">
        <f>Deaths!BN88</f>
        <v>937</v>
      </c>
      <c r="F131" s="166">
        <f>Rates!V88</f>
        <v>6.1280175999999997</v>
      </c>
      <c r="G131" s="166">
        <f>Rates!AR88</f>
        <v>5.0898202000000001</v>
      </c>
      <c r="H131" s="166">
        <f>Rates!BN88</f>
        <v>5.5969631</v>
      </c>
    </row>
    <row r="132" spans="2:8">
      <c r="B132" s="145">
        <v>1982</v>
      </c>
      <c r="C132" s="165">
        <f>Deaths!V89</f>
        <v>565</v>
      </c>
      <c r="D132" s="165">
        <f>Deaths!AR89</f>
        <v>487</v>
      </c>
      <c r="E132" s="165">
        <f>Deaths!BN89</f>
        <v>1052</v>
      </c>
      <c r="F132" s="166">
        <f>Rates!V89</f>
        <v>6.6609897</v>
      </c>
      <c r="G132" s="166">
        <f>Rates!AR89</f>
        <v>5.8763217000000001</v>
      </c>
      <c r="H132" s="166">
        <f>Rates!BN89</f>
        <v>6.2646211999999997</v>
      </c>
    </row>
    <row r="133" spans="2:8">
      <c r="B133" s="145">
        <v>1983</v>
      </c>
      <c r="C133" s="165">
        <f>Deaths!V90</f>
        <v>515</v>
      </c>
      <c r="D133" s="165">
        <f>Deaths!AR90</f>
        <v>467</v>
      </c>
      <c r="E133" s="165">
        <f>Deaths!BN90</f>
        <v>982</v>
      </c>
      <c r="F133" s="166">
        <f>Rates!V90</f>
        <v>5.9997328000000003</v>
      </c>
      <c r="G133" s="166">
        <f>Rates!AR90</f>
        <v>5.5620039999999999</v>
      </c>
      <c r="H133" s="166">
        <f>Rates!BN90</f>
        <v>5.7589696999999997</v>
      </c>
    </row>
    <row r="134" spans="2:8">
      <c r="B134" s="145">
        <v>1984</v>
      </c>
      <c r="C134" s="165">
        <f>Deaths!V91</f>
        <v>512</v>
      </c>
      <c r="D134" s="165">
        <f>Deaths!AR91</f>
        <v>370</v>
      </c>
      <c r="E134" s="165">
        <f>Deaths!BN91</f>
        <v>882</v>
      </c>
      <c r="F134" s="166">
        <f>Rates!V91</f>
        <v>5.9402660000000003</v>
      </c>
      <c r="G134" s="166">
        <f>Rates!AR91</f>
        <v>4.3875573000000001</v>
      </c>
      <c r="H134" s="166">
        <f>Rates!BN91</f>
        <v>5.1612349999999996</v>
      </c>
    </row>
    <row r="135" spans="2:8">
      <c r="B135" s="145">
        <v>1985</v>
      </c>
      <c r="C135" s="165">
        <f>Deaths!V92</f>
        <v>545</v>
      </c>
      <c r="D135" s="165">
        <f>Deaths!AR92</f>
        <v>437</v>
      </c>
      <c r="E135" s="165">
        <f>Deaths!BN92</f>
        <v>982</v>
      </c>
      <c r="F135" s="166">
        <f>Rates!V92</f>
        <v>6.2591656000000002</v>
      </c>
      <c r="G135" s="166">
        <f>Rates!AR92</f>
        <v>5.0545346999999996</v>
      </c>
      <c r="H135" s="166">
        <f>Rates!BN92</f>
        <v>5.6282293000000001</v>
      </c>
    </row>
    <row r="136" spans="2:8">
      <c r="B136" s="145">
        <v>1986</v>
      </c>
      <c r="C136" s="165">
        <f>Deaths!V93</f>
        <v>447</v>
      </c>
      <c r="D136" s="165">
        <f>Deaths!AR93</f>
        <v>394</v>
      </c>
      <c r="E136" s="165">
        <f>Deaths!BN93</f>
        <v>841</v>
      </c>
      <c r="F136" s="166">
        <f>Rates!V93</f>
        <v>4.9376766999999999</v>
      </c>
      <c r="G136" s="166">
        <f>Rates!AR93</f>
        <v>4.5640871000000001</v>
      </c>
      <c r="H136" s="166">
        <f>Rates!BN93</f>
        <v>4.7564153999999998</v>
      </c>
    </row>
    <row r="137" spans="2:8">
      <c r="B137" s="145">
        <v>1987</v>
      </c>
      <c r="C137" s="165">
        <f>Deaths!V94</f>
        <v>453</v>
      </c>
      <c r="D137" s="165">
        <f>Deaths!AR94</f>
        <v>364</v>
      </c>
      <c r="E137" s="165">
        <f>Deaths!BN94</f>
        <v>817</v>
      </c>
      <c r="F137" s="166">
        <f>Rates!V94</f>
        <v>4.9842743</v>
      </c>
      <c r="G137" s="166">
        <f>Rates!AR94</f>
        <v>4.1215755999999999</v>
      </c>
      <c r="H137" s="166">
        <f>Rates!BN94</f>
        <v>4.5493325999999996</v>
      </c>
    </row>
    <row r="138" spans="2:8">
      <c r="B138" s="145">
        <v>1988</v>
      </c>
      <c r="C138" s="165">
        <f>Deaths!V95</f>
        <v>458</v>
      </c>
      <c r="D138" s="165">
        <f>Deaths!AR95</f>
        <v>406</v>
      </c>
      <c r="E138" s="165">
        <f>Deaths!BN95</f>
        <v>864</v>
      </c>
      <c r="F138" s="166">
        <f>Rates!V95</f>
        <v>5.0333433000000003</v>
      </c>
      <c r="G138" s="166">
        <f>Rates!AR95</f>
        <v>4.6002413000000004</v>
      </c>
      <c r="H138" s="166">
        <f>Rates!BN95</f>
        <v>4.8274111</v>
      </c>
    </row>
    <row r="139" spans="2:8">
      <c r="B139" s="145">
        <v>1989</v>
      </c>
      <c r="C139" s="165">
        <f>Deaths!V96</f>
        <v>400</v>
      </c>
      <c r="D139" s="165">
        <f>Deaths!AR96</f>
        <v>373</v>
      </c>
      <c r="E139" s="165">
        <f>Deaths!BN96</f>
        <v>773</v>
      </c>
      <c r="F139" s="166">
        <f>Rates!V96</f>
        <v>4.4558736000000003</v>
      </c>
      <c r="G139" s="166">
        <f>Rates!AR96</f>
        <v>4.1756546999999999</v>
      </c>
      <c r="H139" s="166">
        <f>Rates!BN96</f>
        <v>4.2778141999999999</v>
      </c>
    </row>
    <row r="140" spans="2:8">
      <c r="B140" s="145">
        <v>1990</v>
      </c>
      <c r="C140" s="165">
        <f>Deaths!V97</f>
        <v>442</v>
      </c>
      <c r="D140" s="165">
        <f>Deaths!AR97</f>
        <v>398</v>
      </c>
      <c r="E140" s="165">
        <f>Deaths!BN97</f>
        <v>840</v>
      </c>
      <c r="F140" s="166">
        <f>Rates!V97</f>
        <v>4.8287180000000003</v>
      </c>
      <c r="G140" s="166">
        <f>Rates!AR97</f>
        <v>4.3944140000000003</v>
      </c>
      <c r="H140" s="166">
        <f>Rates!BN97</f>
        <v>4.5952887000000002</v>
      </c>
    </row>
    <row r="141" spans="2:8">
      <c r="B141" s="145">
        <v>1991</v>
      </c>
      <c r="C141" s="165">
        <f>Deaths!V98</f>
        <v>420</v>
      </c>
      <c r="D141" s="165">
        <f>Deaths!AR98</f>
        <v>358</v>
      </c>
      <c r="E141" s="165">
        <f>Deaths!BN98</f>
        <v>778</v>
      </c>
      <c r="F141" s="166">
        <f>Rates!V98</f>
        <v>4.5517757999999997</v>
      </c>
      <c r="G141" s="166">
        <f>Rates!AR98</f>
        <v>3.9345960999999998</v>
      </c>
      <c r="H141" s="166">
        <f>Rates!BN98</f>
        <v>4.2311714</v>
      </c>
    </row>
    <row r="142" spans="2:8">
      <c r="B142" s="145">
        <v>1992</v>
      </c>
      <c r="C142" s="165">
        <f>Deaths!V99</f>
        <v>453</v>
      </c>
      <c r="D142" s="165">
        <f>Deaths!AR99</f>
        <v>352</v>
      </c>
      <c r="E142" s="165">
        <f>Deaths!BN99</f>
        <v>805</v>
      </c>
      <c r="F142" s="166">
        <f>Rates!V99</f>
        <v>4.8087825000000004</v>
      </c>
      <c r="G142" s="166">
        <f>Rates!AR99</f>
        <v>3.8371230000000001</v>
      </c>
      <c r="H142" s="166">
        <f>Rates!BN99</f>
        <v>4.3300177</v>
      </c>
    </row>
    <row r="143" spans="2:8">
      <c r="B143" s="145">
        <v>1993</v>
      </c>
      <c r="C143" s="165">
        <f>Deaths!V100</f>
        <v>397</v>
      </c>
      <c r="D143" s="165">
        <f>Deaths!AR100</f>
        <v>342</v>
      </c>
      <c r="E143" s="165">
        <f>Deaths!BN100</f>
        <v>739</v>
      </c>
      <c r="F143" s="166">
        <f>Rates!V100</f>
        <v>4.2430484000000002</v>
      </c>
      <c r="G143" s="166">
        <f>Rates!AR100</f>
        <v>3.6648668999999998</v>
      </c>
      <c r="H143" s="166">
        <f>Rates!BN100</f>
        <v>3.9411489</v>
      </c>
    </row>
    <row r="144" spans="2:8">
      <c r="B144" s="145">
        <v>1994</v>
      </c>
      <c r="C144" s="165">
        <f>Deaths!V101</f>
        <v>413</v>
      </c>
      <c r="D144" s="165">
        <f>Deaths!AR101</f>
        <v>341</v>
      </c>
      <c r="E144" s="165">
        <f>Deaths!BN101</f>
        <v>754</v>
      </c>
      <c r="F144" s="166">
        <f>Rates!V101</f>
        <v>4.3721240999999997</v>
      </c>
      <c r="G144" s="166">
        <f>Rates!AR101</f>
        <v>3.6327482</v>
      </c>
      <c r="H144" s="166">
        <f>Rates!BN101</f>
        <v>4.0045320999999996</v>
      </c>
    </row>
    <row r="145" spans="2:8">
      <c r="B145" s="145">
        <v>1995</v>
      </c>
      <c r="C145" s="165">
        <f>Deaths!V102</f>
        <v>343</v>
      </c>
      <c r="D145" s="165">
        <f>Deaths!AR102</f>
        <v>335</v>
      </c>
      <c r="E145" s="165">
        <f>Deaths!BN102</f>
        <v>678</v>
      </c>
      <c r="F145" s="166">
        <f>Rates!V102</f>
        <v>3.6361075</v>
      </c>
      <c r="G145" s="166">
        <f>Rates!AR102</f>
        <v>3.5865680000000002</v>
      </c>
      <c r="H145" s="166">
        <f>Rates!BN102</f>
        <v>3.6025325000000001</v>
      </c>
    </row>
    <row r="146" spans="2:8">
      <c r="B146" s="145">
        <v>1996</v>
      </c>
      <c r="C146" s="165">
        <f>Deaths!V103</f>
        <v>350</v>
      </c>
      <c r="D146" s="165">
        <f>Deaths!AR103</f>
        <v>301</v>
      </c>
      <c r="E146" s="165">
        <f>Deaths!BN103</f>
        <v>651</v>
      </c>
      <c r="F146" s="166">
        <f>Rates!V103</f>
        <v>3.6699182000000001</v>
      </c>
      <c r="G146" s="166">
        <f>Rates!AR103</f>
        <v>3.2249232000000001</v>
      </c>
      <c r="H146" s="166">
        <f>Rates!BN103</f>
        <v>3.4348462</v>
      </c>
    </row>
    <row r="147" spans="2:8">
      <c r="B147" s="145">
        <v>1997</v>
      </c>
      <c r="C147" s="165">
        <f>Deaths!V104</f>
        <v>408</v>
      </c>
      <c r="D147" s="165">
        <f>Deaths!AR104</f>
        <v>337</v>
      </c>
      <c r="E147" s="165">
        <f>Deaths!BN104</f>
        <v>745</v>
      </c>
      <c r="F147" s="166">
        <f>Rates!V104</f>
        <v>4.3733623000000001</v>
      </c>
      <c r="G147" s="166">
        <f>Rates!AR104</f>
        <v>3.5770395000000001</v>
      </c>
      <c r="H147" s="166">
        <f>Rates!BN104</f>
        <v>3.9505783999999999</v>
      </c>
    </row>
    <row r="148" spans="2:8">
      <c r="B148" s="145">
        <v>1998</v>
      </c>
      <c r="C148" s="165">
        <f>Deaths!V105</f>
        <v>335</v>
      </c>
      <c r="D148" s="165">
        <f>Deaths!AR105</f>
        <v>277</v>
      </c>
      <c r="E148" s="165">
        <f>Deaths!BN105</f>
        <v>612</v>
      </c>
      <c r="F148" s="166">
        <f>Rates!V105</f>
        <v>3.5345498000000002</v>
      </c>
      <c r="G148" s="166">
        <f>Rates!AR105</f>
        <v>2.9091480999999999</v>
      </c>
      <c r="H148" s="166">
        <f>Rates!BN105</f>
        <v>3.2230303</v>
      </c>
    </row>
    <row r="149" spans="2:8">
      <c r="B149" s="145">
        <v>1999</v>
      </c>
      <c r="C149" s="165">
        <f>Deaths!V106</f>
        <v>392</v>
      </c>
      <c r="D149" s="165">
        <f>Deaths!AR106</f>
        <v>323</v>
      </c>
      <c r="E149" s="165">
        <f>Deaths!BN106</f>
        <v>715</v>
      </c>
      <c r="F149" s="166">
        <f>Rates!V106</f>
        <v>4.0893531999999997</v>
      </c>
      <c r="G149" s="166">
        <f>Rates!AR106</f>
        <v>3.4100830000000002</v>
      </c>
      <c r="H149" s="166">
        <f>Rates!BN106</f>
        <v>3.7501673000000002</v>
      </c>
    </row>
    <row r="150" spans="2:8">
      <c r="B150" s="145">
        <v>2000</v>
      </c>
      <c r="C150" s="165">
        <f>Deaths!V107</f>
        <v>326</v>
      </c>
      <c r="D150" s="165">
        <f>Deaths!AR107</f>
        <v>284</v>
      </c>
      <c r="E150" s="165">
        <f>Deaths!BN107</f>
        <v>610</v>
      </c>
      <c r="F150" s="166">
        <f>Rates!V107</f>
        <v>3.4107375000000002</v>
      </c>
      <c r="G150" s="166">
        <f>Rates!AR107</f>
        <v>2.9735016999999999</v>
      </c>
      <c r="H150" s="166">
        <f>Rates!BN107</f>
        <v>3.1851919</v>
      </c>
    </row>
    <row r="151" spans="2:8">
      <c r="B151" s="145">
        <v>2001</v>
      </c>
      <c r="C151" s="165">
        <f>Deaths!V108</f>
        <v>335</v>
      </c>
      <c r="D151" s="165">
        <f>Deaths!AR108</f>
        <v>279</v>
      </c>
      <c r="E151" s="165">
        <f>Deaths!BN108</f>
        <v>614</v>
      </c>
      <c r="F151" s="166">
        <f>Rates!V108</f>
        <v>3.5004504000000001</v>
      </c>
      <c r="G151" s="166">
        <f>Rates!AR108</f>
        <v>2.8860597000000001</v>
      </c>
      <c r="H151" s="166">
        <f>Rates!BN108</f>
        <v>3.1847794</v>
      </c>
    </row>
    <row r="152" spans="2:8">
      <c r="B152" s="145">
        <v>2002</v>
      </c>
      <c r="C152" s="165">
        <f>Deaths!V109</f>
        <v>316</v>
      </c>
      <c r="D152" s="165">
        <f>Deaths!AR109</f>
        <v>279</v>
      </c>
      <c r="E152" s="165">
        <f>Deaths!BN109</f>
        <v>595</v>
      </c>
      <c r="F152" s="166">
        <f>Rates!V109</f>
        <v>3.2788248000000002</v>
      </c>
      <c r="G152" s="166">
        <f>Rates!AR109</f>
        <v>2.8714176</v>
      </c>
      <c r="H152" s="166">
        <f>Rates!BN109</f>
        <v>3.0625046</v>
      </c>
    </row>
    <row r="153" spans="2:8">
      <c r="B153" s="145">
        <v>2003</v>
      </c>
      <c r="C153" s="165">
        <f>Deaths!V110</f>
        <v>316</v>
      </c>
      <c r="D153" s="165">
        <f>Deaths!AR110</f>
        <v>281</v>
      </c>
      <c r="E153" s="165">
        <f>Deaths!BN110</f>
        <v>597</v>
      </c>
      <c r="F153" s="166">
        <f>Rates!V110</f>
        <v>3.2416738</v>
      </c>
      <c r="G153" s="166">
        <f>Rates!AR110</f>
        <v>2.8529705000000001</v>
      </c>
      <c r="H153" s="166">
        <f>Rates!BN110</f>
        <v>3.0568124000000001</v>
      </c>
    </row>
    <row r="154" spans="2:8">
      <c r="B154" s="145">
        <v>2004</v>
      </c>
      <c r="C154" s="165">
        <f>Deaths!V111</f>
        <v>305</v>
      </c>
      <c r="D154" s="165">
        <f>Deaths!AR111</f>
        <v>276</v>
      </c>
      <c r="E154" s="165">
        <f>Deaths!BN111</f>
        <v>581</v>
      </c>
      <c r="F154" s="166">
        <f>Rates!V111</f>
        <v>3.1289128000000002</v>
      </c>
      <c r="G154" s="166">
        <f>Rates!AR111</f>
        <v>2.7445103</v>
      </c>
      <c r="H154" s="166">
        <f>Rates!BN111</f>
        <v>2.9457482000000001</v>
      </c>
    </row>
    <row r="155" spans="2:8">
      <c r="B155" s="145">
        <v>2005</v>
      </c>
      <c r="C155" s="165">
        <f>Deaths!V112</f>
        <v>308</v>
      </c>
      <c r="D155" s="165">
        <f>Deaths!AR112</f>
        <v>256</v>
      </c>
      <c r="E155" s="165">
        <f>Deaths!BN112</f>
        <v>564</v>
      </c>
      <c r="F155" s="166">
        <f>Rates!V112</f>
        <v>3.1560888</v>
      </c>
      <c r="G155" s="166">
        <f>Rates!AR112</f>
        <v>2.5577785999999998</v>
      </c>
      <c r="H155" s="166">
        <f>Rates!BN112</f>
        <v>2.8301207000000002</v>
      </c>
    </row>
    <row r="156" spans="2:8">
      <c r="B156" s="145">
        <v>2006</v>
      </c>
      <c r="C156" s="165">
        <f>Deaths!V113</f>
        <v>312</v>
      </c>
      <c r="D156" s="165">
        <f>Deaths!AR113</f>
        <v>241</v>
      </c>
      <c r="E156" s="165">
        <f>Deaths!BN113</f>
        <v>553</v>
      </c>
      <c r="F156" s="166">
        <f>Rates!V113</f>
        <v>3.1119089999999998</v>
      </c>
      <c r="G156" s="166">
        <f>Rates!AR113</f>
        <v>2.334349</v>
      </c>
      <c r="H156" s="166">
        <f>Rates!BN113</f>
        <v>2.7257896000000001</v>
      </c>
    </row>
    <row r="157" spans="2:8">
      <c r="B157" s="145">
        <v>2007</v>
      </c>
      <c r="C157" s="165">
        <f>Deaths!V114</f>
        <v>306</v>
      </c>
      <c r="D157" s="165">
        <f>Deaths!AR114</f>
        <v>289</v>
      </c>
      <c r="E157" s="165">
        <f>Deaths!BN114</f>
        <v>595</v>
      </c>
      <c r="F157" s="166">
        <f>Rates!V114</f>
        <v>2.9640304</v>
      </c>
      <c r="G157" s="166">
        <f>Rates!AR114</f>
        <v>2.7759200000000002</v>
      </c>
      <c r="H157" s="166">
        <f>Rates!BN114</f>
        <v>2.8638819999999998</v>
      </c>
    </row>
    <row r="158" spans="2:8">
      <c r="B158" s="145">
        <v>2008</v>
      </c>
      <c r="C158" s="165">
        <f>Deaths!V115</f>
        <v>337</v>
      </c>
      <c r="D158" s="165">
        <f>Deaths!AR115</f>
        <v>277</v>
      </c>
      <c r="E158" s="165">
        <f>Deaths!BN115</f>
        <v>614</v>
      </c>
      <c r="F158" s="166">
        <f>Rates!V115</f>
        <v>3.1724353000000001</v>
      </c>
      <c r="G158" s="166">
        <f>Rates!AR115</f>
        <v>2.5916731</v>
      </c>
      <c r="H158" s="166">
        <f>Rates!BN115</f>
        <v>2.8792013000000001</v>
      </c>
    </row>
    <row r="159" spans="2:8">
      <c r="B159" s="145">
        <v>2009</v>
      </c>
      <c r="C159" s="165">
        <f>Deaths!V116</f>
        <v>356</v>
      </c>
      <c r="D159" s="165">
        <f>Deaths!AR116</f>
        <v>282</v>
      </c>
      <c r="E159" s="165">
        <f>Deaths!BN116</f>
        <v>638</v>
      </c>
      <c r="F159" s="166">
        <f>Rates!V116</f>
        <v>3.2500295000000001</v>
      </c>
      <c r="G159" s="166">
        <f>Rates!AR116</f>
        <v>2.5437303999999998</v>
      </c>
      <c r="H159" s="166">
        <f>Rates!BN116</f>
        <v>2.8994428999999999</v>
      </c>
    </row>
    <row r="160" spans="2:8">
      <c r="B160" s="145">
        <v>2010</v>
      </c>
      <c r="C160" s="165">
        <f>Deaths!V117</f>
        <v>313</v>
      </c>
      <c r="D160" s="165">
        <f>Deaths!AR117</f>
        <v>297</v>
      </c>
      <c r="E160" s="165">
        <f>Deaths!BN117</f>
        <v>610</v>
      </c>
      <c r="F160" s="166">
        <f>Rates!V117</f>
        <v>2.8200647000000001</v>
      </c>
      <c r="G160" s="166">
        <f>Rates!AR117</f>
        <v>2.6124231</v>
      </c>
      <c r="H160" s="166">
        <f>Rates!BN117</f>
        <v>2.7083655000000002</v>
      </c>
    </row>
    <row r="161" spans="2:8">
      <c r="B161" s="145">
        <v>2011</v>
      </c>
      <c r="C161" s="165">
        <f>Deaths!V118</f>
        <v>294</v>
      </c>
      <c r="D161" s="165">
        <f>Deaths!AR118</f>
        <v>256</v>
      </c>
      <c r="E161" s="165">
        <f>Deaths!BN118</f>
        <v>550</v>
      </c>
      <c r="F161" s="166">
        <f>Rates!V118</f>
        <v>2.5969033000000001</v>
      </c>
      <c r="G161" s="166">
        <f>Rates!AR118</f>
        <v>2.2559157999999999</v>
      </c>
      <c r="H161" s="166">
        <f>Rates!BN118</f>
        <v>2.4370471999999999</v>
      </c>
    </row>
    <row r="162" spans="2:8">
      <c r="B162" s="156">
        <f>IF($D$8&gt;=2012,2012,"")</f>
        <v>2012</v>
      </c>
      <c r="C162" s="165">
        <f>Deaths!V119</f>
        <v>281</v>
      </c>
      <c r="D162" s="165">
        <f>Deaths!AR119</f>
        <v>269</v>
      </c>
      <c r="E162" s="165">
        <f>Deaths!BN119</f>
        <v>550</v>
      </c>
      <c r="F162" s="166">
        <f>Rates!V119</f>
        <v>2.4260234999999999</v>
      </c>
      <c r="G162" s="166">
        <f>Rates!AR119</f>
        <v>2.3161553000000001</v>
      </c>
      <c r="H162" s="166">
        <f>Rates!BN119</f>
        <v>2.3692472000000002</v>
      </c>
    </row>
    <row r="163" spans="2:8">
      <c r="B163" s="156">
        <f>IF($D$8&gt;=2013,2013,"")</f>
        <v>2013</v>
      </c>
      <c r="C163" s="167">
        <f>Deaths!V120</f>
        <v>320</v>
      </c>
      <c r="D163" s="165">
        <f>Deaths!AR120</f>
        <v>301</v>
      </c>
      <c r="E163" s="165">
        <f>Deaths!BN120</f>
        <v>621</v>
      </c>
      <c r="F163" s="166">
        <f>Rates!V120</f>
        <v>2.6844405</v>
      </c>
      <c r="G163" s="166">
        <f>Rates!AR120</f>
        <v>2.4953717000000002</v>
      </c>
      <c r="H163" s="166">
        <f>Rates!BN120</f>
        <v>2.5868818999999998</v>
      </c>
    </row>
    <row r="164" spans="2:8">
      <c r="B164" s="156">
        <f>IF($D$8&gt;=2014,2014,"")</f>
        <v>2014</v>
      </c>
      <c r="C164" s="167">
        <f>Deaths!V121</f>
        <v>313</v>
      </c>
      <c r="D164" s="165">
        <f>Deaths!AR121</f>
        <v>301</v>
      </c>
      <c r="E164" s="165">
        <f>Deaths!BN121</f>
        <v>614</v>
      </c>
      <c r="F164" s="166">
        <f>Rates!V121</f>
        <v>2.5903830999999999</v>
      </c>
      <c r="G164" s="166">
        <f>Rates!AR121</f>
        <v>2.4629981999999999</v>
      </c>
      <c r="H164" s="166">
        <f>Rates!BN121</f>
        <v>2.5216281999999999</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7.9743732999999999</v>
      </c>
      <c r="G184" s="176">
        <f>INDEX($B$57:$H$175,MATCH($C$184,$B$57:$B$175,0),6)</f>
        <v>7.5352550999999997</v>
      </c>
      <c r="H184" s="176">
        <f>INDEX($B$57:$H$175,MATCH($C$184,$B$57:$B$175,0),7)</f>
        <v>7.7690611000000001</v>
      </c>
    </row>
    <row r="185" spans="2:8">
      <c r="B185" s="174" t="s">
        <v>69</v>
      </c>
      <c r="C185" s="175">
        <f>'Interactive summary tables'!$G$10</f>
        <v>2014</v>
      </c>
      <c r="D185" s="172"/>
      <c r="E185" s="174" t="s">
        <v>74</v>
      </c>
      <c r="F185" s="176">
        <f>INDEX($B$57:$H$175,MATCH($C$185,$B$57:$B$175,0),5)</f>
        <v>2.5903830999999999</v>
      </c>
      <c r="G185" s="176">
        <f>INDEX($B$57:$H$175,MATCH($C$185,$B$57:$B$175,0),6)</f>
        <v>2.4629981999999999</v>
      </c>
      <c r="H185" s="176">
        <f>INDEX($B$57:$H$175,MATCH($C$185,$B$57:$B$175,0),7)</f>
        <v>2.5216281999999999</v>
      </c>
    </row>
    <row r="186" spans="2:8">
      <c r="B186" s="177"/>
      <c r="C186" s="175"/>
      <c r="D186" s="172"/>
      <c r="E186" s="174" t="s">
        <v>76</v>
      </c>
      <c r="F186" s="178">
        <f>IF($C$185&lt;=$C$184,"-",(F$185-F$184)/F$184)</f>
        <v>-0.67516154529660655</v>
      </c>
      <c r="G186" s="178">
        <f t="shared" ref="G186:H186" si="2">IF($C$185&lt;=$C$184,"-",(G$185-G$184)/G$184)</f>
        <v>-0.67313671968451338</v>
      </c>
      <c r="H186" s="178">
        <f t="shared" si="2"/>
        <v>-0.67542690583293263</v>
      </c>
    </row>
    <row r="187" spans="2:8">
      <c r="B187" s="174" t="s">
        <v>79</v>
      </c>
      <c r="C187" s="175">
        <f>$C$185-$C$184</f>
        <v>46</v>
      </c>
      <c r="D187" s="172"/>
      <c r="E187" s="174" t="s">
        <v>75</v>
      </c>
      <c r="F187" s="178">
        <f>IF($C$185&lt;=$C$184,"-",((F$185/F$184)^(1/($C$185-$C$184))-1))</f>
        <v>-2.4147734520299502E-2</v>
      </c>
      <c r="G187" s="178">
        <f t="shared" ref="G187:H187" si="3">IF($C$185&lt;=$C$184,"-",((G$185/G$184)^(1/($C$185-$C$184))-1))</f>
        <v>-2.4015901039612597E-2</v>
      </c>
      <c r="H187" s="178">
        <f t="shared" si="3"/>
        <v>-2.4165071312095887E-2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congenital malformations, deformations and chromosomal abnormalities (ICD-10 Q00–Q99)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congenital malformations, deformations and chromosomal abnormalities (ICD-10 Q00–Q99)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'[grim-all-congenital-malformations-deformations-and-chromosomal-abnormalities-2017.xlsx]Deaths'!$C$75</v>
      </c>
      <c r="G207" s="191" t="str">
        <f ca="1">CELL("address",INDEX(Deaths!$Y$7:$AP$132,MATCH($C$207,Deaths!$B$7:$B$132,0),MATCH($C$210,Deaths!$Y$6:$AP$6,0)))</f>
        <v>'[grim-all-congenital-malformations-deformations-and-chromosomal-abnormalities-2017.xlsx]Deaths'!$Y$75</v>
      </c>
      <c r="H207" s="191" t="str">
        <f ca="1">CELL("address",INDEX(Deaths!$AU$7:$BL$132,MATCH($C$207,Deaths!$B$7:$B$132,0),MATCH($C$210,Deaths!$AU$6:$BL$6,0)))</f>
        <v>'[grim-all-congenital-malformations-deformations-and-chromosomal-abnormalities-2017.xlsx]Deaths'!$AU$75</v>
      </c>
    </row>
    <row r="208" spans="2:8">
      <c r="B208" s="189" t="s">
        <v>69</v>
      </c>
      <c r="C208" s="190">
        <f>'Interactive summary tables'!$E$34</f>
        <v>2014</v>
      </c>
      <c r="D208" s="187"/>
      <c r="E208" s="187" t="s">
        <v>91</v>
      </c>
      <c r="F208" s="191" t="str">
        <f ca="1">CELL("address",INDEX(Deaths!$C$7:$T$132,MATCH($C$208,Deaths!$B$7:$B$132,0),MATCH($C$211,Deaths!$C$6:$T$6,0)))</f>
        <v>'[grim-all-congenital-malformations-deformations-and-chromosomal-abnormalities-2017.xlsx]Deaths'!$T$121</v>
      </c>
      <c r="G208" s="191" t="str">
        <f ca="1">CELL("address",INDEX(Deaths!$Y$7:$AP$132,MATCH($C$208,Deaths!$B$7:$B$132,0),MATCH($C$211,Deaths!$Y$6:$AP$6,0)))</f>
        <v>'[grim-all-congenital-malformations-deformations-and-chromosomal-abnormalities-2017.xlsx]Deaths'!$AP$121</v>
      </c>
      <c r="H208" s="191" t="str">
        <f ca="1">CELL("address",INDEX(Deaths!$AU$7:$BL$132,MATCH($C$208,Deaths!$B$7:$B$132,0),MATCH($C$211,Deaths!$AU$6:$BL$6,0)))</f>
        <v>'[grim-all-congenital-malformations-deformations-and-chromosomal-abnormalities-2017.xlsx]Deaths'!$BL$121</v>
      </c>
    </row>
    <row r="209" spans="2:8">
      <c r="B209" s="189"/>
      <c r="C209" s="190"/>
      <c r="D209" s="187"/>
      <c r="E209" s="187" t="s">
        <v>97</v>
      </c>
      <c r="F209" s="192">
        <f ca="1">SUM(INDIRECT(F$207,1):INDIRECT(F$208,1))</f>
        <v>21159</v>
      </c>
      <c r="G209" s="193">
        <f ca="1">SUM(INDIRECT(G$207,1):INDIRECT(G$208,1))</f>
        <v>18284</v>
      </c>
      <c r="H209" s="193">
        <f ca="1">SUM(INDIRECT(H$207,1):INDIRECT(H$208,1))</f>
        <v>39443</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'[grim-all-congenital-malformations-deformations-and-chromosomal-abnormalities-2017.xlsx]Populations'!$D$84</v>
      </c>
      <c r="G211" s="191" t="str">
        <f ca="1">CELL("address",INDEX(Populations!$Y$16:$AP$141,MATCH($C$207,Populations!$C$16:$C$141,0),MATCH($C$210,Populations!$Y$15:$AP$15,0)))</f>
        <v>'[grim-all-congenital-malformations-deformations-and-chromosomal-abnormalities-2017.xlsx]Populations'!$Y$84</v>
      </c>
      <c r="H211" s="191" t="str">
        <f ca="1">CELL("address",INDEX(Populations!$AT$16:$BK$141,MATCH($C$207,Populations!$C$16:$C$141,0),MATCH($C$210,Populations!$AT$15:$BK$15,0)))</f>
        <v>'[grim-all-congenital-malformations-deformations-and-chromosomal-abnormalities-2017.xlsx]Populations'!$AT$84</v>
      </c>
    </row>
    <row r="212" spans="2:8">
      <c r="B212" s="189"/>
      <c r="C212" s="187"/>
      <c r="D212" s="187"/>
      <c r="E212" s="187" t="s">
        <v>91</v>
      </c>
      <c r="F212" s="191" t="str">
        <f ca="1">CELL("address",INDEX(Populations!$D$16:$U$141,MATCH($C$208,Populations!$C$16:$C$141,0),MATCH($C$211,Populations!$D$15:$U$15,0)))</f>
        <v>'[grim-all-congenital-malformations-deformations-and-chromosomal-abnormalities-2017.xlsx]Populations'!$U$130</v>
      </c>
      <c r="G212" s="191" t="str">
        <f ca="1">CELL("address",INDEX(Populations!$Y$16:$AP$141,MATCH($C$208,Populations!$C$16:$C$141,0),MATCH($C$211,Populations!$Y$15:$AP$15,0)))</f>
        <v>'[grim-all-congenital-malformations-deformations-and-chromosomal-abnormalities-2017.xlsx]Populations'!$AP$130</v>
      </c>
      <c r="H212" s="191" t="str">
        <f ca="1">CELL("address",INDEX(Populations!$AT$16:$BK$141,MATCH($C$208,Populations!$C$16:$C$141,0),MATCH($C$211,Populations!$AT$15:$BK$15,0)))</f>
        <v>'[grim-all-congenital-malformations-deformations-and-chromosomal-abnormalities-2017.xlsx]Populations'!$BK$130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5.2176158478338355</v>
      </c>
      <c r="G215" s="195">
        <f t="shared" ref="G215:H215" ca="1" si="4">IF($C$208&lt;$C$207,"-",IF($C$214&lt;$C$213,"-",G$209/G$213*100000))</f>
        <v>4.4824682598209726</v>
      </c>
      <c r="H215" s="195">
        <f t="shared" ca="1" si="4"/>
        <v>4.8489709961805039</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congenital malformations, deformations and chromosomal abnormalities (ICD-10 Q00–Q99)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congenital malformations, deformations and chromosomal abnormalities (ICD-10 Q00–Q99)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congenital malformations, deformations and chromosomal abnormalities (ICD-10 Q00–Q99)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congenital malformations, deformations and chromosomal abnormalities (ICD-10 Q00–Q99)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congenital malformations, deformations and chromosomal abnormalities (ICD-10 Q00–Q99)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68BE0F-B399-4B62-922E-F4A02D912894}">
  <ds:schemaRefs>
    <ds:schemaRef ds:uri="http://purl.org/dc/dcmitype/"/>
    <ds:schemaRef ds:uri="http://www.w3.org/XML/1998/namespace"/>
    <ds:schemaRef ds:uri="c095c42a-9a6d-4ed6-ad94-052c8814a2e5"/>
    <ds:schemaRef ds:uri="http://purl.org/dc/elements/1.1/"/>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99B77A0A-C6C7-4529-91BC-2B09C3C9DB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GRIM1700 - All congenital malformations, deformations and chromosomal abnormalities (ICD-10 Q00–Q99)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