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G95" i="7"/>
  <c r="H159" i="7"/>
  <c r="G118" i="7"/>
  <c r="G168" i="7"/>
  <c r="G78" i="7"/>
  <c r="H143" i="7"/>
  <c r="H123" i="7"/>
  <c r="H73" i="7"/>
  <c r="H82" i="7"/>
  <c r="G91" i="7"/>
  <c r="H114" i="7"/>
  <c r="F112" i="7"/>
  <c r="H112" i="7"/>
  <c r="H148" i="7"/>
  <c r="F76" i="7"/>
  <c r="H134" i="7"/>
  <c r="F73" i="7"/>
  <c r="F143" i="7"/>
  <c r="H70" i="7"/>
  <c r="H64" i="7"/>
  <c r="H59" i="7"/>
  <c r="F82" i="7"/>
  <c r="H69" i="7"/>
  <c r="H151" i="7"/>
  <c r="H58" i="7"/>
  <c r="H89" i="7"/>
  <c r="F121" i="7"/>
  <c r="H66" i="7"/>
  <c r="F79" i="7"/>
  <c r="G60" i="7"/>
  <c r="F120" i="7"/>
  <c r="G62" i="7"/>
  <c r="H174" i="7"/>
  <c r="G128" i="7"/>
  <c r="H106" i="7"/>
  <c r="G107" i="7"/>
  <c r="G61" i="7"/>
  <c r="F59" i="7"/>
  <c r="H81" i="7"/>
  <c r="H88" i="7"/>
  <c r="F63" i="7"/>
  <c r="F108" i="7"/>
  <c r="F92" i="7"/>
  <c r="F158" i="7"/>
  <c r="G81" i="7"/>
  <c r="H65" i="7"/>
  <c r="F100" i="7"/>
  <c r="H173" i="7"/>
  <c r="F101" i="7"/>
  <c r="F89" i="7"/>
  <c r="H97" i="7"/>
  <c r="G160" i="7"/>
  <c r="G64" i="7"/>
  <c r="H126" i="7"/>
  <c r="G103" i="7"/>
  <c r="G131" i="7"/>
  <c r="H125" i="7"/>
  <c r="G126" i="7"/>
  <c r="H130" i="7"/>
  <c r="G58" i="7"/>
  <c r="G165" i="7"/>
  <c r="F124" i="7"/>
  <c r="G125" i="7"/>
  <c r="G94" i="7"/>
  <c r="H67" i="7"/>
  <c r="G99" i="7"/>
  <c r="G104" i="7"/>
  <c r="G105" i="7"/>
  <c r="F125" i="7"/>
  <c r="H104" i="7"/>
  <c r="G72" i="7"/>
  <c r="H127" i="7"/>
  <c r="H63" i="7"/>
  <c r="G98" i="7"/>
  <c r="H128" i="7"/>
  <c r="H119" i="7"/>
  <c r="F129" i="7"/>
  <c r="F77" i="7"/>
  <c r="G146" i="7"/>
  <c r="F71" i="7"/>
  <c r="H153" i="7"/>
  <c r="G130" i="7"/>
  <c r="F81" i="7"/>
  <c r="G137" i="7"/>
  <c r="H92" i="7"/>
  <c r="H142" i="7"/>
  <c r="F69" i="7"/>
  <c r="F141" i="7"/>
  <c r="F153" i="7"/>
  <c r="F95" i="7"/>
  <c r="G100" i="7"/>
  <c r="H78" i="7"/>
  <c r="F134" i="7"/>
  <c r="H131" i="7"/>
  <c r="G68" i="7"/>
  <c r="F75" i="7"/>
  <c r="H84" i="7"/>
  <c r="H105" i="7"/>
  <c r="H170" i="7"/>
  <c r="F138" i="7"/>
  <c r="H120" i="7"/>
  <c r="F172" i="7"/>
  <c r="H103" i="7"/>
  <c r="G110" i="7"/>
  <c r="F87" i="7"/>
  <c r="H96" i="7"/>
  <c r="G82" i="7"/>
  <c r="F61" i="7"/>
  <c r="G96" i="7"/>
  <c r="H147" i="7"/>
  <c r="H107" i="7"/>
  <c r="F110" i="7"/>
  <c r="G153" i="7"/>
  <c r="H137" i="7"/>
  <c r="G122" i="7"/>
  <c r="G129" i="7"/>
  <c r="F78" i="7"/>
  <c r="F164" i="7"/>
  <c r="F57" i="7"/>
  <c r="F115" i="7"/>
  <c r="F113" i="7"/>
  <c r="G83" i="7"/>
  <c r="H75" i="7"/>
  <c r="H116" i="7"/>
  <c r="F152" i="7"/>
  <c r="H101" i="7"/>
  <c r="H79" i="7"/>
  <c r="F102"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H156" i="7"/>
  <c r="H85" i="7"/>
  <c r="H115" i="7"/>
  <c r="G57" i="7"/>
  <c r="G106" i="7"/>
  <c r="H164" i="7"/>
  <c r="G92" i="7"/>
  <c r="F103" i="7"/>
  <c r="G116" i="7"/>
  <c r="G76" i="7"/>
  <c r="G138" i="7"/>
  <c r="G73" i="7"/>
  <c r="G88" i="7"/>
  <c r="H149" i="7"/>
  <c r="F161" i="7"/>
  <c r="H163" i="7"/>
  <c r="G157" i="7"/>
  <c r="G121" i="7"/>
  <c r="G167" i="7"/>
  <c r="G69" i="7"/>
  <c r="G135" i="7"/>
  <c r="H102" i="7"/>
  <c r="F163" i="7"/>
  <c r="F159" i="7"/>
  <c r="G169" i="7"/>
  <c r="F127" i="7"/>
  <c r="G139" i="7"/>
  <c r="G172" i="7"/>
  <c r="H86" i="7"/>
  <c r="F117" i="7"/>
  <c r="F86" i="7"/>
  <c r="F80" i="7"/>
  <c r="F98" i="7"/>
  <c r="F83" i="7"/>
  <c r="G156" i="7"/>
  <c r="G120" i="7"/>
  <c r="G148" i="7"/>
  <c r="G155" i="7"/>
  <c r="F166" i="7"/>
  <c r="G162" i="7"/>
  <c r="F151" i="7"/>
  <c r="G151" i="7"/>
  <c r="G115" i="7"/>
  <c r="H90" i="7"/>
  <c r="G112" i="7"/>
  <c r="G113" i="7"/>
  <c r="F135" i="7"/>
  <c r="H100" i="7"/>
  <c r="F65" i="7"/>
  <c r="H74" i="7"/>
  <c r="F91" i="7"/>
  <c r="H99" i="7"/>
  <c r="G140" i="7"/>
  <c r="F85" i="7"/>
  <c r="G84" i="7"/>
  <c r="G171" i="7"/>
  <c r="G74" i="7"/>
  <c r="H87" i="7"/>
  <c r="H129" i="7"/>
  <c r="G80" i="7"/>
  <c r="F64" i="7"/>
  <c r="F131" i="7"/>
  <c r="G142" i="7"/>
  <c r="F130" i="7"/>
  <c r="F114" i="7"/>
  <c r="G152" i="7"/>
  <c r="H168" i="7"/>
  <c r="F118" i="7"/>
  <c r="H140" i="7"/>
  <c r="G75" i="7"/>
  <c r="G143" i="7"/>
  <c r="H62" i="7"/>
  <c r="F68" i="7"/>
  <c r="H110" i="7"/>
  <c r="F58" i="7"/>
  <c r="G119" i="7"/>
  <c r="G97" i="7"/>
  <c r="F62" i="7"/>
  <c r="F154" i="7"/>
  <c r="F88" i="7"/>
  <c r="G77" i="7"/>
  <c r="G158" i="7"/>
  <c r="F99" i="7"/>
  <c r="H118" i="7"/>
  <c r="F165" i="7"/>
  <c r="G93" i="7"/>
  <c r="F149" i="7"/>
  <c r="G133" i="7"/>
  <c r="G175" i="7"/>
  <c r="H145" i="7"/>
  <c r="H80" i="7"/>
  <c r="F116" i="7"/>
  <c r="F157" i="7"/>
  <c r="F123" i="7"/>
  <c r="H61" i="7"/>
  <c r="H169" i="7"/>
  <c r="G71" i="7"/>
  <c r="H108" i="7"/>
  <c r="F104" i="7"/>
  <c r="F111" i="7"/>
  <c r="F119" i="7"/>
  <c r="F147" i="7"/>
  <c r="H150" i="7"/>
  <c r="G79" i="7"/>
  <c r="F173" i="7"/>
  <c r="G141" i="7"/>
  <c r="F96" i="7"/>
  <c r="H136" i="7"/>
  <c r="F90" i="7"/>
  <c r="F128" i="7"/>
  <c r="F70" i="7"/>
  <c r="H76" i="7"/>
  <c r="F162" i="7"/>
  <c r="G161" i="7"/>
  <c r="H72" i="7"/>
  <c r="G111" i="7"/>
  <c r="F109" i="7"/>
  <c r="F107" i="7"/>
  <c r="G166" i="7"/>
  <c r="H121" i="7"/>
  <c r="H162" i="7"/>
  <c r="H166" i="7"/>
  <c r="H111" i="7"/>
  <c r="H122" i="7"/>
  <c r="G163" i="7"/>
  <c r="F144" i="7"/>
  <c r="H133" i="7"/>
  <c r="H95" i="7"/>
  <c r="F150" i="7"/>
  <c r="F140" i="7"/>
  <c r="G59" i="7"/>
  <c r="F169" i="7"/>
  <c r="H146" i="7"/>
  <c r="H157" i="7"/>
  <c r="F66" i="7"/>
  <c r="H155" i="7"/>
  <c r="H158" i="7"/>
  <c r="G123" i="7"/>
  <c r="F145" i="7"/>
  <c r="F155" i="7"/>
  <c r="G136" i="7"/>
  <c r="G109" i="7"/>
  <c r="F84" i="7"/>
  <c r="G149" i="7"/>
  <c r="H171" i="7"/>
  <c r="H60" i="7"/>
  <c r="F106" i="7"/>
  <c r="H68" i="7"/>
  <c r="G101" i="7"/>
  <c r="F137" i="7"/>
  <c r="F167" i="7"/>
  <c r="F94" i="7"/>
  <c r="G170" i="7"/>
  <c r="H98" i="7"/>
  <c r="H83" i="7"/>
  <c r="H94" i="7"/>
  <c r="F136" i="7"/>
  <c r="G102" i="7"/>
  <c r="G63" i="7"/>
  <c r="F142" i="7"/>
  <c r="F168" i="7"/>
  <c r="F139" i="7"/>
  <c r="F74" i="7"/>
  <c r="H165" i="7"/>
  <c r="H91" i="7"/>
  <c r="H175" i="7"/>
  <c r="H160" i="7"/>
  <c r="G86" i="7"/>
  <c r="G174" i="7"/>
  <c r="H167" i="7"/>
  <c r="H172" i="7"/>
  <c r="H138" i="7"/>
  <c r="F174" i="7"/>
  <c r="G147" i="7"/>
  <c r="G154" i="7"/>
  <c r="G134" i="7"/>
  <c r="G85" i="7"/>
  <c r="H141" i="7"/>
  <c r="F175" i="7"/>
  <c r="G117" i="7"/>
  <c r="H152" i="7"/>
  <c r="H161" i="7"/>
  <c r="F67" i="7"/>
  <c r="G150"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K33" i="7"/>
  <c r="O33" i="7"/>
  <c r="J38" i="7"/>
  <c r="F33" i="7"/>
  <c r="O39" i="7"/>
  <c r="L39" i="7"/>
  <c r="F207" i="7"/>
  <c r="Q38" i="7"/>
  <c r="E32" i="7"/>
  <c r="F211" i="7"/>
  <c r="T32" i="7"/>
  <c r="H39" i="7"/>
  <c r="G33" i="7"/>
  <c r="P38" i="7"/>
  <c r="T38" i="7"/>
  <c r="I33" i="7"/>
  <c r="F208" i="7"/>
  <c r="C39" i="7"/>
  <c r="C38" i="7"/>
  <c r="R39" i="7"/>
  <c r="E38" i="7"/>
  <c r="N32" i="7"/>
  <c r="H38" i="7"/>
  <c r="G211" i="7"/>
  <c r="D32" i="7"/>
  <c r="K39" i="7"/>
  <c r="G212" i="7"/>
  <c r="R32" i="7"/>
  <c r="K32" i="7"/>
  <c r="P33" i="7"/>
  <c r="N33" i="7"/>
  <c r="H207" i="7"/>
  <c r="T39" i="7"/>
  <c r="M38" i="7"/>
  <c r="I38" i="7"/>
  <c r="T33" i="7"/>
  <c r="E33" i="7"/>
  <c r="Q33" i="7"/>
  <c r="G39" i="7"/>
  <c r="H211" i="7"/>
  <c r="P39" i="7"/>
  <c r="H33" i="7"/>
  <c r="F212" i="7"/>
  <c r="R33" i="7"/>
  <c r="N39" i="7"/>
  <c r="S32" i="7"/>
  <c r="Q39" i="7"/>
  <c r="H32" i="7"/>
  <c r="F38" i="7"/>
  <c r="S33" i="7"/>
  <c r="J32" i="7"/>
  <c r="M32" i="7"/>
  <c r="I39" i="7"/>
  <c r="I32" i="7"/>
  <c r="M33" i="7"/>
  <c r="M39" i="7"/>
  <c r="C33" i="7"/>
  <c r="J33" i="7"/>
  <c r="G38" i="7"/>
  <c r="C32" i="7"/>
  <c r="F39" i="7"/>
  <c r="D33" i="7"/>
  <c r="L32" i="7"/>
  <c r="G32" i="7"/>
  <c r="H212" i="7"/>
  <c r="S39" i="7"/>
  <c r="K38" i="7"/>
  <c r="H208" i="7"/>
  <c r="G208" i="7"/>
  <c r="O32" i="7"/>
  <c r="D38" i="7"/>
  <c r="D39" i="7"/>
  <c r="F32" i="7"/>
  <c r="S38" i="7"/>
  <c r="O38" i="7"/>
  <c r="G207" i="7"/>
  <c r="R38" i="7"/>
  <c r="P32" i="7"/>
  <c r="N38" i="7"/>
  <c r="L38" i="7"/>
  <c r="J39" i="7"/>
  <c r="L33" i="7"/>
  <c r="E39" i="7"/>
  <c r="O43" i="7" l="1"/>
  <c r="G42" i="7"/>
  <c r="S43" i="7"/>
  <c r="E124" i="7"/>
  <c r="E101" i="7"/>
  <c r="D43" i="7"/>
  <c r="E85" i="7"/>
  <c r="C73" i="7"/>
  <c r="D114" i="7"/>
  <c r="E156" i="7"/>
  <c r="E80" i="7"/>
  <c r="D140" i="7"/>
  <c r="D59" i="7"/>
  <c r="C74" i="7"/>
  <c r="R42" i="7"/>
  <c r="E168" i="7"/>
  <c r="E115" i="7"/>
  <c r="C149" i="7"/>
  <c r="D112" i="7"/>
  <c r="D120" i="7"/>
  <c r="D99" i="7"/>
  <c r="D100" i="7"/>
  <c r="C123" i="7"/>
  <c r="K43" i="7"/>
  <c r="D154" i="7"/>
  <c r="E99" i="7"/>
  <c r="D157" i="7"/>
  <c r="C144" i="7"/>
  <c r="D111" i="7"/>
  <c r="E105" i="7"/>
  <c r="D138" i="7"/>
  <c r="D60" i="7"/>
  <c r="E65" i="7"/>
  <c r="C111" i="7"/>
  <c r="E122" i="7"/>
  <c r="C155" i="7"/>
  <c r="D101" i="7"/>
  <c r="C87" i="7"/>
  <c r="H43" i="7"/>
  <c r="E72" i="7"/>
  <c r="E132" i="7"/>
  <c r="D102" i="7"/>
  <c r="K42" i="7"/>
  <c r="C152" i="7"/>
  <c r="M42" i="7"/>
  <c r="C107" i="7"/>
  <c r="E123" i="7"/>
  <c r="D173" i="7"/>
  <c r="C145" i="7"/>
  <c r="D76" i="7"/>
  <c r="L42" i="7"/>
  <c r="E121" i="7"/>
  <c r="C172" i="7"/>
  <c r="E170" i="7"/>
  <c r="D160" i="7"/>
  <c r="D150" i="7"/>
  <c r="C110" i="7"/>
  <c r="C75" i="7"/>
  <c r="D175" i="7"/>
  <c r="D123" i="7"/>
  <c r="E147" i="7"/>
  <c r="D121" i="7"/>
  <c r="C88" i="7"/>
  <c r="R43" i="7"/>
  <c r="D83" i="7"/>
  <c r="C92" i="7"/>
  <c r="L43" i="7"/>
  <c r="E163" i="7"/>
  <c r="C66" i="7"/>
  <c r="D42" i="7"/>
  <c r="D109" i="7"/>
  <c r="E125" i="7"/>
  <c r="E102" i="7"/>
  <c r="I42" i="7"/>
  <c r="E86" i="7"/>
  <c r="C43" i="7"/>
  <c r="U39" i="7"/>
  <c r="E82" i="7"/>
  <c r="T43" i="7"/>
  <c r="C156" i="7"/>
  <c r="D74" i="7"/>
  <c r="D108" i="7"/>
  <c r="P43" i="7"/>
  <c r="G43" i="7"/>
  <c r="D75" i="7"/>
  <c r="D171" i="7"/>
  <c r="C60" i="7"/>
  <c r="D136" i="7"/>
  <c r="J42" i="7"/>
  <c r="E43" i="7"/>
  <c r="D131" i="7"/>
  <c r="C85" i="7"/>
  <c r="T42" i="7"/>
  <c r="D67" i="7"/>
  <c r="D130" i="7"/>
  <c r="E126" i="7"/>
  <c r="E73" i="7"/>
  <c r="I43" i="7"/>
  <c r="C135" i="7"/>
  <c r="E108" i="7"/>
  <c r="E59" i="7"/>
  <c r="D155" i="7"/>
  <c r="E109" i="7"/>
  <c r="E57" i="7"/>
  <c r="C132" i="7"/>
  <c r="C133" i="7"/>
  <c r="C171" i="7"/>
  <c r="D151" i="7"/>
  <c r="C99" i="7"/>
  <c r="C142" i="7"/>
  <c r="D78" i="7"/>
  <c r="E146" i="7"/>
  <c r="C126" i="7"/>
  <c r="E78" i="7"/>
  <c r="E83" i="7"/>
  <c r="C154" i="7"/>
  <c r="J43" i="7"/>
  <c r="D107" i="7"/>
  <c r="D145" i="7"/>
  <c r="C131" i="7"/>
  <c r="D137" i="7"/>
  <c r="Q43" i="7"/>
  <c r="N43" i="7"/>
  <c r="C101" i="7"/>
  <c r="C103" i="7"/>
  <c r="H42" i="7"/>
  <c r="C97" i="7"/>
  <c r="C165" i="7"/>
  <c r="S42" i="7"/>
  <c r="C104" i="7"/>
  <c r="E93" i="7"/>
  <c r="E94" i="7"/>
  <c r="E141" i="7"/>
  <c r="D135" i="7"/>
  <c r="D166" i="7"/>
  <c r="D147" i="7"/>
  <c r="C109" i="7"/>
  <c r="F43" i="7"/>
  <c r="C157" i="7"/>
  <c r="U38" i="7"/>
  <c r="C42" i="7"/>
  <c r="D170" i="7"/>
  <c r="E66" i="7"/>
  <c r="E100" i="7"/>
  <c r="D103" i="7"/>
  <c r="E71" i="7"/>
  <c r="E68" i="7"/>
  <c r="E135" i="7"/>
  <c r="D89" i="7"/>
  <c r="D134" i="7"/>
  <c r="D158" i="7"/>
  <c r="E96" i="7"/>
  <c r="E150" i="7"/>
  <c r="C170" i="7"/>
  <c r="C125" i="7"/>
  <c r="C108" i="7"/>
  <c r="C77" i="7"/>
  <c r="D118" i="7"/>
  <c r="D73" i="7"/>
  <c r="C78" i="7"/>
  <c r="F42" i="7"/>
  <c r="D66" i="7"/>
  <c r="D128" i="7"/>
  <c r="D124" i="7"/>
  <c r="E143" i="7"/>
  <c r="D70" i="7"/>
  <c r="C83"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61" i="7"/>
  <c r="C119" i="7"/>
  <c r="C84" i="7"/>
  <c r="D61" i="7"/>
  <c r="C106" i="7"/>
  <c r="C82" i="7"/>
  <c r="E88" i="7"/>
  <c r="C80" i="7"/>
  <c r="E118" i="7"/>
  <c r="D129" i="7"/>
  <c r="E62" i="7"/>
  <c r="D127" i="7"/>
  <c r="C69" i="7"/>
  <c r="C147" i="7"/>
  <c r="E129" i="7"/>
  <c r="P42" i="7"/>
  <c r="D63" i="7"/>
  <c r="D126" i="7"/>
  <c r="E92" i="7"/>
  <c r="C140" i="7"/>
  <c r="D142" i="7"/>
  <c r="C100" i="7"/>
  <c r="D65" i="7"/>
  <c r="C117" i="7"/>
  <c r="C128" i="7"/>
  <c r="E90" i="7"/>
  <c r="E70" i="7"/>
  <c r="E167" i="7"/>
  <c r="E160" i="7"/>
  <c r="E157" i="7"/>
  <c r="E60" i="7"/>
  <c r="D106" i="7"/>
  <c r="E162" i="7"/>
  <c r="E64" i="7"/>
  <c r="C122" i="7"/>
  <c r="C116" i="7"/>
  <c r="D88" i="7"/>
  <c r="C168" i="7"/>
  <c r="C136"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14" i="7"/>
  <c r="D98" i="7"/>
  <c r="E148" i="7"/>
  <c r="C63" i="7"/>
  <c r="C174" i="7"/>
  <c r="C79" i="7"/>
  <c r="O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0" i="7"/>
  <c r="E63" i="7"/>
  <c r="D153" i="7"/>
  <c r="C167" i="7"/>
  <c r="C112" i="7"/>
  <c r="C163" i="7"/>
  <c r="E77" i="7"/>
  <c r="C72" i="7"/>
  <c r="E110" i="7"/>
  <c r="E111" i="7"/>
  <c r="C120" i="7"/>
  <c r="E67" i="7"/>
  <c r="E133" i="7"/>
  <c r="E134" i="7"/>
  <c r="E79" i="7"/>
  <c r="D96" i="7"/>
  <c r="D146"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H209" i="7"/>
  <c r="H213" i="7"/>
  <c r="F209" i="7"/>
  <c r="F213" i="7"/>
  <c r="G209" i="7"/>
  <c r="F215" i="7" l="1"/>
  <c r="M34" i="12" s="1"/>
  <c r="H215" i="7"/>
  <c r="O34" i="12" s="1"/>
  <c r="G215" i="7"/>
  <c r="N34" i="12" s="1"/>
</calcChain>
</file>

<file path=xl/sharedStrings.xml><?xml version="1.0" encoding="utf-8"?>
<sst xmlns="http://schemas.openxmlformats.org/spreadsheetml/2006/main" count="13225" uniqueCount="216">
  <si>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</si>
  <si>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</si>
  <si>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</si>
  <si>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</si>
  <si>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</si>
  <si>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</si>
  <si>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</si>
  <si>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</si>
  <si>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</si>
  <si>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</si>
  <si>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</si>
  <si>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</si>
  <si>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</si>
  <si>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</si>
  <si>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</si>
  <si>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</si>
  <si>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</si>
  <si>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</si>
  <si>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</si>
  <si>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</si>
  <si>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</si>
  <si>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</si>
  <si>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</si>
  <si>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</si>
  <si>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</si>
  <si>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</si>
  <si>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</si>
  <si>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</si>
  <si>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</si>
  <si>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</si>
  <si>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</si>
  <si>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</si>
  <si>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</si>
  <si>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</si>
  <si>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</si>
  <si>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</si>
  <si>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</si>
  <si>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</si>
  <si>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</si>
  <si>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</si>
  <si>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</si>
  <si>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</si>
  <si>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</si>
  <si>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</si>
  <si>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</si>
  <si>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</si>
  <si>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</si>
  <si>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</si>
  <si>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</si>
  <si>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</si>
  <si>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</si>
  <si>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</si>
  <si>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</si>
  <si>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</si>
  <si>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</si>
  <si>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</si>
  <si>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</si>
  <si>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</si>
  <si>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</si>
  <si>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</si>
  <si>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</si>
  <si>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</si>
  <si>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</si>
  <si>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</si>
  <si>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</si>
  <si>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</si>
  <si>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</si>
  <si>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</si>
  <si>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</si>
  <si>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</si>
  <si>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</si>
  <si>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</si>
  <si>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</si>
  <si>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</si>
  <si>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</si>
  <si>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</si>
  <si>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</si>
  <si>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</si>
  <si>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</si>
  <si>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</si>
  <si>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</si>
  <si>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</si>
  <si>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</si>
  <si>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</si>
  <si>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</si>
  <si>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</si>
  <si>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</si>
  <si>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</si>
  <si>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</si>
  <si>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</si>
  <si>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</si>
  <si>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</si>
  <si>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</si>
  <si>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</si>
  <si>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</si>
  <si>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</si>
  <si>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</si>
  <si>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</si>
  <si>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</si>
  <si>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</si>
  <si>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</si>
  <si>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</si>
  <si>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</si>
  <si>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</si>
  <si>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</si>
  <si>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</si>
  <si>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</si>
  <si>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</si>
  <si>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</si>
  <si>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</si>
  <si>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</si>
  <si>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</si>
  <si>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</si>
  <si>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</si>
  <si>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</si>
  <si>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</si>
  <si>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</si>
  <si>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</si>
  <si>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</si>
  <si>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</si>
  <si>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</si>
  <si>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</si>
  <si>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</si>
  <si>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</si>
  <si>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</si>
  <si>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</si>
  <si>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</si>
  <si>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</si>
  <si>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</si>
  <si>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</si>
  <si>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</si>
  <si>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</si>
  <si>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</si>
  <si>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</si>
  <si>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</si>
  <si>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</si>
  <si>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</si>
  <si>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</si>
  <si>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</si>
  <si>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</si>
  <si>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</si>
  <si>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</si>
  <si>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</si>
  <si>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</si>
  <si>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</si>
  <si>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</si>
  <si>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</si>
  <si>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</si>
  <si>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</si>
  <si>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</si>
  <si>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</si>
  <si>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</si>
  <si>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</si>
  <si>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</si>
  <si>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</si>
  <si>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</si>
  <si>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</si>
  <si>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</si>
  <si>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</si>
  <si>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</si>
  <si>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</si>
  <si>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</si>
  <si>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</si>
  <si>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</si>
  <si>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</si>
  <si>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</si>
  <si>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</si>
  <si>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</si>
  <si>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</si>
  <si>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</si>
  <si>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</si>
  <si>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</si>
  <si>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</si>
  <si>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</si>
  <si>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</si>
  <si>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</si>
  <si>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</si>
  <si>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</si>
  <si>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</si>
  <si>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</si>
  <si>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</si>
  <si>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</si>
  <si>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</si>
  <si>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</si>
  <si>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</si>
  <si>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</si>
  <si>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</si>
  <si>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</si>
  <si>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</si>
  <si>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</si>
  <si>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</si>
  <si>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</si>
  <si>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</si>
  <si>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</si>
  <si>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</si>
  <si>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</si>
  <si>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</si>
  <si>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</si>
  <si>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</si>
  <si>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</si>
  <si>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</si>
  <si>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GRIM0300</t>
  </si>
  <si>
    <t>GRIM_output.xls</t>
  </si>
  <si>
    <t>All diseases of the blood and blood-forming organs and certain disorders involving the immune mechanism (ICD-10 D50–D89), 1968–2014</t>
  </si>
  <si>
    <t>Final</t>
  </si>
  <si>
    <t>Final Recast</t>
  </si>
  <si>
    <t>Revised</t>
  </si>
  <si>
    <t>Preliminary</t>
  </si>
  <si>
    <t>year</t>
  </si>
  <si>
    <t>SnapshotId</t>
  </si>
  <si>
    <t>All diseases of the blood and blood-forming organs and certain disorders involving the immune mechanism</t>
  </si>
  <si>
    <t>D50–D89</t>
  </si>
  <si>
    <t>209, 279–289</t>
  </si>
  <si>
    <t>279–289</t>
  </si>
  <si>
    <t>Disorders involving the immune mechanism (ICD-9 279) were previously included in the endocrine, nutritional and metabolic diseases chapter, but are now part of the diseases of the blood and blood-forming organs chapter.</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</si>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</sst>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blood and blood-forming organs and certain disorders involving the immune mechanism (ICD-10 D50–D89),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168</c:v>
                </c:pt>
                <c:pt idx="1">
                  <c:v>171</c:v>
                </c:pt>
                <c:pt idx="2">
                  <c:v>170</c:v>
                </c:pt>
                <c:pt idx="3">
                  <c:v>176</c:v>
                </c:pt>
                <c:pt idx="4">
                  <c:v>188</c:v>
                </c:pt>
                <c:pt idx="5">
                  <c:v>185</c:v>
                </c:pt>
                <c:pt idx="6">
                  <c:v>209</c:v>
                </c:pt>
                <c:pt idx="7">
                  <c:v>197</c:v>
                </c:pt>
                <c:pt idx="8">
                  <c:v>174</c:v>
                </c:pt>
                <c:pt idx="9">
                  <c:v>187</c:v>
                </c:pt>
                <c:pt idx="10">
                  <c:v>211</c:v>
                </c:pt>
                <c:pt idx="11">
                  <c:v>151</c:v>
                </c:pt>
                <c:pt idx="12">
                  <c:v>168</c:v>
                </c:pt>
                <c:pt idx="13">
                  <c:v>167</c:v>
                </c:pt>
                <c:pt idx="14">
                  <c:v>208</c:v>
                </c:pt>
                <c:pt idx="15">
                  <c:v>185</c:v>
                </c:pt>
                <c:pt idx="16">
                  <c:v>204</c:v>
                </c:pt>
                <c:pt idx="17">
                  <c:v>250</c:v>
                </c:pt>
                <c:pt idx="18">
                  <c:v>304</c:v>
                </c:pt>
                <c:pt idx="19">
                  <c:v>345</c:v>
                </c:pt>
                <c:pt idx="20">
                  <c:v>339</c:v>
                </c:pt>
                <c:pt idx="21">
                  <c:v>458</c:v>
                </c:pt>
                <c:pt idx="22">
                  <c:v>592</c:v>
                </c:pt>
                <c:pt idx="23">
                  <c:v>622</c:v>
                </c:pt>
                <c:pt idx="24">
                  <c:v>687</c:v>
                </c:pt>
                <c:pt idx="25">
                  <c:v>733</c:v>
                </c:pt>
                <c:pt idx="26">
                  <c:v>675</c:v>
                </c:pt>
                <c:pt idx="27">
                  <c:v>640</c:v>
                </c:pt>
                <c:pt idx="28">
                  <c:v>211</c:v>
                </c:pt>
                <c:pt idx="29">
                  <c:v>161</c:v>
                </c:pt>
                <c:pt idx="30">
                  <c:v>199</c:v>
                </c:pt>
                <c:pt idx="31">
                  <c:v>195</c:v>
                </c:pt>
                <c:pt idx="32">
                  <c:v>190</c:v>
                </c:pt>
                <c:pt idx="33">
                  <c:v>183</c:v>
                </c:pt>
                <c:pt idx="34">
                  <c:v>181</c:v>
                </c:pt>
                <c:pt idx="35">
                  <c:v>191</c:v>
                </c:pt>
                <c:pt idx="36">
                  <c:v>222</c:v>
                </c:pt>
                <c:pt idx="37">
                  <c:v>213</c:v>
                </c:pt>
                <c:pt idx="38">
                  <c:v>228</c:v>
                </c:pt>
                <c:pt idx="39">
                  <c:v>202</c:v>
                </c:pt>
                <c:pt idx="40">
                  <c:v>245</c:v>
                </c:pt>
                <c:pt idx="41">
                  <c:v>196</c:v>
                </c:pt>
                <c:pt idx="42">
                  <c:v>199</c:v>
                </c:pt>
                <c:pt idx="43">
                  <c:v>229</c:v>
                </c:pt>
                <c:pt idx="44">
                  <c:v>204</c:v>
                </c:pt>
                <c:pt idx="45">
                  <c:v>219</c:v>
                </c:pt>
                <c:pt idx="46">
                  <c:v>249</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231</c:v>
                </c:pt>
                <c:pt idx="1">
                  <c:v>180</c:v>
                </c:pt>
                <c:pt idx="2">
                  <c:v>205</c:v>
                </c:pt>
                <c:pt idx="3">
                  <c:v>202</c:v>
                </c:pt>
                <c:pt idx="4">
                  <c:v>181</c:v>
                </c:pt>
                <c:pt idx="5">
                  <c:v>191</c:v>
                </c:pt>
                <c:pt idx="6">
                  <c:v>194</c:v>
                </c:pt>
                <c:pt idx="7">
                  <c:v>221</c:v>
                </c:pt>
                <c:pt idx="8">
                  <c:v>193</c:v>
                </c:pt>
                <c:pt idx="9">
                  <c:v>215</c:v>
                </c:pt>
                <c:pt idx="10">
                  <c:v>192</c:v>
                </c:pt>
                <c:pt idx="11">
                  <c:v>192</c:v>
                </c:pt>
                <c:pt idx="12">
                  <c:v>186</c:v>
                </c:pt>
                <c:pt idx="13">
                  <c:v>206</c:v>
                </c:pt>
                <c:pt idx="14">
                  <c:v>214</c:v>
                </c:pt>
                <c:pt idx="15">
                  <c:v>201</c:v>
                </c:pt>
                <c:pt idx="16">
                  <c:v>197</c:v>
                </c:pt>
                <c:pt idx="17">
                  <c:v>235</c:v>
                </c:pt>
                <c:pt idx="18">
                  <c:v>234</c:v>
                </c:pt>
                <c:pt idx="19">
                  <c:v>251</c:v>
                </c:pt>
                <c:pt idx="20">
                  <c:v>235</c:v>
                </c:pt>
                <c:pt idx="21">
                  <c:v>249</c:v>
                </c:pt>
                <c:pt idx="22">
                  <c:v>251</c:v>
                </c:pt>
                <c:pt idx="23">
                  <c:v>240</c:v>
                </c:pt>
                <c:pt idx="24">
                  <c:v>247</c:v>
                </c:pt>
                <c:pt idx="25">
                  <c:v>257</c:v>
                </c:pt>
                <c:pt idx="26">
                  <c:v>264</c:v>
                </c:pt>
                <c:pt idx="27">
                  <c:v>231</c:v>
                </c:pt>
                <c:pt idx="28">
                  <c:v>222</c:v>
                </c:pt>
                <c:pt idx="29">
                  <c:v>211</c:v>
                </c:pt>
                <c:pt idx="30">
                  <c:v>237</c:v>
                </c:pt>
                <c:pt idx="31">
                  <c:v>255</c:v>
                </c:pt>
                <c:pt idx="32">
                  <c:v>223</c:v>
                </c:pt>
                <c:pt idx="33">
                  <c:v>225</c:v>
                </c:pt>
                <c:pt idx="34">
                  <c:v>247</c:v>
                </c:pt>
                <c:pt idx="35">
                  <c:v>263</c:v>
                </c:pt>
                <c:pt idx="36">
                  <c:v>263</c:v>
                </c:pt>
                <c:pt idx="37">
                  <c:v>285</c:v>
                </c:pt>
                <c:pt idx="38">
                  <c:v>267</c:v>
                </c:pt>
                <c:pt idx="39">
                  <c:v>281</c:v>
                </c:pt>
                <c:pt idx="40">
                  <c:v>259</c:v>
                </c:pt>
                <c:pt idx="41">
                  <c:v>233</c:v>
                </c:pt>
                <c:pt idx="42">
                  <c:v>211</c:v>
                </c:pt>
                <c:pt idx="43">
                  <c:v>239</c:v>
                </c:pt>
                <c:pt idx="44">
                  <c:v>235</c:v>
                </c:pt>
                <c:pt idx="45">
                  <c:v>282</c:v>
                </c:pt>
                <c:pt idx="46">
                  <c:v>286</c:v>
                </c:pt>
              </c:numCache>
            </c:numRef>
          </c:yVal>
          <c:smooth val="0"/>
        </c:ser>
        <c:dLbls>
          <c:showLegendKey val="0"/>
          <c:showVal val="0"/>
          <c:showCatName val="0"/>
          <c:showSerName val="0"/>
          <c:showPercent val="0"/>
          <c:showBubbleSize val="0"/>
        </c:dLbls>
        <c:axId val="55869440"/>
        <c:axId val="55871360"/>
      </c:scatterChart>
      <c:valAx>
        <c:axId val="558694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871360"/>
        <c:crosses val="autoZero"/>
        <c:crossBetween val="midCat"/>
        <c:minorUnit val="10"/>
      </c:valAx>
      <c:valAx>
        <c:axId val="5587136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8694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blood and blood-forming organs and certain disorders involving the immune mechanism (ICD-10 D50–D89),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5.0225217999999998</c:v>
                </c:pt>
                <c:pt idx="1">
                  <c:v>4.7309238999999996</c:v>
                </c:pt>
                <c:pt idx="2">
                  <c:v>4.8358483000000003</c:v>
                </c:pt>
                <c:pt idx="3">
                  <c:v>5.1860713000000001</c:v>
                </c:pt>
                <c:pt idx="4">
                  <c:v>4.9375738</c:v>
                </c:pt>
                <c:pt idx="5">
                  <c:v>5.1309440999999998</c:v>
                </c:pt>
                <c:pt idx="6">
                  <c:v>5.4517772000000004</c:v>
                </c:pt>
                <c:pt idx="7">
                  <c:v>5.2453174999999996</c:v>
                </c:pt>
                <c:pt idx="8">
                  <c:v>4.3065715000000004</c:v>
                </c:pt>
                <c:pt idx="9">
                  <c:v>4.8943645</c:v>
                </c:pt>
                <c:pt idx="10">
                  <c:v>5.2207327000000001</c:v>
                </c:pt>
                <c:pt idx="11">
                  <c:v>3.7006903000000002</c:v>
                </c:pt>
                <c:pt idx="12">
                  <c:v>4.1692539000000002</c:v>
                </c:pt>
                <c:pt idx="13">
                  <c:v>3.9168064999999999</c:v>
                </c:pt>
                <c:pt idx="14">
                  <c:v>4.8391386000000001</c:v>
                </c:pt>
                <c:pt idx="15">
                  <c:v>4.1435589999999998</c:v>
                </c:pt>
                <c:pt idx="16">
                  <c:v>4.5536491999999997</c:v>
                </c:pt>
                <c:pt idx="17">
                  <c:v>5.2373709000000002</c:v>
                </c:pt>
                <c:pt idx="18">
                  <c:v>5.7419814000000002</c:v>
                </c:pt>
                <c:pt idx="19">
                  <c:v>6.2473549999999998</c:v>
                </c:pt>
                <c:pt idx="20">
                  <c:v>5.4694782999999996</c:v>
                </c:pt>
                <c:pt idx="21">
                  <c:v>6.9679074999999999</c:v>
                </c:pt>
                <c:pt idx="22">
                  <c:v>8.8203645000000002</c:v>
                </c:pt>
                <c:pt idx="23">
                  <c:v>8.7394759000000004</c:v>
                </c:pt>
                <c:pt idx="24">
                  <c:v>9.3238207000000006</c:v>
                </c:pt>
                <c:pt idx="25">
                  <c:v>9.3608603000000006</c:v>
                </c:pt>
                <c:pt idx="26">
                  <c:v>8.5158647999999992</c:v>
                </c:pt>
                <c:pt idx="27">
                  <c:v>7.9821429000000004</c:v>
                </c:pt>
                <c:pt idx="28">
                  <c:v>3.1397707000000001</c:v>
                </c:pt>
                <c:pt idx="29">
                  <c:v>2.4513647000000001</c:v>
                </c:pt>
                <c:pt idx="30">
                  <c:v>2.9089554</c:v>
                </c:pt>
                <c:pt idx="31">
                  <c:v>2.6240157000000002</c:v>
                </c:pt>
                <c:pt idx="32">
                  <c:v>2.4898318000000002</c:v>
                </c:pt>
                <c:pt idx="33">
                  <c:v>2.2676964000000002</c:v>
                </c:pt>
                <c:pt idx="34">
                  <c:v>2.2246467999999999</c:v>
                </c:pt>
                <c:pt idx="35">
                  <c:v>2.2372985000000001</c:v>
                </c:pt>
                <c:pt idx="36">
                  <c:v>2.5447848</c:v>
                </c:pt>
                <c:pt idx="37">
                  <c:v>2.3617651</c:v>
                </c:pt>
                <c:pt idx="38">
                  <c:v>2.4533611999999998</c:v>
                </c:pt>
                <c:pt idx="39">
                  <c:v>2.0891443999999999</c:v>
                </c:pt>
                <c:pt idx="40">
                  <c:v>2.4431649000000002</c:v>
                </c:pt>
                <c:pt idx="41">
                  <c:v>1.8842544000000001</c:v>
                </c:pt>
                <c:pt idx="42">
                  <c:v>1.8924190000000001</c:v>
                </c:pt>
                <c:pt idx="43">
                  <c:v>2.1172442999999999</c:v>
                </c:pt>
                <c:pt idx="44">
                  <c:v>1.8077270999999999</c:v>
                </c:pt>
                <c:pt idx="45">
                  <c:v>1.8593367000000001</c:v>
                </c:pt>
                <c:pt idx="46">
                  <c:v>2.0562344000000001</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5.2836888000000002</c:v>
                </c:pt>
                <c:pt idx="1">
                  <c:v>3.9798521999999998</c:v>
                </c:pt>
                <c:pt idx="2">
                  <c:v>4.4999260000000003</c:v>
                </c:pt>
                <c:pt idx="3">
                  <c:v>4.1648005000000001</c:v>
                </c:pt>
                <c:pt idx="4">
                  <c:v>3.64106</c:v>
                </c:pt>
                <c:pt idx="5">
                  <c:v>3.7839301000000001</c:v>
                </c:pt>
                <c:pt idx="6">
                  <c:v>3.8022836999999998</c:v>
                </c:pt>
                <c:pt idx="7">
                  <c:v>4.1218336999999998</c:v>
                </c:pt>
                <c:pt idx="8">
                  <c:v>3.4442403000000001</c:v>
                </c:pt>
                <c:pt idx="9">
                  <c:v>3.820287</c:v>
                </c:pt>
                <c:pt idx="10">
                  <c:v>3.3627471999999998</c:v>
                </c:pt>
                <c:pt idx="11">
                  <c:v>3.298028</c:v>
                </c:pt>
                <c:pt idx="12">
                  <c:v>3.1084018000000002</c:v>
                </c:pt>
                <c:pt idx="13">
                  <c:v>3.2686641999999999</c:v>
                </c:pt>
                <c:pt idx="14">
                  <c:v>3.3175916000000001</c:v>
                </c:pt>
                <c:pt idx="15">
                  <c:v>3.0727232</c:v>
                </c:pt>
                <c:pt idx="16">
                  <c:v>2.8570950000000002</c:v>
                </c:pt>
                <c:pt idx="17">
                  <c:v>3.3413748999999999</c:v>
                </c:pt>
                <c:pt idx="18">
                  <c:v>3.1578602999999998</c:v>
                </c:pt>
                <c:pt idx="19">
                  <c:v>3.3522633000000002</c:v>
                </c:pt>
                <c:pt idx="20">
                  <c:v>3.0493725</c:v>
                </c:pt>
                <c:pt idx="21">
                  <c:v>3.1509569000000002</c:v>
                </c:pt>
                <c:pt idx="22">
                  <c:v>3.0960025999999998</c:v>
                </c:pt>
                <c:pt idx="23">
                  <c:v>2.8546580000000001</c:v>
                </c:pt>
                <c:pt idx="24">
                  <c:v>2.8523697000000001</c:v>
                </c:pt>
                <c:pt idx="25">
                  <c:v>2.8699832000000001</c:v>
                </c:pt>
                <c:pt idx="26">
                  <c:v>2.8869248000000001</c:v>
                </c:pt>
                <c:pt idx="27">
                  <c:v>2.4267929000000001</c:v>
                </c:pt>
                <c:pt idx="28">
                  <c:v>2.2829332999999998</c:v>
                </c:pt>
                <c:pt idx="29">
                  <c:v>2.0927056999999998</c:v>
                </c:pt>
                <c:pt idx="30">
                  <c:v>2.2851800999999998</c:v>
                </c:pt>
                <c:pt idx="31">
                  <c:v>2.3987221000000001</c:v>
                </c:pt>
                <c:pt idx="32">
                  <c:v>2.0040637000000001</c:v>
                </c:pt>
                <c:pt idx="33">
                  <c:v>1.9935442999999999</c:v>
                </c:pt>
                <c:pt idx="34">
                  <c:v>2.0762426</c:v>
                </c:pt>
                <c:pt idx="35">
                  <c:v>2.1684692999999999</c:v>
                </c:pt>
                <c:pt idx="36">
                  <c:v>2.1557544000000002</c:v>
                </c:pt>
                <c:pt idx="37">
                  <c:v>2.2775389000000001</c:v>
                </c:pt>
                <c:pt idx="38">
                  <c:v>2.0693321</c:v>
                </c:pt>
                <c:pt idx="39">
                  <c:v>2.1287756999999998</c:v>
                </c:pt>
                <c:pt idx="40">
                  <c:v>1.8800599</c:v>
                </c:pt>
                <c:pt idx="41">
                  <c:v>1.6773849000000001</c:v>
                </c:pt>
                <c:pt idx="42">
                  <c:v>1.4400252</c:v>
                </c:pt>
                <c:pt idx="43">
                  <c:v>1.5898816</c:v>
                </c:pt>
                <c:pt idx="44">
                  <c:v>1.5923403</c:v>
                </c:pt>
                <c:pt idx="45">
                  <c:v>1.8117974999999999</c:v>
                </c:pt>
                <c:pt idx="46">
                  <c:v>1.8034836000000001</c:v>
                </c:pt>
              </c:numCache>
            </c:numRef>
          </c:yVal>
          <c:smooth val="0"/>
        </c:ser>
        <c:dLbls>
          <c:showLegendKey val="0"/>
          <c:showVal val="0"/>
          <c:showCatName val="0"/>
          <c:showSerName val="0"/>
          <c:showPercent val="0"/>
          <c:showBubbleSize val="0"/>
        </c:dLbls>
        <c:axId val="51433856"/>
        <c:axId val="51435776"/>
      </c:scatterChart>
      <c:valAx>
        <c:axId val="5143385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435776"/>
        <c:crosses val="autoZero"/>
        <c:crossBetween val="midCat"/>
        <c:minorUnit val="10"/>
      </c:valAx>
      <c:valAx>
        <c:axId val="514357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3385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blood and blood-forming organs and certain disorders involving the immune mechanism (ICD-10 D50–D89),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0.38099060000000001</c:v>
                </c:pt>
                <c:pt idx="1">
                  <c:v>0</c:v>
                </c:pt>
                <c:pt idx="2">
                  <c:v>0.13856289999999999</c:v>
                </c:pt>
                <c:pt idx="3">
                  <c:v>0</c:v>
                </c:pt>
                <c:pt idx="4">
                  <c:v>0</c:v>
                </c:pt>
                <c:pt idx="5">
                  <c:v>0.2282613</c:v>
                </c:pt>
                <c:pt idx="6">
                  <c:v>0.23397860000000001</c:v>
                </c:pt>
                <c:pt idx="7">
                  <c:v>0.25790809999999997</c:v>
                </c:pt>
                <c:pt idx="8">
                  <c:v>0.85056949999999998</c:v>
                </c:pt>
                <c:pt idx="9">
                  <c:v>0.65552449999999995</c:v>
                </c:pt>
                <c:pt idx="10">
                  <c:v>1.3001450000000001</c:v>
                </c:pt>
                <c:pt idx="11">
                  <c:v>1.2820239</c:v>
                </c:pt>
                <c:pt idx="12">
                  <c:v>2.0885245000000001</c:v>
                </c:pt>
                <c:pt idx="13">
                  <c:v>3.9730124</c:v>
                </c:pt>
                <c:pt idx="14">
                  <c:v>5.9863213000000002</c:v>
                </c:pt>
                <c:pt idx="15">
                  <c:v>10.016406</c:v>
                </c:pt>
                <c:pt idx="16">
                  <c:v>13.71763</c:v>
                </c:pt>
                <c:pt idx="17">
                  <c:v>56.855348999999997</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0.26820939999999999</c:v>
                </c:pt>
                <c:pt idx="1">
                  <c:v>0.27658880000000002</c:v>
                </c:pt>
                <c:pt idx="2">
                  <c:v>0.14584420000000001</c:v>
                </c:pt>
                <c:pt idx="3">
                  <c:v>0.13969970000000001</c:v>
                </c:pt>
                <c:pt idx="4">
                  <c:v>0.24840590000000001</c:v>
                </c:pt>
                <c:pt idx="5">
                  <c:v>0</c:v>
                </c:pt>
                <c:pt idx="6">
                  <c:v>0.23536689999999999</c:v>
                </c:pt>
                <c:pt idx="7">
                  <c:v>0.38365179999999999</c:v>
                </c:pt>
                <c:pt idx="8">
                  <c:v>1.4277283999999999</c:v>
                </c:pt>
                <c:pt idx="9">
                  <c:v>1.2843301</c:v>
                </c:pt>
                <c:pt idx="10">
                  <c:v>1.3952237999999999</c:v>
                </c:pt>
                <c:pt idx="11">
                  <c:v>1.384541</c:v>
                </c:pt>
                <c:pt idx="12">
                  <c:v>1.7180574</c:v>
                </c:pt>
                <c:pt idx="13">
                  <c:v>3.0124217999999998</c:v>
                </c:pt>
                <c:pt idx="14">
                  <c:v>3.3509256999999999</c:v>
                </c:pt>
                <c:pt idx="15">
                  <c:v>6.8243081999999999</c:v>
                </c:pt>
                <c:pt idx="16">
                  <c:v>13.045025000000001</c:v>
                </c:pt>
                <c:pt idx="17">
                  <c:v>45.772418000000002</c:v>
                </c:pt>
              </c:numCache>
            </c:numRef>
          </c:val>
        </c:ser>
        <c:dLbls>
          <c:showLegendKey val="0"/>
          <c:showVal val="0"/>
          <c:showCatName val="0"/>
          <c:showSerName val="0"/>
          <c:showPercent val="0"/>
          <c:showBubbleSize val="0"/>
        </c:dLbls>
        <c:gapWidth val="150"/>
        <c:axId val="52105216"/>
        <c:axId val="52107136"/>
      </c:barChart>
      <c:catAx>
        <c:axId val="5210521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107136"/>
        <c:crosses val="autoZero"/>
        <c:auto val="1"/>
        <c:lblAlgn val="ctr"/>
        <c:lblOffset val="100"/>
        <c:noMultiLvlLbl val="0"/>
      </c:catAx>
      <c:valAx>
        <c:axId val="521071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10521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blood and blood-forming organs and certain disorders involving the immune mechanism (ICD-10 D50–D89),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-3</c:v>
                </c:pt>
                <c:pt idx="1">
                  <c:v>0</c:v>
                </c:pt>
                <c:pt idx="2">
                  <c:v>-1</c:v>
                </c:pt>
                <c:pt idx="3">
                  <c:v>0</c:v>
                </c:pt>
                <c:pt idx="4">
                  <c:v>0</c:v>
                </c:pt>
                <c:pt idx="5">
                  <c:v>-2</c:v>
                </c:pt>
                <c:pt idx="6">
                  <c:v>-2</c:v>
                </c:pt>
                <c:pt idx="7">
                  <c:v>-2</c:v>
                </c:pt>
                <c:pt idx="8">
                  <c:v>-7</c:v>
                </c:pt>
                <c:pt idx="9">
                  <c:v>-5</c:v>
                </c:pt>
                <c:pt idx="10">
                  <c:v>-10</c:v>
                </c:pt>
                <c:pt idx="11">
                  <c:v>-9</c:v>
                </c:pt>
                <c:pt idx="12">
                  <c:v>-13</c:v>
                </c:pt>
                <c:pt idx="13">
                  <c:v>-22</c:v>
                </c:pt>
                <c:pt idx="14">
                  <c:v>-24</c:v>
                </c:pt>
                <c:pt idx="15">
                  <c:v>-29</c:v>
                </c:pt>
                <c:pt idx="16">
                  <c:v>-27</c:v>
                </c:pt>
                <c:pt idx="17">
                  <c:v>-93</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c:v>
                </c:pt>
                <c:pt idx="1">
                  <c:v>2</c:v>
                </c:pt>
                <c:pt idx="2">
                  <c:v>1</c:v>
                </c:pt>
                <c:pt idx="3">
                  <c:v>1</c:v>
                </c:pt>
                <c:pt idx="4">
                  <c:v>2</c:v>
                </c:pt>
                <c:pt idx="5">
                  <c:v>0</c:v>
                </c:pt>
                <c:pt idx="6">
                  <c:v>2</c:v>
                </c:pt>
                <c:pt idx="7">
                  <c:v>3</c:v>
                </c:pt>
                <c:pt idx="8">
                  <c:v>12</c:v>
                </c:pt>
                <c:pt idx="9">
                  <c:v>10</c:v>
                </c:pt>
                <c:pt idx="10">
                  <c:v>11</c:v>
                </c:pt>
                <c:pt idx="11">
                  <c:v>10</c:v>
                </c:pt>
                <c:pt idx="12">
                  <c:v>11</c:v>
                </c:pt>
                <c:pt idx="13">
                  <c:v>17</c:v>
                </c:pt>
                <c:pt idx="14">
                  <c:v>14</c:v>
                </c:pt>
                <c:pt idx="15">
                  <c:v>22</c:v>
                </c:pt>
                <c:pt idx="16">
                  <c:v>33</c:v>
                </c:pt>
                <c:pt idx="17">
                  <c:v>133</c:v>
                </c:pt>
              </c:numCache>
            </c:numRef>
          </c:val>
        </c:ser>
        <c:dLbls>
          <c:showLegendKey val="0"/>
          <c:showVal val="0"/>
          <c:showCatName val="0"/>
          <c:showSerName val="0"/>
          <c:showPercent val="0"/>
          <c:showBubbleSize val="0"/>
        </c:dLbls>
        <c:gapWidth val="0"/>
        <c:overlap val="100"/>
        <c:axId val="52116864"/>
        <c:axId val="52123136"/>
      </c:barChart>
      <c:catAx>
        <c:axId val="5211686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23136"/>
        <c:crosses val="autoZero"/>
        <c:auto val="0"/>
        <c:lblAlgn val="ctr"/>
        <c:lblOffset val="100"/>
        <c:tickLblSkip val="1"/>
        <c:noMultiLvlLbl val="0"/>
      </c:catAx>
      <c:valAx>
        <c:axId val="5212313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168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blood and blood-forming organs and certain disorders involving the immune mechanism (ICD-10 D50–D89),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blood and blood-forming organs and certain disorders involving the immune mechanism (ICD-10 D50–D89),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blood and blood-forming organs and certain disorders involving the immune mechanism.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blood and blood-forming organs and certain disorders involving the immune mechanism (D50–D89) are from the ICD-10 chapter All diseases of the blood and blood-forming organs and certain disorders involving the immune mechanism (D50–D89).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209, 279–289</v>
      </c>
    </row>
    <row r="29" spans="1:3" ht="15.75">
      <c r="A29" s="205"/>
      <c r="B29" s="229" t="s">
        <v>112</v>
      </c>
      <c r="C29" s="3" t="str">
        <f>IF(ISBLANK(Admin!$C$19)," ",Admin!$C$19)</f>
        <v>279–289</v>
      </c>
    </row>
    <row r="30" spans="1:3" ht="15.75">
      <c r="A30" s="205"/>
      <c r="B30" s="230" t="s">
        <v>113</v>
      </c>
      <c r="C30" s="3" t="str">
        <f>IF(ISBLANK(Admin!$C$20)," ",Admin!$C$20)</f>
        <v>D50–D89</v>
      </c>
    </row>
    <row r="31" spans="1:3" ht="15.75">
      <c r="A31" s="205"/>
      <c r="B31" s="220" t="s">
        <v>50</v>
      </c>
    </row>
    <row r="32" spans="1:3" ht="15.75">
      <c r="A32" s="205"/>
      <c r="B32" s="202" t="str">
        <f>Admin!$B$23</f>
        <v>Disorders involving the immune mechanism (ICD-9 279) were previously included in the endocrine, nutritional and metabolic diseases chapter, but are now part of the diseases of the blood and blood-forming organs chapter.</v>
      </c>
    </row>
    <row r="33" spans="1:3" ht="15.75">
      <c r="A33" s="205"/>
      <c r="B33" s="220" t="s">
        <v>57</v>
      </c>
      <c r="C33" s="231" t="s">
        <v>58</v>
      </c>
    </row>
    <row r="34" spans="1:3" ht="15.75">
      <c r="A34" s="205"/>
      <c r="B34" s="76">
        <f>Admin!$C$25</f>
        <v>1.07</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blood and blood-forming organs and certain disorders involving the immune mechanism (ICD-10 D50–D89),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blood and blood-forming organs and certain disorders involving the immune mechanism (ICD-10 D50–D89),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blood and blood-forming organs and certain disorders involving the immune mechanism (ICD-10 D50–D89)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-1.922701372732849E-2</v>
      </c>
      <c r="N10" s="314">
        <f>Admin!G$187</f>
        <v>-2.3096580661151056E-2</v>
      </c>
      <c r="O10" s="314">
        <f>Admin!H$187</f>
        <v>-2.1658861062749057E-2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-0.59059721751730376</v>
      </c>
      <c r="N12" s="314">
        <f>Admin!G$186</f>
        <v>-0.6586696021915599</v>
      </c>
      <c r="O12" s="314">
        <f>Admin!H$186</f>
        <v>-0.63478001914119286</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blood and blood-forming organs and certain disorders involving the immune mechanism (ICD-10 D50–D89)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3.1270186004244467</v>
      </c>
      <c r="N34" s="307">
        <f ca="1">Admin!G$215</f>
        <v>2.6523640397617099</v>
      </c>
      <c r="O34" s="307">
        <f ca="1">Admin!H$215</f>
        <v>2.8889997822235083</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168</v>
      </c>
      <c r="D75" s="100">
        <v>2.7799680000000002</v>
      </c>
      <c r="E75" s="100">
        <v>5.0225217999999998</v>
      </c>
      <c r="F75" s="100" t="s">
        <v>24</v>
      </c>
      <c r="G75" s="100">
        <v>5.8774499000000002</v>
      </c>
      <c r="H75" s="100">
        <v>3.2883182</v>
      </c>
      <c r="I75" s="100">
        <v>2.8233321999999998</v>
      </c>
      <c r="J75" s="100">
        <v>61.035713999999999</v>
      </c>
      <c r="K75" s="100">
        <v>70</v>
      </c>
      <c r="L75" s="100">
        <v>100</v>
      </c>
      <c r="M75" s="100">
        <v>0.27513470000000001</v>
      </c>
      <c r="N75" s="100">
        <v>2774</v>
      </c>
      <c r="O75" s="100">
        <v>0.46982040000000003</v>
      </c>
      <c r="P75" s="100">
        <v>0.3140887</v>
      </c>
      <c r="R75" s="122">
        <v>1968</v>
      </c>
      <c r="S75" s="100">
        <v>231</v>
      </c>
      <c r="T75" s="100">
        <v>3.8723304000000001</v>
      </c>
      <c r="U75" s="100">
        <v>5.2836888000000002</v>
      </c>
      <c r="V75" s="100" t="s">
        <v>24</v>
      </c>
      <c r="W75" s="100">
        <v>6.2438431000000003</v>
      </c>
      <c r="X75" s="100">
        <v>3.3679258999999999</v>
      </c>
      <c r="Y75" s="100">
        <v>2.7813108</v>
      </c>
      <c r="Z75" s="100">
        <v>68.298700999999994</v>
      </c>
      <c r="AA75" s="100">
        <v>76</v>
      </c>
      <c r="AB75" s="100">
        <v>100</v>
      </c>
      <c r="AC75" s="100">
        <v>0.47642620000000002</v>
      </c>
      <c r="AD75" s="100">
        <v>2493</v>
      </c>
      <c r="AE75" s="100">
        <v>0.43473400000000001</v>
      </c>
      <c r="AF75" s="100">
        <v>0.48661749999999998</v>
      </c>
      <c r="AH75" s="122">
        <v>1968</v>
      </c>
      <c r="AI75" s="100">
        <v>399</v>
      </c>
      <c r="AJ75" s="100">
        <v>3.3226091000000002</v>
      </c>
      <c r="AK75" s="100">
        <v>5.214931</v>
      </c>
      <c r="AL75" s="100" t="s">
        <v>24</v>
      </c>
      <c r="AM75" s="100">
        <v>6.1435893999999998</v>
      </c>
      <c r="AN75" s="100">
        <v>3.3584019999999999</v>
      </c>
      <c r="AO75" s="100">
        <v>2.8208937999999999</v>
      </c>
      <c r="AP75" s="100">
        <v>65.240601999999996</v>
      </c>
      <c r="AQ75" s="100">
        <v>74</v>
      </c>
      <c r="AR75" s="100">
        <v>100</v>
      </c>
      <c r="AS75" s="100">
        <v>0.36422719999999997</v>
      </c>
      <c r="AT75" s="100">
        <v>5267</v>
      </c>
      <c r="AU75" s="100">
        <v>0.45253320000000002</v>
      </c>
      <c r="AV75" s="100">
        <v>0.37742690000000001</v>
      </c>
      <c r="AW75" s="100">
        <v>0.9505711</v>
      </c>
      <c r="AY75" s="122">
        <v>1968</v>
      </c>
    </row>
    <row r="76" spans="2:51">
      <c r="B76" s="122">
        <v>1969</v>
      </c>
      <c r="C76" s="100">
        <v>171</v>
      </c>
      <c r="D76" s="100">
        <v>2.7713890999999999</v>
      </c>
      <c r="E76" s="100">
        <v>4.7309238999999996</v>
      </c>
      <c r="F76" s="100" t="s">
        <v>24</v>
      </c>
      <c r="G76" s="100">
        <v>5.4352197999999996</v>
      </c>
      <c r="H76" s="100">
        <v>3.2119475</v>
      </c>
      <c r="I76" s="100">
        <v>2.7192142000000001</v>
      </c>
      <c r="J76" s="100">
        <v>59.684210999999998</v>
      </c>
      <c r="K76" s="100">
        <v>70</v>
      </c>
      <c r="L76" s="100">
        <v>100</v>
      </c>
      <c r="M76" s="100">
        <v>0.28649930000000001</v>
      </c>
      <c r="N76" s="100">
        <v>2987</v>
      </c>
      <c r="O76" s="100">
        <v>0.4952281</v>
      </c>
      <c r="P76" s="100">
        <v>0.3337811</v>
      </c>
      <c r="R76" s="122">
        <v>1969</v>
      </c>
      <c r="S76" s="100">
        <v>180</v>
      </c>
      <c r="T76" s="100">
        <v>2.9542956</v>
      </c>
      <c r="U76" s="100">
        <v>3.9798521999999998</v>
      </c>
      <c r="V76" s="100" t="s">
        <v>24</v>
      </c>
      <c r="W76" s="100">
        <v>4.6755512000000001</v>
      </c>
      <c r="X76" s="100">
        <v>2.6034267999999998</v>
      </c>
      <c r="Y76" s="100">
        <v>2.1797295000000001</v>
      </c>
      <c r="Z76" s="100">
        <v>67.461111000000002</v>
      </c>
      <c r="AA76" s="100">
        <v>74</v>
      </c>
      <c r="AB76" s="100">
        <v>100</v>
      </c>
      <c r="AC76" s="100">
        <v>0.38453320000000002</v>
      </c>
      <c r="AD76" s="100">
        <v>2015</v>
      </c>
      <c r="AE76" s="100">
        <v>0.34402919999999998</v>
      </c>
      <c r="AF76" s="100">
        <v>0.39302350000000003</v>
      </c>
      <c r="AH76" s="122">
        <v>1969</v>
      </c>
      <c r="AI76" s="100">
        <v>351</v>
      </c>
      <c r="AJ76" s="100">
        <v>2.8622652999999998</v>
      </c>
      <c r="AK76" s="100">
        <v>4.3221756999999998</v>
      </c>
      <c r="AL76" s="100" t="s">
        <v>24</v>
      </c>
      <c r="AM76" s="100">
        <v>5.0301036999999997</v>
      </c>
      <c r="AN76" s="100">
        <v>2.8839424999999999</v>
      </c>
      <c r="AO76" s="100">
        <v>2.4378543000000001</v>
      </c>
      <c r="AP76" s="100">
        <v>63.672364999999999</v>
      </c>
      <c r="AQ76" s="100">
        <v>72</v>
      </c>
      <c r="AR76" s="100">
        <v>100</v>
      </c>
      <c r="AS76" s="100">
        <v>0.32958979999999999</v>
      </c>
      <c r="AT76" s="100">
        <v>5002</v>
      </c>
      <c r="AU76" s="100">
        <v>0.42073830000000001</v>
      </c>
      <c r="AV76" s="100">
        <v>0.35535919999999999</v>
      </c>
      <c r="AW76" s="100">
        <v>1.1887185</v>
      </c>
      <c r="AY76" s="122">
        <v>1969</v>
      </c>
    </row>
    <row r="77" spans="2:51">
      <c r="B77" s="122">
        <v>1970</v>
      </c>
      <c r="C77" s="100">
        <v>170</v>
      </c>
      <c r="D77" s="100">
        <v>2.7018534999999999</v>
      </c>
      <c r="E77" s="100">
        <v>4.8358483000000003</v>
      </c>
      <c r="F77" s="100" t="s">
        <v>24</v>
      </c>
      <c r="G77" s="100">
        <v>5.7215905999999999</v>
      </c>
      <c r="H77" s="100">
        <v>3.2063500999999999</v>
      </c>
      <c r="I77" s="100">
        <v>2.7292117999999999</v>
      </c>
      <c r="J77" s="100">
        <v>64.099999999999994</v>
      </c>
      <c r="K77" s="100">
        <v>69</v>
      </c>
      <c r="L77" s="100">
        <v>100</v>
      </c>
      <c r="M77" s="100">
        <v>0.27057999999999999</v>
      </c>
      <c r="N77" s="100">
        <v>2249</v>
      </c>
      <c r="O77" s="100">
        <v>0.36552639999999997</v>
      </c>
      <c r="P77" s="100">
        <v>0.24060319999999999</v>
      </c>
      <c r="R77" s="122">
        <v>1970</v>
      </c>
      <c r="S77" s="100">
        <v>205</v>
      </c>
      <c r="T77" s="100">
        <v>3.2982740000000002</v>
      </c>
      <c r="U77" s="100">
        <v>4.4999260000000003</v>
      </c>
      <c r="V77" s="100" t="s">
        <v>24</v>
      </c>
      <c r="W77" s="100">
        <v>5.3244807999999999</v>
      </c>
      <c r="X77" s="100">
        <v>2.8666604000000002</v>
      </c>
      <c r="Y77" s="100">
        <v>2.3874507</v>
      </c>
      <c r="Z77" s="100">
        <v>70.390243999999996</v>
      </c>
      <c r="AA77" s="100">
        <v>75</v>
      </c>
      <c r="AB77" s="100">
        <v>100</v>
      </c>
      <c r="AC77" s="100">
        <v>0.40820390000000001</v>
      </c>
      <c r="AD77" s="100">
        <v>1731</v>
      </c>
      <c r="AE77" s="100">
        <v>0.28973719999999997</v>
      </c>
      <c r="AF77" s="100">
        <v>0.32386130000000002</v>
      </c>
      <c r="AH77" s="122">
        <v>1970</v>
      </c>
      <c r="AI77" s="100">
        <v>375</v>
      </c>
      <c r="AJ77" s="100">
        <v>2.9982373</v>
      </c>
      <c r="AK77" s="100">
        <v>4.6739930000000003</v>
      </c>
      <c r="AL77" s="100" t="s">
        <v>24</v>
      </c>
      <c r="AM77" s="100">
        <v>5.5265155000000004</v>
      </c>
      <c r="AN77" s="100">
        <v>3.0373496000000002</v>
      </c>
      <c r="AO77" s="100">
        <v>2.5588742</v>
      </c>
      <c r="AP77" s="100">
        <v>67.538667000000004</v>
      </c>
      <c r="AQ77" s="100">
        <v>73</v>
      </c>
      <c r="AR77" s="100">
        <v>100</v>
      </c>
      <c r="AS77" s="100">
        <v>0.3317175</v>
      </c>
      <c r="AT77" s="100">
        <v>3980</v>
      </c>
      <c r="AU77" s="100">
        <v>0.32818920000000001</v>
      </c>
      <c r="AV77" s="100">
        <v>0.27089170000000001</v>
      </c>
      <c r="AW77" s="100">
        <v>1.0746506</v>
      </c>
      <c r="AY77" s="122">
        <v>1970</v>
      </c>
    </row>
    <row r="78" spans="2:51">
      <c r="B78" s="122">
        <v>1971</v>
      </c>
      <c r="C78" s="100">
        <v>176</v>
      </c>
      <c r="D78" s="100">
        <v>2.6796850999999999</v>
      </c>
      <c r="E78" s="100">
        <v>5.1860713000000001</v>
      </c>
      <c r="F78" s="100" t="s">
        <v>24</v>
      </c>
      <c r="G78" s="100">
        <v>6.2180533999999996</v>
      </c>
      <c r="H78" s="100">
        <v>3.3036674000000001</v>
      </c>
      <c r="I78" s="100">
        <v>2.7838226000000001</v>
      </c>
      <c r="J78" s="100">
        <v>63.170454999999997</v>
      </c>
      <c r="K78" s="100">
        <v>70</v>
      </c>
      <c r="L78" s="100">
        <v>100</v>
      </c>
      <c r="M78" s="100">
        <v>0.28817500000000001</v>
      </c>
      <c r="N78" s="100">
        <v>2591</v>
      </c>
      <c r="O78" s="100">
        <v>0.40325369999999999</v>
      </c>
      <c r="P78" s="100">
        <v>0.28017350000000002</v>
      </c>
      <c r="R78" s="122">
        <v>1971</v>
      </c>
      <c r="S78" s="100">
        <v>202</v>
      </c>
      <c r="T78" s="100">
        <v>3.1080131999999998</v>
      </c>
      <c r="U78" s="100">
        <v>4.1648005000000001</v>
      </c>
      <c r="V78" s="100" t="s">
        <v>24</v>
      </c>
      <c r="W78" s="100">
        <v>4.8914587000000003</v>
      </c>
      <c r="X78" s="100">
        <v>2.7254908000000002</v>
      </c>
      <c r="Y78" s="100">
        <v>2.2568625</v>
      </c>
      <c r="Z78" s="100">
        <v>67.797030000000007</v>
      </c>
      <c r="AA78" s="100">
        <v>74</v>
      </c>
      <c r="AB78" s="100">
        <v>100</v>
      </c>
      <c r="AC78" s="100">
        <v>0.40745520000000002</v>
      </c>
      <c r="AD78" s="100">
        <v>2188</v>
      </c>
      <c r="AE78" s="100">
        <v>0.35009829999999997</v>
      </c>
      <c r="AF78" s="100">
        <v>0.40130660000000001</v>
      </c>
      <c r="AH78" s="122">
        <v>1971</v>
      </c>
      <c r="AI78" s="100">
        <v>378</v>
      </c>
      <c r="AJ78" s="100">
        <v>2.8927247</v>
      </c>
      <c r="AK78" s="100">
        <v>4.5150024999999996</v>
      </c>
      <c r="AL78" s="100" t="s">
        <v>24</v>
      </c>
      <c r="AM78" s="100">
        <v>5.3474081</v>
      </c>
      <c r="AN78" s="100">
        <v>2.9366561999999998</v>
      </c>
      <c r="AO78" s="100">
        <v>2.4593687000000002</v>
      </c>
      <c r="AP78" s="100">
        <v>65.642857000000006</v>
      </c>
      <c r="AQ78" s="100">
        <v>72</v>
      </c>
      <c r="AR78" s="100">
        <v>100</v>
      </c>
      <c r="AS78" s="100">
        <v>0.34161770000000002</v>
      </c>
      <c r="AT78" s="100">
        <v>4779</v>
      </c>
      <c r="AU78" s="100">
        <v>0.37704409999999999</v>
      </c>
      <c r="AV78" s="100">
        <v>0.32510139999999998</v>
      </c>
      <c r="AW78" s="100">
        <v>1.2452148000000001</v>
      </c>
      <c r="AY78" s="122">
        <v>1971</v>
      </c>
    </row>
    <row r="79" spans="2:51">
      <c r="B79" s="122">
        <v>1972</v>
      </c>
      <c r="C79" s="100">
        <v>188</v>
      </c>
      <c r="D79" s="100">
        <v>2.8122018999999998</v>
      </c>
      <c r="E79" s="100">
        <v>4.9375738</v>
      </c>
      <c r="F79" s="100" t="s">
        <v>24</v>
      </c>
      <c r="G79" s="100">
        <v>5.7604109000000001</v>
      </c>
      <c r="H79" s="100">
        <v>3.3229913999999998</v>
      </c>
      <c r="I79" s="100">
        <v>2.7999097000000002</v>
      </c>
      <c r="J79" s="100">
        <v>62.037233999999998</v>
      </c>
      <c r="K79" s="100">
        <v>68</v>
      </c>
      <c r="L79" s="100">
        <v>100</v>
      </c>
      <c r="M79" s="100">
        <v>0.30761179999999999</v>
      </c>
      <c r="N79" s="100">
        <v>2858</v>
      </c>
      <c r="O79" s="100">
        <v>0.43690610000000002</v>
      </c>
      <c r="P79" s="100">
        <v>0.31564140000000002</v>
      </c>
      <c r="R79" s="122">
        <v>1972</v>
      </c>
      <c r="S79" s="100">
        <v>181</v>
      </c>
      <c r="T79" s="100">
        <v>2.7347541</v>
      </c>
      <c r="U79" s="100">
        <v>3.64106</v>
      </c>
      <c r="V79" s="100" t="s">
        <v>24</v>
      </c>
      <c r="W79" s="100">
        <v>4.2829550000000003</v>
      </c>
      <c r="X79" s="100">
        <v>2.3613529999999998</v>
      </c>
      <c r="Y79" s="100">
        <v>1.9780408</v>
      </c>
      <c r="Z79" s="100">
        <v>68.696133000000003</v>
      </c>
      <c r="AA79" s="100">
        <v>75</v>
      </c>
      <c r="AB79" s="100">
        <v>100</v>
      </c>
      <c r="AC79" s="100">
        <v>0.37209110000000001</v>
      </c>
      <c r="AD79" s="100">
        <v>1827</v>
      </c>
      <c r="AE79" s="100">
        <v>0.28715669999999999</v>
      </c>
      <c r="AF79" s="100">
        <v>0.35349019999999998</v>
      </c>
      <c r="AH79" s="122">
        <v>1972</v>
      </c>
      <c r="AI79" s="100">
        <v>369</v>
      </c>
      <c r="AJ79" s="100">
        <v>2.7736719999999999</v>
      </c>
      <c r="AK79" s="100">
        <v>4.2044778999999997</v>
      </c>
      <c r="AL79" s="100" t="s">
        <v>24</v>
      </c>
      <c r="AM79" s="100">
        <v>4.9177388999999998</v>
      </c>
      <c r="AN79" s="100">
        <v>2.7960910000000001</v>
      </c>
      <c r="AO79" s="100">
        <v>2.3569749999999998</v>
      </c>
      <c r="AP79" s="100">
        <v>65.303522999999998</v>
      </c>
      <c r="AQ79" s="100">
        <v>71</v>
      </c>
      <c r="AR79" s="100">
        <v>100</v>
      </c>
      <c r="AS79" s="100">
        <v>0.33618799999999999</v>
      </c>
      <c r="AT79" s="100">
        <v>4685</v>
      </c>
      <c r="AU79" s="100">
        <v>0.36307040000000002</v>
      </c>
      <c r="AV79" s="100">
        <v>0.3293951</v>
      </c>
      <c r="AW79" s="100">
        <v>1.3560814000000001</v>
      </c>
      <c r="AY79" s="122">
        <v>1972</v>
      </c>
    </row>
    <row r="80" spans="2:51">
      <c r="B80" s="122">
        <v>1973</v>
      </c>
      <c r="C80" s="100">
        <v>185</v>
      </c>
      <c r="D80" s="100">
        <v>2.7274679000000002</v>
      </c>
      <c r="E80" s="100">
        <v>5.1309440999999998</v>
      </c>
      <c r="F80" s="100" t="s">
        <v>24</v>
      </c>
      <c r="G80" s="100">
        <v>6.0456009999999996</v>
      </c>
      <c r="H80" s="100">
        <v>3.3124102999999998</v>
      </c>
      <c r="I80" s="100">
        <v>2.7721773999999999</v>
      </c>
      <c r="J80" s="100">
        <v>63.481081000000003</v>
      </c>
      <c r="K80" s="100">
        <v>69</v>
      </c>
      <c r="L80" s="100">
        <v>100</v>
      </c>
      <c r="M80" s="100">
        <v>0.30038320000000002</v>
      </c>
      <c r="N80" s="100">
        <v>2613</v>
      </c>
      <c r="O80" s="100">
        <v>0.39364769999999999</v>
      </c>
      <c r="P80" s="100">
        <v>0.29022720000000002</v>
      </c>
      <c r="R80" s="122">
        <v>1973</v>
      </c>
      <c r="S80" s="100">
        <v>191</v>
      </c>
      <c r="T80" s="100">
        <v>2.8415473000000002</v>
      </c>
      <c r="U80" s="100">
        <v>3.7839301000000001</v>
      </c>
      <c r="V80" s="100" t="s">
        <v>24</v>
      </c>
      <c r="W80" s="100">
        <v>4.4768442999999998</v>
      </c>
      <c r="X80" s="100">
        <v>2.4191121</v>
      </c>
      <c r="Y80" s="100">
        <v>2.0084719999999998</v>
      </c>
      <c r="Z80" s="100">
        <v>69.680627999999999</v>
      </c>
      <c r="AA80" s="100">
        <v>77</v>
      </c>
      <c r="AB80" s="100">
        <v>100</v>
      </c>
      <c r="AC80" s="100">
        <v>0.38794329999999999</v>
      </c>
      <c r="AD80" s="100">
        <v>1827</v>
      </c>
      <c r="AE80" s="100">
        <v>0.28283449999999999</v>
      </c>
      <c r="AF80" s="100">
        <v>0.36276269999999999</v>
      </c>
      <c r="AH80" s="122">
        <v>1973</v>
      </c>
      <c r="AI80" s="100">
        <v>376</v>
      </c>
      <c r="AJ80" s="100">
        <v>2.7842492999999999</v>
      </c>
      <c r="AK80" s="100">
        <v>4.3233728999999999</v>
      </c>
      <c r="AL80" s="100" t="s">
        <v>24</v>
      </c>
      <c r="AM80" s="100">
        <v>5.0917851000000001</v>
      </c>
      <c r="AN80" s="100">
        <v>2.7988685000000002</v>
      </c>
      <c r="AO80" s="100">
        <v>2.3379112000000002</v>
      </c>
      <c r="AP80" s="100">
        <v>66.630319</v>
      </c>
      <c r="AQ80" s="100">
        <v>73</v>
      </c>
      <c r="AR80" s="100">
        <v>100</v>
      </c>
      <c r="AS80" s="100">
        <v>0.3392828</v>
      </c>
      <c r="AT80" s="100">
        <v>4440</v>
      </c>
      <c r="AU80" s="100">
        <v>0.3389954</v>
      </c>
      <c r="AV80" s="100">
        <v>0.31624740000000001</v>
      </c>
      <c r="AW80" s="100">
        <v>1.3559828</v>
      </c>
      <c r="AY80" s="122">
        <v>1973</v>
      </c>
    </row>
    <row r="81" spans="2:51">
      <c r="B81" s="122">
        <v>1974</v>
      </c>
      <c r="C81" s="100">
        <v>209</v>
      </c>
      <c r="D81" s="100">
        <v>3.0335279000000002</v>
      </c>
      <c r="E81" s="100">
        <v>5.4517772000000004</v>
      </c>
      <c r="F81" s="100" t="s">
        <v>24</v>
      </c>
      <c r="G81" s="100">
        <v>6.4017407999999998</v>
      </c>
      <c r="H81" s="100">
        <v>3.5899868000000001</v>
      </c>
      <c r="I81" s="100">
        <v>3.0798003</v>
      </c>
      <c r="J81" s="100">
        <v>61.401913999999998</v>
      </c>
      <c r="K81" s="100">
        <v>69</v>
      </c>
      <c r="L81" s="100">
        <v>100</v>
      </c>
      <c r="M81" s="100">
        <v>0.3250439</v>
      </c>
      <c r="N81" s="100">
        <v>3346</v>
      </c>
      <c r="O81" s="100">
        <v>0.49623289999999998</v>
      </c>
      <c r="P81" s="100">
        <v>0.36227769999999998</v>
      </c>
      <c r="R81" s="122">
        <v>1974</v>
      </c>
      <c r="S81" s="100">
        <v>194</v>
      </c>
      <c r="T81" s="100">
        <v>2.8392032</v>
      </c>
      <c r="U81" s="100">
        <v>3.8022836999999998</v>
      </c>
      <c r="V81" s="100" t="s">
        <v>24</v>
      </c>
      <c r="W81" s="100">
        <v>4.6005037</v>
      </c>
      <c r="X81" s="100">
        <v>2.3586993000000001</v>
      </c>
      <c r="Y81" s="100">
        <v>1.9629692999999999</v>
      </c>
      <c r="Z81" s="100">
        <v>73.046391999999997</v>
      </c>
      <c r="AA81" s="100">
        <v>77</v>
      </c>
      <c r="AB81" s="100">
        <v>100</v>
      </c>
      <c r="AC81" s="100">
        <v>0.37645050000000002</v>
      </c>
      <c r="AD81" s="100">
        <v>1364</v>
      </c>
      <c r="AE81" s="100">
        <v>0.20777280000000001</v>
      </c>
      <c r="AF81" s="100">
        <v>0.26781539999999998</v>
      </c>
      <c r="AH81" s="122">
        <v>1974</v>
      </c>
      <c r="AI81" s="100">
        <v>403</v>
      </c>
      <c r="AJ81" s="100">
        <v>2.9367675000000002</v>
      </c>
      <c r="AK81" s="100">
        <v>4.5081335999999999</v>
      </c>
      <c r="AL81" s="100" t="s">
        <v>24</v>
      </c>
      <c r="AM81" s="100">
        <v>5.3607766999999997</v>
      </c>
      <c r="AN81" s="100">
        <v>2.9101568000000002</v>
      </c>
      <c r="AO81" s="100">
        <v>2.4761183</v>
      </c>
      <c r="AP81" s="100">
        <v>67.007444000000007</v>
      </c>
      <c r="AQ81" s="100">
        <v>73</v>
      </c>
      <c r="AR81" s="100">
        <v>100</v>
      </c>
      <c r="AS81" s="100">
        <v>0.34791470000000002</v>
      </c>
      <c r="AT81" s="100">
        <v>4710</v>
      </c>
      <c r="AU81" s="100">
        <v>0.35393140000000001</v>
      </c>
      <c r="AV81" s="100">
        <v>0.32870240000000001</v>
      </c>
      <c r="AW81" s="100">
        <v>1.4338165</v>
      </c>
      <c r="AY81" s="122">
        <v>1974</v>
      </c>
    </row>
    <row r="82" spans="2:51">
      <c r="B82" s="122">
        <v>1975</v>
      </c>
      <c r="C82" s="100">
        <v>197</v>
      </c>
      <c r="D82" s="100">
        <v>2.8267310000000001</v>
      </c>
      <c r="E82" s="100">
        <v>5.2453174999999996</v>
      </c>
      <c r="F82" s="100" t="s">
        <v>24</v>
      </c>
      <c r="G82" s="100">
        <v>6.2610004999999997</v>
      </c>
      <c r="H82" s="100">
        <v>3.3801749000000001</v>
      </c>
      <c r="I82" s="100">
        <v>2.8229985000000002</v>
      </c>
      <c r="J82" s="100">
        <v>64.086293999999995</v>
      </c>
      <c r="K82" s="100">
        <v>69</v>
      </c>
      <c r="L82" s="100">
        <v>100</v>
      </c>
      <c r="M82" s="100">
        <v>0.32434390000000002</v>
      </c>
      <c r="N82" s="100">
        <v>2767</v>
      </c>
      <c r="O82" s="100">
        <v>0.40587069999999997</v>
      </c>
      <c r="P82" s="100">
        <v>0.31793379999999999</v>
      </c>
      <c r="R82" s="122">
        <v>1975</v>
      </c>
      <c r="S82" s="100">
        <v>221</v>
      </c>
      <c r="T82" s="100">
        <v>3.1918823999999999</v>
      </c>
      <c r="U82" s="100">
        <v>4.1218336999999998</v>
      </c>
      <c r="V82" s="100" t="s">
        <v>24</v>
      </c>
      <c r="W82" s="100">
        <v>4.8586564000000001</v>
      </c>
      <c r="X82" s="100">
        <v>2.6783697000000002</v>
      </c>
      <c r="Y82" s="100">
        <v>2.2129348000000002</v>
      </c>
      <c r="Z82" s="100">
        <v>69.031673999999995</v>
      </c>
      <c r="AA82" s="100">
        <v>75</v>
      </c>
      <c r="AB82" s="100">
        <v>100</v>
      </c>
      <c r="AC82" s="100">
        <v>0.45771800000000001</v>
      </c>
      <c r="AD82" s="100">
        <v>2214</v>
      </c>
      <c r="AE82" s="100">
        <v>0.33316030000000002</v>
      </c>
      <c r="AF82" s="100">
        <v>0.4709566</v>
      </c>
      <c r="AH82" s="122">
        <v>1975</v>
      </c>
      <c r="AI82" s="100">
        <v>418</v>
      </c>
      <c r="AJ82" s="100">
        <v>3.0087104999999998</v>
      </c>
      <c r="AK82" s="100">
        <v>4.5383037000000002</v>
      </c>
      <c r="AL82" s="100" t="s">
        <v>24</v>
      </c>
      <c r="AM82" s="100">
        <v>5.3722583999999998</v>
      </c>
      <c r="AN82" s="100">
        <v>2.9574498999999999</v>
      </c>
      <c r="AO82" s="100">
        <v>2.4626508</v>
      </c>
      <c r="AP82" s="100">
        <v>66.700957000000002</v>
      </c>
      <c r="AQ82" s="100">
        <v>73</v>
      </c>
      <c r="AR82" s="100">
        <v>100</v>
      </c>
      <c r="AS82" s="100">
        <v>0.38341239999999999</v>
      </c>
      <c r="AT82" s="100">
        <v>4981</v>
      </c>
      <c r="AU82" s="100">
        <v>0.36997999999999998</v>
      </c>
      <c r="AV82" s="100">
        <v>0.37160159999999998</v>
      </c>
      <c r="AW82" s="100">
        <v>1.2725689</v>
      </c>
      <c r="AY82" s="122">
        <v>1975</v>
      </c>
    </row>
    <row r="83" spans="2:51">
      <c r="B83" s="122">
        <v>1976</v>
      </c>
      <c r="C83" s="100">
        <v>174</v>
      </c>
      <c r="D83" s="100">
        <v>2.4743908000000001</v>
      </c>
      <c r="E83" s="100">
        <v>4.3065715000000004</v>
      </c>
      <c r="F83" s="100" t="s">
        <v>24</v>
      </c>
      <c r="G83" s="100">
        <v>5.1054025000000003</v>
      </c>
      <c r="H83" s="100">
        <v>2.8544651000000001</v>
      </c>
      <c r="I83" s="100">
        <v>2.3973494999999998</v>
      </c>
      <c r="J83" s="100">
        <v>64.270115000000004</v>
      </c>
      <c r="K83" s="100">
        <v>68</v>
      </c>
      <c r="L83" s="100">
        <v>100</v>
      </c>
      <c r="M83" s="100">
        <v>0.27827980000000002</v>
      </c>
      <c r="N83" s="100">
        <v>2290</v>
      </c>
      <c r="O83" s="100">
        <v>0.33312170000000002</v>
      </c>
      <c r="P83" s="100">
        <v>0.26989439999999998</v>
      </c>
      <c r="R83" s="122">
        <v>1976</v>
      </c>
      <c r="S83" s="100">
        <v>193</v>
      </c>
      <c r="T83" s="100">
        <v>2.7567297000000002</v>
      </c>
      <c r="U83" s="100">
        <v>3.4442403000000001</v>
      </c>
      <c r="V83" s="100" t="s">
        <v>24</v>
      </c>
      <c r="W83" s="100">
        <v>4.0775145999999998</v>
      </c>
      <c r="X83" s="100">
        <v>2.2800859</v>
      </c>
      <c r="Y83" s="100">
        <v>1.9787258999999999</v>
      </c>
      <c r="Z83" s="100">
        <v>66.906735999999995</v>
      </c>
      <c r="AA83" s="100">
        <v>76</v>
      </c>
      <c r="AB83" s="100">
        <v>100</v>
      </c>
      <c r="AC83" s="100">
        <v>0.38496059999999999</v>
      </c>
      <c r="AD83" s="100">
        <v>2384</v>
      </c>
      <c r="AE83" s="100">
        <v>0.35526550000000001</v>
      </c>
      <c r="AF83" s="100">
        <v>0.51510860000000003</v>
      </c>
      <c r="AH83" s="122">
        <v>1976</v>
      </c>
      <c r="AI83" s="100">
        <v>367</v>
      </c>
      <c r="AJ83" s="100">
        <v>2.6152486000000001</v>
      </c>
      <c r="AK83" s="100">
        <v>3.8070103</v>
      </c>
      <c r="AL83" s="100" t="s">
        <v>24</v>
      </c>
      <c r="AM83" s="100">
        <v>4.5051506000000003</v>
      </c>
      <c r="AN83" s="100">
        <v>2.5270345999999999</v>
      </c>
      <c r="AO83" s="100">
        <v>2.1587282000000001</v>
      </c>
      <c r="AP83" s="100">
        <v>65.656676000000004</v>
      </c>
      <c r="AQ83" s="100">
        <v>71</v>
      </c>
      <c r="AR83" s="100">
        <v>100</v>
      </c>
      <c r="AS83" s="100">
        <v>0.32575310000000002</v>
      </c>
      <c r="AT83" s="100">
        <v>4674</v>
      </c>
      <c r="AU83" s="100">
        <v>0.34405999999999998</v>
      </c>
      <c r="AV83" s="100">
        <v>0.35644150000000002</v>
      </c>
      <c r="AW83" s="100">
        <v>1.2503690999999999</v>
      </c>
      <c r="AY83" s="122">
        <v>1976</v>
      </c>
    </row>
    <row r="84" spans="2:51">
      <c r="B84" s="122">
        <v>1977</v>
      </c>
      <c r="C84" s="100">
        <v>187</v>
      </c>
      <c r="D84" s="100">
        <v>2.6320597000000001</v>
      </c>
      <c r="E84" s="100">
        <v>4.8943645</v>
      </c>
      <c r="F84" s="100" t="s">
        <v>24</v>
      </c>
      <c r="G84" s="100">
        <v>5.8911587000000001</v>
      </c>
      <c r="H84" s="100">
        <v>3.1062533999999999</v>
      </c>
      <c r="I84" s="100">
        <v>2.5982913999999999</v>
      </c>
      <c r="J84" s="100">
        <v>66.807486999999995</v>
      </c>
      <c r="K84" s="100">
        <v>70</v>
      </c>
      <c r="L84" s="100">
        <v>100</v>
      </c>
      <c r="M84" s="100">
        <v>0.31001329999999999</v>
      </c>
      <c r="N84" s="100">
        <v>2112</v>
      </c>
      <c r="O84" s="100">
        <v>0.30417230000000001</v>
      </c>
      <c r="P84" s="100">
        <v>0.2532739</v>
      </c>
      <c r="R84" s="122">
        <v>1977</v>
      </c>
      <c r="S84" s="100">
        <v>215</v>
      </c>
      <c r="T84" s="100">
        <v>3.033496</v>
      </c>
      <c r="U84" s="100">
        <v>3.820287</v>
      </c>
      <c r="V84" s="100" t="s">
        <v>24</v>
      </c>
      <c r="W84" s="100">
        <v>4.5219825</v>
      </c>
      <c r="X84" s="100">
        <v>2.4929508999999999</v>
      </c>
      <c r="Y84" s="100">
        <v>2.0995501999999999</v>
      </c>
      <c r="Z84" s="100">
        <v>69.506977000000006</v>
      </c>
      <c r="AA84" s="100">
        <v>75</v>
      </c>
      <c r="AB84" s="100">
        <v>100</v>
      </c>
      <c r="AC84" s="100">
        <v>0.4435733</v>
      </c>
      <c r="AD84" s="100">
        <v>2113</v>
      </c>
      <c r="AE84" s="100">
        <v>0.31113069999999998</v>
      </c>
      <c r="AF84" s="100">
        <v>0.47113860000000002</v>
      </c>
      <c r="AH84" s="122">
        <v>1977</v>
      </c>
      <c r="AI84" s="100">
        <v>402</v>
      </c>
      <c r="AJ84" s="100">
        <v>2.832535</v>
      </c>
      <c r="AK84" s="100">
        <v>4.1920042999999998</v>
      </c>
      <c r="AL84" s="100" t="s">
        <v>24</v>
      </c>
      <c r="AM84" s="100">
        <v>4.9934178999999999</v>
      </c>
      <c r="AN84" s="100">
        <v>2.7132841999999999</v>
      </c>
      <c r="AO84" s="100">
        <v>2.2873348999999998</v>
      </c>
      <c r="AP84" s="100">
        <v>68.251244</v>
      </c>
      <c r="AQ84" s="100">
        <v>72.5</v>
      </c>
      <c r="AR84" s="100">
        <v>100</v>
      </c>
      <c r="AS84" s="100">
        <v>0.36951929999999999</v>
      </c>
      <c r="AT84" s="100">
        <v>4225</v>
      </c>
      <c r="AU84" s="100">
        <v>0.30761300000000003</v>
      </c>
      <c r="AV84" s="100">
        <v>0.3294686</v>
      </c>
      <c r="AW84" s="100">
        <v>1.2811509999999999</v>
      </c>
      <c r="AY84" s="122">
        <v>1977</v>
      </c>
    </row>
    <row r="85" spans="2:51">
      <c r="B85" s="122">
        <v>1978</v>
      </c>
      <c r="C85" s="100">
        <v>211</v>
      </c>
      <c r="D85" s="100">
        <v>2.9381895</v>
      </c>
      <c r="E85" s="100">
        <v>5.2207327000000001</v>
      </c>
      <c r="F85" s="100" t="s">
        <v>24</v>
      </c>
      <c r="G85" s="100">
        <v>6.1401931999999997</v>
      </c>
      <c r="H85" s="100">
        <v>3.3607976000000002</v>
      </c>
      <c r="I85" s="100">
        <v>2.7461700000000002</v>
      </c>
      <c r="J85" s="100">
        <v>65.308057000000005</v>
      </c>
      <c r="K85" s="100">
        <v>71</v>
      </c>
      <c r="L85" s="100">
        <v>100</v>
      </c>
      <c r="M85" s="100">
        <v>0.35002739999999999</v>
      </c>
      <c r="N85" s="100">
        <v>2589</v>
      </c>
      <c r="O85" s="100">
        <v>0.36907450000000003</v>
      </c>
      <c r="P85" s="100">
        <v>0.318193</v>
      </c>
      <c r="R85" s="122">
        <v>1978</v>
      </c>
      <c r="S85" s="100">
        <v>192</v>
      </c>
      <c r="T85" s="100">
        <v>2.6748539</v>
      </c>
      <c r="U85" s="100">
        <v>3.3627471999999998</v>
      </c>
      <c r="V85" s="100" t="s">
        <v>24</v>
      </c>
      <c r="W85" s="100">
        <v>3.9949601000000001</v>
      </c>
      <c r="X85" s="100">
        <v>2.1536227999999999</v>
      </c>
      <c r="Y85" s="100">
        <v>1.8006667000000001</v>
      </c>
      <c r="Z85" s="100">
        <v>70.791667000000004</v>
      </c>
      <c r="AA85" s="100">
        <v>76</v>
      </c>
      <c r="AB85" s="100">
        <v>100</v>
      </c>
      <c r="AC85" s="100">
        <v>0.39880359999999998</v>
      </c>
      <c r="AD85" s="100">
        <v>1711</v>
      </c>
      <c r="AE85" s="100">
        <v>0.2488775</v>
      </c>
      <c r="AF85" s="100">
        <v>0.39333509999999999</v>
      </c>
      <c r="AH85" s="122">
        <v>1978</v>
      </c>
      <c r="AI85" s="100">
        <v>403</v>
      </c>
      <c r="AJ85" s="100">
        <v>2.8065522999999999</v>
      </c>
      <c r="AK85" s="100">
        <v>4.1002587999999998</v>
      </c>
      <c r="AL85" s="100" t="s">
        <v>24</v>
      </c>
      <c r="AM85" s="100">
        <v>4.8359471000000003</v>
      </c>
      <c r="AN85" s="100">
        <v>2.6513342999999998</v>
      </c>
      <c r="AO85" s="100">
        <v>2.2017692000000002</v>
      </c>
      <c r="AP85" s="100">
        <v>67.920596000000003</v>
      </c>
      <c r="AQ85" s="100">
        <v>73</v>
      </c>
      <c r="AR85" s="100">
        <v>100</v>
      </c>
      <c r="AS85" s="100">
        <v>0.3716855</v>
      </c>
      <c r="AT85" s="100">
        <v>4300</v>
      </c>
      <c r="AU85" s="100">
        <v>0.30958170000000002</v>
      </c>
      <c r="AV85" s="100">
        <v>0.34437050000000002</v>
      </c>
      <c r="AW85" s="100">
        <v>1.5525201</v>
      </c>
      <c r="AY85" s="122">
        <v>1978</v>
      </c>
    </row>
    <row r="86" spans="2:51">
      <c r="B86" s="123">
        <v>1979</v>
      </c>
      <c r="C86" s="100">
        <v>151</v>
      </c>
      <c r="D86" s="100">
        <v>2.0816783999999999</v>
      </c>
      <c r="E86" s="100">
        <v>3.7006903000000002</v>
      </c>
      <c r="F86" s="100">
        <v>3.9597386000000001</v>
      </c>
      <c r="G86" s="100">
        <v>4.3886643999999997</v>
      </c>
      <c r="H86" s="100">
        <v>2.3750990000000001</v>
      </c>
      <c r="I86" s="100">
        <v>1.9950851000000001</v>
      </c>
      <c r="J86" s="100">
        <v>65.543046000000004</v>
      </c>
      <c r="K86" s="100">
        <v>71</v>
      </c>
      <c r="L86" s="100">
        <v>100</v>
      </c>
      <c r="M86" s="100">
        <v>0.2548222</v>
      </c>
      <c r="N86" s="100">
        <v>1861</v>
      </c>
      <c r="O86" s="100">
        <v>0.26278950000000001</v>
      </c>
      <c r="P86" s="100">
        <v>0.23716400000000001</v>
      </c>
      <c r="R86" s="123">
        <v>1979</v>
      </c>
      <c r="S86" s="100">
        <v>192</v>
      </c>
      <c r="T86" s="100">
        <v>2.6439118000000001</v>
      </c>
      <c r="U86" s="100">
        <v>3.298028</v>
      </c>
      <c r="V86" s="100">
        <v>3.5288900000000001</v>
      </c>
      <c r="W86" s="100">
        <v>3.9946063000000001</v>
      </c>
      <c r="X86" s="100">
        <v>2.0382256000000001</v>
      </c>
      <c r="Y86" s="100">
        <v>1.6876747000000001</v>
      </c>
      <c r="Z86" s="100">
        <v>72.598957999999996</v>
      </c>
      <c r="AA86" s="100">
        <v>78.5</v>
      </c>
      <c r="AB86" s="100">
        <v>100</v>
      </c>
      <c r="AC86" s="100">
        <v>0.4058253</v>
      </c>
      <c r="AD86" s="100">
        <v>1547</v>
      </c>
      <c r="AE86" s="100">
        <v>0.22255849999999999</v>
      </c>
      <c r="AF86" s="100">
        <v>0.37161329999999998</v>
      </c>
      <c r="AH86" s="123">
        <v>1979</v>
      </c>
      <c r="AI86" s="100">
        <v>343</v>
      </c>
      <c r="AJ86" s="100">
        <v>2.3629540000000002</v>
      </c>
      <c r="AK86" s="100">
        <v>3.5086233</v>
      </c>
      <c r="AL86" s="100">
        <v>3.7542268999999999</v>
      </c>
      <c r="AM86" s="100">
        <v>4.2103159000000003</v>
      </c>
      <c r="AN86" s="100">
        <v>2.2049097</v>
      </c>
      <c r="AO86" s="100">
        <v>1.8414275</v>
      </c>
      <c r="AP86" s="100">
        <v>69.492711</v>
      </c>
      <c r="AQ86" s="100">
        <v>75</v>
      </c>
      <c r="AR86" s="100">
        <v>100</v>
      </c>
      <c r="AS86" s="100">
        <v>0.32186019999999999</v>
      </c>
      <c r="AT86" s="100">
        <v>3408</v>
      </c>
      <c r="AU86" s="100">
        <v>0.24286140000000001</v>
      </c>
      <c r="AV86" s="100">
        <v>0.28376780000000001</v>
      </c>
      <c r="AW86" s="100">
        <v>1.1220918</v>
      </c>
      <c r="AY86" s="123">
        <v>1979</v>
      </c>
    </row>
    <row r="87" spans="2:51">
      <c r="B87" s="123">
        <v>1980</v>
      </c>
      <c r="C87" s="100">
        <v>168</v>
      </c>
      <c r="D87" s="100">
        <v>2.2894334000000001</v>
      </c>
      <c r="E87" s="100">
        <v>4.1692539000000002</v>
      </c>
      <c r="F87" s="100">
        <v>4.4611017000000004</v>
      </c>
      <c r="G87" s="100">
        <v>4.9876468999999997</v>
      </c>
      <c r="H87" s="100">
        <v>2.6033876</v>
      </c>
      <c r="I87" s="100">
        <v>2.1476817000000001</v>
      </c>
      <c r="J87" s="100">
        <v>68.470237999999995</v>
      </c>
      <c r="K87" s="100">
        <v>73</v>
      </c>
      <c r="L87" s="100">
        <v>100</v>
      </c>
      <c r="M87" s="100">
        <v>0.2776034</v>
      </c>
      <c r="N87" s="100">
        <v>1647</v>
      </c>
      <c r="O87" s="100">
        <v>0.2300537</v>
      </c>
      <c r="P87" s="100">
        <v>0.21151780000000001</v>
      </c>
      <c r="R87" s="123">
        <v>1980</v>
      </c>
      <c r="S87" s="100">
        <v>186</v>
      </c>
      <c r="T87" s="100">
        <v>2.5281026999999998</v>
      </c>
      <c r="U87" s="100">
        <v>3.1084018000000002</v>
      </c>
      <c r="V87" s="100">
        <v>3.3259899000000002</v>
      </c>
      <c r="W87" s="100">
        <v>3.7097897999999998</v>
      </c>
      <c r="X87" s="100">
        <v>1.9413343999999999</v>
      </c>
      <c r="Y87" s="100">
        <v>1.6182981999999999</v>
      </c>
      <c r="Z87" s="100">
        <v>71.951612999999995</v>
      </c>
      <c r="AA87" s="100">
        <v>78.5</v>
      </c>
      <c r="AB87" s="100">
        <v>100</v>
      </c>
      <c r="AC87" s="100">
        <v>0.38607629999999998</v>
      </c>
      <c r="AD87" s="100">
        <v>1596</v>
      </c>
      <c r="AE87" s="100">
        <v>0.22681509999999999</v>
      </c>
      <c r="AF87" s="100">
        <v>0.3940575</v>
      </c>
      <c r="AH87" s="123">
        <v>1980</v>
      </c>
      <c r="AI87" s="100">
        <v>354</v>
      </c>
      <c r="AJ87" s="100">
        <v>2.4089242999999998</v>
      </c>
      <c r="AK87" s="100">
        <v>3.5249828000000001</v>
      </c>
      <c r="AL87" s="100">
        <v>3.7717315999999999</v>
      </c>
      <c r="AM87" s="100">
        <v>4.2091086999999998</v>
      </c>
      <c r="AN87" s="100">
        <v>2.2092467999999998</v>
      </c>
      <c r="AO87" s="100">
        <v>1.8384644000000001</v>
      </c>
      <c r="AP87" s="100">
        <v>70.299435000000003</v>
      </c>
      <c r="AQ87" s="100">
        <v>76</v>
      </c>
      <c r="AR87" s="100">
        <v>100</v>
      </c>
      <c r="AS87" s="100">
        <v>0.32568200000000003</v>
      </c>
      <c r="AT87" s="100">
        <v>3243</v>
      </c>
      <c r="AU87" s="100">
        <v>0.2284484</v>
      </c>
      <c r="AV87" s="100">
        <v>0.27397719999999998</v>
      </c>
      <c r="AW87" s="100">
        <v>1.3412854000000001</v>
      </c>
      <c r="AY87" s="123">
        <v>1980</v>
      </c>
    </row>
    <row r="88" spans="2:51">
      <c r="B88" s="123">
        <v>1981</v>
      </c>
      <c r="C88" s="100">
        <v>167</v>
      </c>
      <c r="D88" s="100">
        <v>2.2421323000000002</v>
      </c>
      <c r="E88" s="100">
        <v>3.9168064999999999</v>
      </c>
      <c r="F88" s="100">
        <v>4.1909828999999998</v>
      </c>
      <c r="G88" s="100">
        <v>4.6363257000000004</v>
      </c>
      <c r="H88" s="100">
        <v>2.4882768</v>
      </c>
      <c r="I88" s="100">
        <v>2.0542547</v>
      </c>
      <c r="J88" s="100">
        <v>65.964072000000002</v>
      </c>
      <c r="K88" s="100">
        <v>73</v>
      </c>
      <c r="L88" s="100">
        <v>100</v>
      </c>
      <c r="M88" s="100">
        <v>0.27514169999999999</v>
      </c>
      <c r="N88" s="100">
        <v>1988</v>
      </c>
      <c r="O88" s="100">
        <v>0.27374490000000001</v>
      </c>
      <c r="P88" s="100">
        <v>0.26100610000000002</v>
      </c>
      <c r="R88" s="123">
        <v>1981</v>
      </c>
      <c r="S88" s="100">
        <v>206</v>
      </c>
      <c r="T88" s="100">
        <v>2.7558554000000002</v>
      </c>
      <c r="U88" s="100">
        <v>3.2686641999999999</v>
      </c>
      <c r="V88" s="100">
        <v>3.4974707</v>
      </c>
      <c r="W88" s="100">
        <v>3.8956512000000001</v>
      </c>
      <c r="X88" s="100">
        <v>2.1025896999999998</v>
      </c>
      <c r="Y88" s="100">
        <v>1.7549418999999999</v>
      </c>
      <c r="Z88" s="100">
        <v>70.975728000000004</v>
      </c>
      <c r="AA88" s="100">
        <v>76</v>
      </c>
      <c r="AB88" s="100">
        <v>100</v>
      </c>
      <c r="AC88" s="100">
        <v>0.42643920000000002</v>
      </c>
      <c r="AD88" s="100">
        <v>1870</v>
      </c>
      <c r="AE88" s="100">
        <v>0.26176909999999998</v>
      </c>
      <c r="AF88" s="100">
        <v>0.47391680000000003</v>
      </c>
      <c r="AH88" s="123">
        <v>1981</v>
      </c>
      <c r="AI88" s="100">
        <v>373</v>
      </c>
      <c r="AJ88" s="100">
        <v>2.4994538999999998</v>
      </c>
      <c r="AK88" s="100">
        <v>3.5206827000000001</v>
      </c>
      <c r="AL88" s="100">
        <v>3.7671304999999999</v>
      </c>
      <c r="AM88" s="100">
        <v>4.1802650000000003</v>
      </c>
      <c r="AN88" s="100">
        <v>2.2553048000000002</v>
      </c>
      <c r="AO88" s="100">
        <v>1.8764643999999999</v>
      </c>
      <c r="AP88" s="100">
        <v>68.731903000000003</v>
      </c>
      <c r="AQ88" s="100">
        <v>75</v>
      </c>
      <c r="AR88" s="100">
        <v>100</v>
      </c>
      <c r="AS88" s="100">
        <v>0.34219240000000001</v>
      </c>
      <c r="AT88" s="100">
        <v>3858</v>
      </c>
      <c r="AU88" s="100">
        <v>0.2678063</v>
      </c>
      <c r="AV88" s="100">
        <v>0.33366430000000002</v>
      </c>
      <c r="AW88" s="100">
        <v>1.1982896999999999</v>
      </c>
      <c r="AY88" s="123">
        <v>1981</v>
      </c>
    </row>
    <row r="89" spans="2:51">
      <c r="B89" s="123">
        <v>1982</v>
      </c>
      <c r="C89" s="100">
        <v>208</v>
      </c>
      <c r="D89" s="100">
        <v>2.7437325000000001</v>
      </c>
      <c r="E89" s="100">
        <v>4.8391386000000001</v>
      </c>
      <c r="F89" s="100">
        <v>5.1778782999999997</v>
      </c>
      <c r="G89" s="100">
        <v>5.7386742999999996</v>
      </c>
      <c r="H89" s="100">
        <v>3.0312964999999998</v>
      </c>
      <c r="I89" s="100">
        <v>2.4472122999999999</v>
      </c>
      <c r="J89" s="100">
        <v>67.692307999999997</v>
      </c>
      <c r="K89" s="100">
        <v>74</v>
      </c>
      <c r="L89" s="100">
        <v>100</v>
      </c>
      <c r="M89" s="100">
        <v>0.32862000000000002</v>
      </c>
      <c r="N89" s="100">
        <v>2183</v>
      </c>
      <c r="O89" s="100">
        <v>0.29552820000000002</v>
      </c>
      <c r="P89" s="100">
        <v>0.27826000000000001</v>
      </c>
      <c r="R89" s="123">
        <v>1982</v>
      </c>
      <c r="S89" s="100">
        <v>214</v>
      </c>
      <c r="T89" s="100">
        <v>2.8145551000000002</v>
      </c>
      <c r="U89" s="100">
        <v>3.3175916000000001</v>
      </c>
      <c r="V89" s="100">
        <v>3.549823</v>
      </c>
      <c r="W89" s="100">
        <v>3.9761814000000002</v>
      </c>
      <c r="X89" s="100">
        <v>2.0926543999999998</v>
      </c>
      <c r="Y89" s="100">
        <v>1.7613676</v>
      </c>
      <c r="Z89" s="100">
        <v>72.345793999999998</v>
      </c>
      <c r="AA89" s="100">
        <v>77.5</v>
      </c>
      <c r="AB89" s="100">
        <v>100</v>
      </c>
      <c r="AC89" s="100">
        <v>0.41572769999999998</v>
      </c>
      <c r="AD89" s="100">
        <v>1793</v>
      </c>
      <c r="AE89" s="100">
        <v>0.2469836</v>
      </c>
      <c r="AF89" s="100">
        <v>0.43796869999999999</v>
      </c>
      <c r="AH89" s="123">
        <v>1982</v>
      </c>
      <c r="AI89" s="100">
        <v>422</v>
      </c>
      <c r="AJ89" s="100">
        <v>2.7791961000000001</v>
      </c>
      <c r="AK89" s="100">
        <v>3.9248344999999998</v>
      </c>
      <c r="AL89" s="100">
        <v>4.1995728999999997</v>
      </c>
      <c r="AM89" s="100">
        <v>4.6743449999999998</v>
      </c>
      <c r="AN89" s="100">
        <v>2.4774845000000001</v>
      </c>
      <c r="AO89" s="100">
        <v>2.0508332</v>
      </c>
      <c r="AP89" s="100">
        <v>70.052132999999998</v>
      </c>
      <c r="AQ89" s="100">
        <v>75</v>
      </c>
      <c r="AR89" s="100">
        <v>100</v>
      </c>
      <c r="AS89" s="100">
        <v>0.36768869999999998</v>
      </c>
      <c r="AT89" s="100">
        <v>3976</v>
      </c>
      <c r="AU89" s="100">
        <v>0.27146670000000001</v>
      </c>
      <c r="AV89" s="100">
        <v>0.33302399999999999</v>
      </c>
      <c r="AW89" s="100">
        <v>1.4586300000000001</v>
      </c>
      <c r="AY89" s="123">
        <v>1982</v>
      </c>
    </row>
    <row r="90" spans="2:51">
      <c r="B90" s="123">
        <v>1983</v>
      </c>
      <c r="C90" s="100">
        <v>185</v>
      </c>
      <c r="D90" s="100">
        <v>2.4068654</v>
      </c>
      <c r="E90" s="100">
        <v>4.1435589999999998</v>
      </c>
      <c r="F90" s="100">
        <v>4.4336080999999998</v>
      </c>
      <c r="G90" s="100">
        <v>4.8904589999999999</v>
      </c>
      <c r="H90" s="100">
        <v>2.6257586000000002</v>
      </c>
      <c r="I90" s="100">
        <v>2.1470142999999999</v>
      </c>
      <c r="J90" s="100">
        <v>66.324324000000004</v>
      </c>
      <c r="K90" s="100">
        <v>74</v>
      </c>
      <c r="L90" s="100">
        <v>100</v>
      </c>
      <c r="M90" s="100">
        <v>0.30603799999999998</v>
      </c>
      <c r="N90" s="100">
        <v>2204</v>
      </c>
      <c r="O90" s="100">
        <v>0.2944909</v>
      </c>
      <c r="P90" s="100">
        <v>0.29982150000000002</v>
      </c>
      <c r="R90" s="123">
        <v>1983</v>
      </c>
      <c r="S90" s="100">
        <v>201</v>
      </c>
      <c r="T90" s="100">
        <v>2.6079759999999998</v>
      </c>
      <c r="U90" s="100">
        <v>3.0727232</v>
      </c>
      <c r="V90" s="100">
        <v>3.2878137999999999</v>
      </c>
      <c r="W90" s="100">
        <v>3.6905033999999999</v>
      </c>
      <c r="X90" s="100">
        <v>1.8875405999999999</v>
      </c>
      <c r="Y90" s="100">
        <v>1.5442572999999999</v>
      </c>
      <c r="Z90" s="100">
        <v>74.283581999999996</v>
      </c>
      <c r="AA90" s="100">
        <v>79</v>
      </c>
      <c r="AB90" s="100">
        <v>100</v>
      </c>
      <c r="AC90" s="100">
        <v>0.4049643</v>
      </c>
      <c r="AD90" s="100">
        <v>1405</v>
      </c>
      <c r="AE90" s="100">
        <v>0.19116649999999999</v>
      </c>
      <c r="AF90" s="100">
        <v>0.35322989999999999</v>
      </c>
      <c r="AH90" s="123">
        <v>1983</v>
      </c>
      <c r="AI90" s="100">
        <v>386</v>
      </c>
      <c r="AJ90" s="100">
        <v>2.5075563999999999</v>
      </c>
      <c r="AK90" s="100">
        <v>3.5257111000000001</v>
      </c>
      <c r="AL90" s="100">
        <v>3.7725108999999999</v>
      </c>
      <c r="AM90" s="100">
        <v>4.1927246</v>
      </c>
      <c r="AN90" s="100">
        <v>2.2115920999999998</v>
      </c>
      <c r="AO90" s="100">
        <v>1.8159299</v>
      </c>
      <c r="AP90" s="100">
        <v>70.468912000000003</v>
      </c>
      <c r="AQ90" s="100">
        <v>76</v>
      </c>
      <c r="AR90" s="100">
        <v>100</v>
      </c>
      <c r="AS90" s="100">
        <v>0.35064129999999999</v>
      </c>
      <c r="AT90" s="100">
        <v>3609</v>
      </c>
      <c r="AU90" s="100">
        <v>0.24329709999999999</v>
      </c>
      <c r="AV90" s="100">
        <v>0.31857370000000002</v>
      </c>
      <c r="AW90" s="100">
        <v>1.3484973</v>
      </c>
      <c r="AY90" s="123">
        <v>1983</v>
      </c>
    </row>
    <row r="91" spans="2:51">
      <c r="B91" s="123">
        <v>1984</v>
      </c>
      <c r="C91" s="100">
        <v>204</v>
      </c>
      <c r="D91" s="100">
        <v>2.6227106999999998</v>
      </c>
      <c r="E91" s="100">
        <v>4.5536491999999997</v>
      </c>
      <c r="F91" s="100">
        <v>4.8724046999999997</v>
      </c>
      <c r="G91" s="100">
        <v>5.4520773</v>
      </c>
      <c r="H91" s="100">
        <v>2.8334134</v>
      </c>
      <c r="I91" s="100">
        <v>2.3472230999999999</v>
      </c>
      <c r="J91" s="100">
        <v>68.014706000000004</v>
      </c>
      <c r="K91" s="100">
        <v>73.5</v>
      </c>
      <c r="L91" s="100">
        <v>100</v>
      </c>
      <c r="M91" s="100">
        <v>0.34007369999999998</v>
      </c>
      <c r="N91" s="100">
        <v>2162</v>
      </c>
      <c r="O91" s="100">
        <v>0.28573850000000001</v>
      </c>
      <c r="P91" s="100">
        <v>0.30619760000000001</v>
      </c>
      <c r="R91" s="123">
        <v>1984</v>
      </c>
      <c r="S91" s="100">
        <v>197</v>
      </c>
      <c r="T91" s="100">
        <v>2.5252593000000001</v>
      </c>
      <c r="U91" s="100">
        <v>2.8570950000000002</v>
      </c>
      <c r="V91" s="100">
        <v>3.0570917</v>
      </c>
      <c r="W91" s="100">
        <v>3.4097464999999998</v>
      </c>
      <c r="X91" s="100">
        <v>1.8062882</v>
      </c>
      <c r="Y91" s="100">
        <v>1.5041091</v>
      </c>
      <c r="Z91" s="100">
        <v>73.035533000000001</v>
      </c>
      <c r="AA91" s="100">
        <v>78</v>
      </c>
      <c r="AB91" s="100">
        <v>100</v>
      </c>
      <c r="AC91" s="100">
        <v>0.39457609999999999</v>
      </c>
      <c r="AD91" s="100">
        <v>1519</v>
      </c>
      <c r="AE91" s="100">
        <v>0.20447419999999999</v>
      </c>
      <c r="AF91" s="100">
        <v>0.39829039999999999</v>
      </c>
      <c r="AH91" s="123">
        <v>1984</v>
      </c>
      <c r="AI91" s="100">
        <v>401</v>
      </c>
      <c r="AJ91" s="100">
        <v>2.5739131999999998</v>
      </c>
      <c r="AK91" s="100">
        <v>3.4833728000000002</v>
      </c>
      <c r="AL91" s="100">
        <v>3.7272088999999999</v>
      </c>
      <c r="AM91" s="100">
        <v>4.1502220000000003</v>
      </c>
      <c r="AN91" s="100">
        <v>2.2084161999999998</v>
      </c>
      <c r="AO91" s="100">
        <v>1.8428959</v>
      </c>
      <c r="AP91" s="100">
        <v>70.481296999999998</v>
      </c>
      <c r="AQ91" s="100">
        <v>76</v>
      </c>
      <c r="AR91" s="100">
        <v>100</v>
      </c>
      <c r="AS91" s="100">
        <v>0.36483070000000001</v>
      </c>
      <c r="AT91" s="100">
        <v>3681</v>
      </c>
      <c r="AU91" s="100">
        <v>0.245479</v>
      </c>
      <c r="AV91" s="100">
        <v>0.3384952</v>
      </c>
      <c r="AW91" s="100">
        <v>1.5938038999999999</v>
      </c>
      <c r="AY91" s="123">
        <v>1984</v>
      </c>
    </row>
    <row r="92" spans="2:51">
      <c r="B92" s="123">
        <v>1985</v>
      </c>
      <c r="C92" s="100">
        <v>250</v>
      </c>
      <c r="D92" s="100">
        <v>3.1714908999999998</v>
      </c>
      <c r="E92" s="100">
        <v>5.2373709000000002</v>
      </c>
      <c r="F92" s="100">
        <v>5.6039868999999998</v>
      </c>
      <c r="G92" s="100">
        <v>6.2043913999999996</v>
      </c>
      <c r="H92" s="100">
        <v>3.3721717999999998</v>
      </c>
      <c r="I92" s="100">
        <v>2.8189058</v>
      </c>
      <c r="J92" s="100">
        <v>64.536000000000001</v>
      </c>
      <c r="K92" s="100">
        <v>70</v>
      </c>
      <c r="L92" s="100">
        <v>100</v>
      </c>
      <c r="M92" s="100">
        <v>0.3896752</v>
      </c>
      <c r="N92" s="100">
        <v>3447</v>
      </c>
      <c r="O92" s="100">
        <v>0.44996619999999998</v>
      </c>
      <c r="P92" s="100">
        <v>0.45886949999999999</v>
      </c>
      <c r="R92" s="123">
        <v>1985</v>
      </c>
      <c r="S92" s="100">
        <v>235</v>
      </c>
      <c r="T92" s="100">
        <v>2.9725823999999998</v>
      </c>
      <c r="U92" s="100">
        <v>3.3413748999999999</v>
      </c>
      <c r="V92" s="100">
        <v>3.5752712</v>
      </c>
      <c r="W92" s="100">
        <v>3.9887538999999999</v>
      </c>
      <c r="X92" s="100">
        <v>2.0789778999999999</v>
      </c>
      <c r="Y92" s="100">
        <v>1.7210764000000001</v>
      </c>
      <c r="Z92" s="100">
        <v>74.042552999999998</v>
      </c>
      <c r="AA92" s="100">
        <v>78</v>
      </c>
      <c r="AB92" s="100">
        <v>100</v>
      </c>
      <c r="AC92" s="100">
        <v>0.42999340000000003</v>
      </c>
      <c r="AD92" s="100">
        <v>1674</v>
      </c>
      <c r="AE92" s="100">
        <v>0.22268379999999999</v>
      </c>
      <c r="AF92" s="100">
        <v>0.41101539999999998</v>
      </c>
      <c r="AH92" s="123">
        <v>1985</v>
      </c>
      <c r="AI92" s="100">
        <v>485</v>
      </c>
      <c r="AJ92" s="100">
        <v>3.0718926999999998</v>
      </c>
      <c r="AK92" s="100">
        <v>4.0926523000000001</v>
      </c>
      <c r="AL92" s="100">
        <v>4.3791378999999999</v>
      </c>
      <c r="AM92" s="100">
        <v>4.8400806000000003</v>
      </c>
      <c r="AN92" s="100">
        <v>2.6293837</v>
      </c>
      <c r="AO92" s="100">
        <v>2.1983478999999999</v>
      </c>
      <c r="AP92" s="100">
        <v>69.142268000000001</v>
      </c>
      <c r="AQ92" s="100">
        <v>75</v>
      </c>
      <c r="AR92" s="100">
        <v>100</v>
      </c>
      <c r="AS92" s="100">
        <v>0.40822170000000002</v>
      </c>
      <c r="AT92" s="100">
        <v>5121</v>
      </c>
      <c r="AU92" s="100">
        <v>0.33739710000000001</v>
      </c>
      <c r="AV92" s="100">
        <v>0.44204549999999998</v>
      </c>
      <c r="AW92" s="100">
        <v>1.5674299</v>
      </c>
      <c r="AY92" s="123">
        <v>1985</v>
      </c>
    </row>
    <row r="93" spans="2:51">
      <c r="B93" s="123">
        <v>1986</v>
      </c>
      <c r="C93" s="100">
        <v>304</v>
      </c>
      <c r="D93" s="100">
        <v>3.7999111999999999</v>
      </c>
      <c r="E93" s="100">
        <v>5.7419814000000002</v>
      </c>
      <c r="F93" s="100">
        <v>6.1439200999999999</v>
      </c>
      <c r="G93" s="100">
        <v>6.6792009999999999</v>
      </c>
      <c r="H93" s="100">
        <v>3.8865612999999999</v>
      </c>
      <c r="I93" s="100">
        <v>3.2571840999999999</v>
      </c>
      <c r="J93" s="100">
        <v>60.618420999999998</v>
      </c>
      <c r="K93" s="100">
        <v>68</v>
      </c>
      <c r="L93" s="100">
        <v>100</v>
      </c>
      <c r="M93" s="100">
        <v>0.48866739999999997</v>
      </c>
      <c r="N93" s="100">
        <v>5240</v>
      </c>
      <c r="O93" s="100">
        <v>0.67470149999999995</v>
      </c>
      <c r="P93" s="100">
        <v>0.72410399999999997</v>
      </c>
      <c r="R93" s="123">
        <v>1986</v>
      </c>
      <c r="S93" s="100">
        <v>234</v>
      </c>
      <c r="T93" s="100">
        <v>2.9183742000000001</v>
      </c>
      <c r="U93" s="100">
        <v>3.1578602999999998</v>
      </c>
      <c r="V93" s="100">
        <v>3.3789104999999999</v>
      </c>
      <c r="W93" s="100">
        <v>3.7817215000000002</v>
      </c>
      <c r="X93" s="100">
        <v>1.9759613</v>
      </c>
      <c r="Y93" s="100">
        <v>1.6520039</v>
      </c>
      <c r="Z93" s="100">
        <v>74.294871999999998</v>
      </c>
      <c r="AA93" s="100">
        <v>77.5</v>
      </c>
      <c r="AB93" s="100">
        <v>100</v>
      </c>
      <c r="AC93" s="100">
        <v>0.44342540000000003</v>
      </c>
      <c r="AD93" s="100">
        <v>1513</v>
      </c>
      <c r="AE93" s="100">
        <v>0.19873399999999999</v>
      </c>
      <c r="AF93" s="100">
        <v>0.38783630000000002</v>
      </c>
      <c r="AH93" s="123">
        <v>1986</v>
      </c>
      <c r="AI93" s="100">
        <v>538</v>
      </c>
      <c r="AJ93" s="100">
        <v>3.3586480999999999</v>
      </c>
      <c r="AK93" s="100">
        <v>4.2461570000000002</v>
      </c>
      <c r="AL93" s="100">
        <v>4.5433880000000002</v>
      </c>
      <c r="AM93" s="100">
        <v>4.9655667000000001</v>
      </c>
      <c r="AN93" s="100">
        <v>2.8337121000000001</v>
      </c>
      <c r="AO93" s="100">
        <v>2.3876211999999999</v>
      </c>
      <c r="AP93" s="100">
        <v>66.566913999999997</v>
      </c>
      <c r="AQ93" s="100">
        <v>73</v>
      </c>
      <c r="AR93" s="100">
        <v>100</v>
      </c>
      <c r="AS93" s="100">
        <v>0.46790340000000002</v>
      </c>
      <c r="AT93" s="100">
        <v>6753</v>
      </c>
      <c r="AU93" s="100">
        <v>0.43908849999999999</v>
      </c>
      <c r="AV93" s="100">
        <v>0.60632129999999995</v>
      </c>
      <c r="AW93" s="100">
        <v>1.8183138999999999</v>
      </c>
      <c r="AY93" s="123">
        <v>1986</v>
      </c>
    </row>
    <row r="94" spans="2:51">
      <c r="B94" s="123">
        <v>1987</v>
      </c>
      <c r="C94" s="100">
        <v>345</v>
      </c>
      <c r="D94" s="100">
        <v>4.2496817</v>
      </c>
      <c r="E94" s="100">
        <v>6.2473549999999998</v>
      </c>
      <c r="F94" s="100">
        <v>6.6846699000000003</v>
      </c>
      <c r="G94" s="100">
        <v>7.1644024000000002</v>
      </c>
      <c r="H94" s="100">
        <v>4.2463490000000004</v>
      </c>
      <c r="I94" s="100">
        <v>3.5391195</v>
      </c>
      <c r="J94" s="100">
        <v>60.107246000000004</v>
      </c>
      <c r="K94" s="100">
        <v>67</v>
      </c>
      <c r="L94" s="100">
        <v>100</v>
      </c>
      <c r="M94" s="100">
        <v>0.54237610000000003</v>
      </c>
      <c r="N94" s="100">
        <v>6053</v>
      </c>
      <c r="O94" s="100">
        <v>0.76873610000000003</v>
      </c>
      <c r="P94" s="100">
        <v>0.84027430000000003</v>
      </c>
      <c r="R94" s="123">
        <v>1987</v>
      </c>
      <c r="S94" s="100">
        <v>251</v>
      </c>
      <c r="T94" s="100">
        <v>3.0814110000000001</v>
      </c>
      <c r="U94" s="100">
        <v>3.3522633000000002</v>
      </c>
      <c r="V94" s="100">
        <v>3.5869217999999998</v>
      </c>
      <c r="W94" s="100">
        <v>4.0518592</v>
      </c>
      <c r="X94" s="100">
        <v>2.0746908999999998</v>
      </c>
      <c r="Y94" s="100">
        <v>1.7244459000000001</v>
      </c>
      <c r="Z94" s="100">
        <v>74.270916</v>
      </c>
      <c r="AA94" s="100">
        <v>81</v>
      </c>
      <c r="AB94" s="100">
        <v>100</v>
      </c>
      <c r="AC94" s="100">
        <v>0.46732449999999998</v>
      </c>
      <c r="AD94" s="100">
        <v>1854</v>
      </c>
      <c r="AE94" s="100">
        <v>0.23997599999999999</v>
      </c>
      <c r="AF94" s="100">
        <v>0.48896400000000001</v>
      </c>
      <c r="AH94" s="123">
        <v>1987</v>
      </c>
      <c r="AI94" s="100">
        <v>596</v>
      </c>
      <c r="AJ94" s="100">
        <v>3.6645636000000001</v>
      </c>
      <c r="AK94" s="100">
        <v>4.6292638999999998</v>
      </c>
      <c r="AL94" s="100">
        <v>4.9533123999999997</v>
      </c>
      <c r="AM94" s="100">
        <v>5.3968020000000001</v>
      </c>
      <c r="AN94" s="100">
        <v>3.0736645</v>
      </c>
      <c r="AO94" s="100">
        <v>2.5711322999999999</v>
      </c>
      <c r="AP94" s="100">
        <v>66.072147999999999</v>
      </c>
      <c r="AQ94" s="100">
        <v>74</v>
      </c>
      <c r="AR94" s="100">
        <v>100</v>
      </c>
      <c r="AS94" s="100">
        <v>0.50801660000000004</v>
      </c>
      <c r="AT94" s="100">
        <v>7907</v>
      </c>
      <c r="AU94" s="100">
        <v>0.50686759999999997</v>
      </c>
      <c r="AV94" s="100">
        <v>0.71912609999999999</v>
      </c>
      <c r="AW94" s="100">
        <v>1.863623</v>
      </c>
      <c r="AY94" s="123">
        <v>1987</v>
      </c>
    </row>
    <row r="95" spans="2:51">
      <c r="B95" s="123">
        <v>1988</v>
      </c>
      <c r="C95" s="100">
        <v>339</v>
      </c>
      <c r="D95" s="100">
        <v>4.1096164000000002</v>
      </c>
      <c r="E95" s="100">
        <v>5.4694782999999996</v>
      </c>
      <c r="F95" s="100">
        <v>5.8523417999999996</v>
      </c>
      <c r="G95" s="100">
        <v>6.1231530999999997</v>
      </c>
      <c r="H95" s="100">
        <v>4.0191656</v>
      </c>
      <c r="I95" s="100">
        <v>3.4728053000000001</v>
      </c>
      <c r="J95" s="100">
        <v>55.557521999999999</v>
      </c>
      <c r="K95" s="100">
        <v>57</v>
      </c>
      <c r="L95" s="100">
        <v>100</v>
      </c>
      <c r="M95" s="100">
        <v>0.52089739999999995</v>
      </c>
      <c r="N95" s="100">
        <v>7280</v>
      </c>
      <c r="O95" s="100">
        <v>0.91067220000000004</v>
      </c>
      <c r="P95" s="100">
        <v>0.98386359999999995</v>
      </c>
      <c r="R95" s="123">
        <v>1988</v>
      </c>
      <c r="S95" s="100">
        <v>235</v>
      </c>
      <c r="T95" s="100">
        <v>2.8370612999999998</v>
      </c>
      <c r="U95" s="100">
        <v>3.0493725</v>
      </c>
      <c r="V95" s="100">
        <v>3.2628286000000002</v>
      </c>
      <c r="W95" s="100">
        <v>3.6797111</v>
      </c>
      <c r="X95" s="100">
        <v>1.8582999</v>
      </c>
      <c r="Y95" s="100">
        <v>1.4981063999999999</v>
      </c>
      <c r="Z95" s="100">
        <v>75.268084999999999</v>
      </c>
      <c r="AA95" s="100">
        <v>80</v>
      </c>
      <c r="AB95" s="100">
        <v>100</v>
      </c>
      <c r="AC95" s="100">
        <v>0.42895739999999999</v>
      </c>
      <c r="AD95" s="100">
        <v>1419</v>
      </c>
      <c r="AE95" s="100">
        <v>0.18079919999999999</v>
      </c>
      <c r="AF95" s="100">
        <v>0.36234749999999999</v>
      </c>
      <c r="AH95" s="123">
        <v>1988</v>
      </c>
      <c r="AI95" s="100">
        <v>574</v>
      </c>
      <c r="AJ95" s="100">
        <v>3.4720198</v>
      </c>
      <c r="AK95" s="100">
        <v>4.2413843</v>
      </c>
      <c r="AL95" s="100">
        <v>4.5382812000000001</v>
      </c>
      <c r="AM95" s="100">
        <v>4.8799985000000001</v>
      </c>
      <c r="AN95" s="100">
        <v>2.9313148999999998</v>
      </c>
      <c r="AO95" s="100">
        <v>2.4807746000000002</v>
      </c>
      <c r="AP95" s="100">
        <v>63.627178000000001</v>
      </c>
      <c r="AQ95" s="100">
        <v>72</v>
      </c>
      <c r="AR95" s="100">
        <v>100</v>
      </c>
      <c r="AS95" s="100">
        <v>0.47887610000000003</v>
      </c>
      <c r="AT95" s="100">
        <v>8699</v>
      </c>
      <c r="AU95" s="100">
        <v>0.54908979999999996</v>
      </c>
      <c r="AV95" s="100">
        <v>0.76876650000000002</v>
      </c>
      <c r="AW95" s="100">
        <v>1.7936406</v>
      </c>
      <c r="AY95" s="123">
        <v>1988</v>
      </c>
    </row>
    <row r="96" spans="2:51">
      <c r="B96" s="123">
        <v>1989</v>
      </c>
      <c r="C96" s="100">
        <v>458</v>
      </c>
      <c r="D96" s="100">
        <v>5.4604488</v>
      </c>
      <c r="E96" s="100">
        <v>6.9679074999999999</v>
      </c>
      <c r="F96" s="100">
        <v>7.4556610000000001</v>
      </c>
      <c r="G96" s="100">
        <v>7.5951950000000004</v>
      </c>
      <c r="H96" s="100">
        <v>5.2383274000000002</v>
      </c>
      <c r="I96" s="100">
        <v>4.4525056000000003</v>
      </c>
      <c r="J96" s="100">
        <v>53.659388999999997</v>
      </c>
      <c r="K96" s="100">
        <v>48</v>
      </c>
      <c r="L96" s="100">
        <v>100</v>
      </c>
      <c r="M96" s="100">
        <v>0.68433790000000005</v>
      </c>
      <c r="N96" s="100">
        <v>10595</v>
      </c>
      <c r="O96" s="100">
        <v>1.3046831000000001</v>
      </c>
      <c r="P96" s="100">
        <v>1.4697498</v>
      </c>
      <c r="R96" s="123">
        <v>1989</v>
      </c>
      <c r="S96" s="100">
        <v>249</v>
      </c>
      <c r="T96" s="100">
        <v>2.9548488000000002</v>
      </c>
      <c r="U96" s="100">
        <v>3.1509569000000002</v>
      </c>
      <c r="V96" s="100">
        <v>3.3715239000000001</v>
      </c>
      <c r="W96" s="100">
        <v>3.7852706</v>
      </c>
      <c r="X96" s="100">
        <v>1.9364836999999999</v>
      </c>
      <c r="Y96" s="100">
        <v>1.5822229999999999</v>
      </c>
      <c r="Z96" s="100">
        <v>75.433734999999999</v>
      </c>
      <c r="AA96" s="100">
        <v>80</v>
      </c>
      <c r="AB96" s="100">
        <v>100</v>
      </c>
      <c r="AC96" s="100">
        <v>0.43450949999999999</v>
      </c>
      <c r="AD96" s="100">
        <v>1433</v>
      </c>
      <c r="AE96" s="100">
        <v>0.17968590000000001</v>
      </c>
      <c r="AF96" s="100">
        <v>0.37237999999999999</v>
      </c>
      <c r="AH96" s="123">
        <v>1989</v>
      </c>
      <c r="AI96" s="100">
        <v>707</v>
      </c>
      <c r="AJ96" s="100">
        <v>4.2047252999999998</v>
      </c>
      <c r="AK96" s="100">
        <v>5.0143544000000002</v>
      </c>
      <c r="AL96" s="100">
        <v>5.3653592000000003</v>
      </c>
      <c r="AM96" s="100">
        <v>5.6342556999999998</v>
      </c>
      <c r="AN96" s="100">
        <v>3.5669426</v>
      </c>
      <c r="AO96" s="100">
        <v>3.007768</v>
      </c>
      <c r="AP96" s="100">
        <v>61.328147000000001</v>
      </c>
      <c r="AQ96" s="100">
        <v>67</v>
      </c>
      <c r="AR96" s="100">
        <v>100</v>
      </c>
      <c r="AS96" s="100">
        <v>0.56909650000000001</v>
      </c>
      <c r="AT96" s="100">
        <v>12028</v>
      </c>
      <c r="AU96" s="100">
        <v>0.74727679999999996</v>
      </c>
      <c r="AV96" s="100">
        <v>1.0878246</v>
      </c>
      <c r="AW96" s="100">
        <v>2.2113624000000001</v>
      </c>
      <c r="AY96" s="123">
        <v>1989</v>
      </c>
    </row>
    <row r="97" spans="2:51">
      <c r="B97" s="123">
        <v>1990</v>
      </c>
      <c r="C97" s="100">
        <v>592</v>
      </c>
      <c r="D97" s="100">
        <v>6.9554844999999998</v>
      </c>
      <c r="E97" s="100">
        <v>8.8203645000000002</v>
      </c>
      <c r="F97" s="100">
        <v>9.4377899999999997</v>
      </c>
      <c r="G97" s="100">
        <v>9.6488869000000008</v>
      </c>
      <c r="H97" s="100">
        <v>6.7249590000000001</v>
      </c>
      <c r="I97" s="100">
        <v>5.8195360999999997</v>
      </c>
      <c r="J97" s="100">
        <v>52.055743</v>
      </c>
      <c r="K97" s="100">
        <v>46</v>
      </c>
      <c r="L97" s="100">
        <v>100</v>
      </c>
      <c r="M97" s="100">
        <v>0.91558660000000003</v>
      </c>
      <c r="N97" s="100">
        <v>14709</v>
      </c>
      <c r="O97" s="100">
        <v>1.786289</v>
      </c>
      <c r="P97" s="100">
        <v>2.0611809999999999</v>
      </c>
      <c r="R97" s="123">
        <v>1990</v>
      </c>
      <c r="S97" s="100">
        <v>251</v>
      </c>
      <c r="T97" s="100">
        <v>2.9343480999999998</v>
      </c>
      <c r="U97" s="100">
        <v>3.0960025999999998</v>
      </c>
      <c r="V97" s="100">
        <v>3.3127228</v>
      </c>
      <c r="W97" s="100">
        <v>3.7518313000000001</v>
      </c>
      <c r="X97" s="100">
        <v>1.8610127000000001</v>
      </c>
      <c r="Y97" s="100">
        <v>1.4939602000000001</v>
      </c>
      <c r="Z97" s="100">
        <v>76.661355</v>
      </c>
      <c r="AA97" s="100">
        <v>81</v>
      </c>
      <c r="AB97" s="100">
        <v>100</v>
      </c>
      <c r="AC97" s="100">
        <v>0.45305220000000002</v>
      </c>
      <c r="AD97" s="100">
        <v>1356</v>
      </c>
      <c r="AE97" s="100">
        <v>0.16765089999999999</v>
      </c>
      <c r="AF97" s="100">
        <v>0.35915010000000003</v>
      </c>
      <c r="AH97" s="123">
        <v>1990</v>
      </c>
      <c r="AI97" s="100">
        <v>843</v>
      </c>
      <c r="AJ97" s="100">
        <v>4.9398985</v>
      </c>
      <c r="AK97" s="100">
        <v>5.8174409000000002</v>
      </c>
      <c r="AL97" s="100">
        <v>6.2246617000000004</v>
      </c>
      <c r="AM97" s="100">
        <v>6.5145767000000001</v>
      </c>
      <c r="AN97" s="100">
        <v>4.2319309000000001</v>
      </c>
      <c r="AO97" s="100">
        <v>3.6182805</v>
      </c>
      <c r="AP97" s="100">
        <v>59.381968999999998</v>
      </c>
      <c r="AQ97" s="100">
        <v>60</v>
      </c>
      <c r="AR97" s="100">
        <v>100</v>
      </c>
      <c r="AS97" s="100">
        <v>0.70214889999999996</v>
      </c>
      <c r="AT97" s="100">
        <v>16065</v>
      </c>
      <c r="AU97" s="100">
        <v>0.9842168</v>
      </c>
      <c r="AV97" s="100">
        <v>1.4722621</v>
      </c>
      <c r="AW97" s="100">
        <v>2.8489525000000002</v>
      </c>
      <c r="AY97" s="123">
        <v>1990</v>
      </c>
    </row>
    <row r="98" spans="2:51">
      <c r="B98" s="123">
        <v>1991</v>
      </c>
      <c r="C98" s="100">
        <v>622</v>
      </c>
      <c r="D98" s="100">
        <v>7.2196224000000004</v>
      </c>
      <c r="E98" s="100">
        <v>8.7394759000000004</v>
      </c>
      <c r="F98" s="100">
        <v>9.3512392000000002</v>
      </c>
      <c r="G98" s="100">
        <v>9.3786161000000003</v>
      </c>
      <c r="H98" s="100">
        <v>6.8059117999999996</v>
      </c>
      <c r="I98" s="100">
        <v>5.9110341999999996</v>
      </c>
      <c r="J98" s="100">
        <v>51.183280000000003</v>
      </c>
      <c r="K98" s="100">
        <v>45</v>
      </c>
      <c r="L98" s="100">
        <v>100</v>
      </c>
      <c r="M98" s="100">
        <v>0.97085860000000002</v>
      </c>
      <c r="N98" s="100">
        <v>15671</v>
      </c>
      <c r="O98" s="100">
        <v>1.8817733000000001</v>
      </c>
      <c r="P98" s="100">
        <v>2.3118137999999999</v>
      </c>
      <c r="R98" s="123">
        <v>1991</v>
      </c>
      <c r="S98" s="100">
        <v>240</v>
      </c>
      <c r="T98" s="100">
        <v>2.7686044999999999</v>
      </c>
      <c r="U98" s="100">
        <v>2.8546580000000001</v>
      </c>
      <c r="V98" s="100">
        <v>3.054484</v>
      </c>
      <c r="W98" s="100">
        <v>3.4256424999999999</v>
      </c>
      <c r="X98" s="100">
        <v>1.7667626999999999</v>
      </c>
      <c r="Y98" s="100">
        <v>1.454947</v>
      </c>
      <c r="Z98" s="100">
        <v>74.962500000000006</v>
      </c>
      <c r="AA98" s="100">
        <v>79.5</v>
      </c>
      <c r="AB98" s="100">
        <v>100</v>
      </c>
      <c r="AC98" s="100">
        <v>0.43573780000000001</v>
      </c>
      <c r="AD98" s="100">
        <v>1571</v>
      </c>
      <c r="AE98" s="100">
        <v>0.19187360000000001</v>
      </c>
      <c r="AF98" s="100">
        <v>0.42792550000000001</v>
      </c>
      <c r="AH98" s="123">
        <v>1991</v>
      </c>
      <c r="AI98" s="100">
        <v>862</v>
      </c>
      <c r="AJ98" s="100">
        <v>4.9872610999999996</v>
      </c>
      <c r="AK98" s="100">
        <v>5.7041886999999996</v>
      </c>
      <c r="AL98" s="100">
        <v>6.1034819999999996</v>
      </c>
      <c r="AM98" s="100">
        <v>6.2882403</v>
      </c>
      <c r="AN98" s="100">
        <v>4.2421506999999998</v>
      </c>
      <c r="AO98" s="100">
        <v>3.6608193999999998</v>
      </c>
      <c r="AP98" s="100">
        <v>57.803944000000001</v>
      </c>
      <c r="AQ98" s="100">
        <v>57</v>
      </c>
      <c r="AR98" s="100">
        <v>100</v>
      </c>
      <c r="AS98" s="100">
        <v>0.72348210000000002</v>
      </c>
      <c r="AT98" s="100">
        <v>17242</v>
      </c>
      <c r="AU98" s="100">
        <v>1.0439910999999999</v>
      </c>
      <c r="AV98" s="100">
        <v>1.6499743</v>
      </c>
      <c r="AW98" s="100">
        <v>3.0614792</v>
      </c>
      <c r="AY98" s="123">
        <v>1991</v>
      </c>
    </row>
    <row r="99" spans="2:51">
      <c r="B99" s="123">
        <v>1992</v>
      </c>
      <c r="C99" s="100">
        <v>687</v>
      </c>
      <c r="D99" s="100">
        <v>7.8890653000000004</v>
      </c>
      <c r="E99" s="100">
        <v>9.3238207000000006</v>
      </c>
      <c r="F99" s="100">
        <v>9.9764882000000004</v>
      </c>
      <c r="G99" s="100">
        <v>9.9977347000000005</v>
      </c>
      <c r="H99" s="100">
        <v>7.3609992999999996</v>
      </c>
      <c r="I99" s="100">
        <v>6.4253423999999999</v>
      </c>
      <c r="J99" s="100">
        <v>50.451236999999999</v>
      </c>
      <c r="K99" s="100">
        <v>45</v>
      </c>
      <c r="L99" s="100">
        <v>100</v>
      </c>
      <c r="M99" s="100">
        <v>1.0390984999999999</v>
      </c>
      <c r="N99" s="100">
        <v>17811</v>
      </c>
      <c r="O99" s="100">
        <v>2.1176594</v>
      </c>
      <c r="P99" s="100">
        <v>2.6357537</v>
      </c>
      <c r="R99" s="123">
        <v>1992</v>
      </c>
      <c r="S99" s="100">
        <v>247</v>
      </c>
      <c r="T99" s="100">
        <v>2.8162978999999999</v>
      </c>
      <c r="U99" s="100">
        <v>2.8523697000000001</v>
      </c>
      <c r="V99" s="100">
        <v>3.0520356</v>
      </c>
      <c r="W99" s="100">
        <v>3.3859148999999999</v>
      </c>
      <c r="X99" s="100">
        <v>1.7958190999999999</v>
      </c>
      <c r="Y99" s="100">
        <v>1.4889059</v>
      </c>
      <c r="Z99" s="100">
        <v>73.947367999999997</v>
      </c>
      <c r="AA99" s="100">
        <v>79</v>
      </c>
      <c r="AB99" s="100">
        <v>100</v>
      </c>
      <c r="AC99" s="100">
        <v>0.42922929999999998</v>
      </c>
      <c r="AD99" s="100">
        <v>1807</v>
      </c>
      <c r="AE99" s="100">
        <v>0.21837590000000001</v>
      </c>
      <c r="AF99" s="100">
        <v>0.49535620000000002</v>
      </c>
      <c r="AH99" s="123">
        <v>1992</v>
      </c>
      <c r="AI99" s="100">
        <v>934</v>
      </c>
      <c r="AJ99" s="100">
        <v>5.3436667</v>
      </c>
      <c r="AK99" s="100">
        <v>5.9591244000000003</v>
      </c>
      <c r="AL99" s="100">
        <v>6.3762631000000001</v>
      </c>
      <c r="AM99" s="100">
        <v>6.5242551000000004</v>
      </c>
      <c r="AN99" s="100">
        <v>4.5190923999999999</v>
      </c>
      <c r="AO99" s="100">
        <v>3.9178411999999998</v>
      </c>
      <c r="AP99" s="100">
        <v>56.664881999999999</v>
      </c>
      <c r="AQ99" s="100">
        <v>54</v>
      </c>
      <c r="AR99" s="100">
        <v>100</v>
      </c>
      <c r="AS99" s="100">
        <v>0.75529679999999999</v>
      </c>
      <c r="AT99" s="100">
        <v>19618</v>
      </c>
      <c r="AU99" s="100">
        <v>1.1757568</v>
      </c>
      <c r="AV99" s="100">
        <v>1.8853781000000001</v>
      </c>
      <c r="AW99" s="100">
        <v>3.2687981000000002</v>
      </c>
      <c r="AY99" s="123">
        <v>1992</v>
      </c>
    </row>
    <row r="100" spans="2:51">
      <c r="B100" s="123">
        <v>1993</v>
      </c>
      <c r="C100" s="100">
        <v>733</v>
      </c>
      <c r="D100" s="100">
        <v>8.3466371000000006</v>
      </c>
      <c r="E100" s="100">
        <v>9.3608603000000006</v>
      </c>
      <c r="F100" s="100">
        <v>10.016121</v>
      </c>
      <c r="G100" s="100">
        <v>9.7656028999999993</v>
      </c>
      <c r="H100" s="100">
        <v>7.7487139999999997</v>
      </c>
      <c r="I100" s="100">
        <v>6.8161490000000002</v>
      </c>
      <c r="J100" s="100">
        <v>47.230559</v>
      </c>
      <c r="K100" s="100">
        <v>42</v>
      </c>
      <c r="L100" s="100">
        <v>100</v>
      </c>
      <c r="M100" s="100">
        <v>1.1261502999999999</v>
      </c>
      <c r="N100" s="100">
        <v>21106</v>
      </c>
      <c r="O100" s="100">
        <v>2.4902069</v>
      </c>
      <c r="P100" s="100">
        <v>3.2325305000000002</v>
      </c>
      <c r="R100" s="123">
        <v>1993</v>
      </c>
      <c r="S100" s="100">
        <v>257</v>
      </c>
      <c r="T100" s="100">
        <v>2.9030271000000001</v>
      </c>
      <c r="U100" s="100">
        <v>2.8699832000000001</v>
      </c>
      <c r="V100" s="100">
        <v>3.0708820000000001</v>
      </c>
      <c r="W100" s="100">
        <v>3.3831595999999999</v>
      </c>
      <c r="X100" s="100">
        <v>1.8631868</v>
      </c>
      <c r="Y100" s="100">
        <v>1.5368073</v>
      </c>
      <c r="Z100" s="100">
        <v>72.194552999999999</v>
      </c>
      <c r="AA100" s="100">
        <v>79</v>
      </c>
      <c r="AB100" s="100">
        <v>100</v>
      </c>
      <c r="AC100" s="100">
        <v>0.45478679999999999</v>
      </c>
      <c r="AD100" s="100">
        <v>2313</v>
      </c>
      <c r="AE100" s="100">
        <v>0.27721770000000001</v>
      </c>
      <c r="AF100" s="100">
        <v>0.66303000000000001</v>
      </c>
      <c r="AH100" s="123">
        <v>1993</v>
      </c>
      <c r="AI100" s="100">
        <v>990</v>
      </c>
      <c r="AJ100" s="100">
        <v>5.6138972000000003</v>
      </c>
      <c r="AK100" s="100">
        <v>6.1033033000000003</v>
      </c>
      <c r="AL100" s="100">
        <v>6.5305344999999999</v>
      </c>
      <c r="AM100" s="100">
        <v>6.5562202000000003</v>
      </c>
      <c r="AN100" s="100">
        <v>4.8058395999999997</v>
      </c>
      <c r="AO100" s="100">
        <v>4.1809643999999997</v>
      </c>
      <c r="AP100" s="100">
        <v>53.711111000000002</v>
      </c>
      <c r="AQ100" s="100">
        <v>47</v>
      </c>
      <c r="AR100" s="100">
        <v>100</v>
      </c>
      <c r="AS100" s="100">
        <v>0.81415139999999997</v>
      </c>
      <c r="AT100" s="100">
        <v>23419</v>
      </c>
      <c r="AU100" s="100">
        <v>1.3923947999999999</v>
      </c>
      <c r="AV100" s="100">
        <v>2.3377435000000002</v>
      </c>
      <c r="AW100" s="100">
        <v>3.2616429</v>
      </c>
      <c r="AY100" s="123">
        <v>1993</v>
      </c>
    </row>
    <row r="101" spans="2:51">
      <c r="B101" s="123">
        <v>1994</v>
      </c>
      <c r="C101" s="100">
        <v>675</v>
      </c>
      <c r="D101" s="100">
        <v>7.6153497000000003</v>
      </c>
      <c r="E101" s="100">
        <v>8.5158647999999992</v>
      </c>
      <c r="F101" s="100">
        <v>9.1119752999999992</v>
      </c>
      <c r="G101" s="100">
        <v>8.9667881000000005</v>
      </c>
      <c r="H101" s="100">
        <v>6.9445221000000004</v>
      </c>
      <c r="I101" s="100">
        <v>6.1528020000000003</v>
      </c>
      <c r="J101" s="100">
        <v>49.045926000000001</v>
      </c>
      <c r="K101" s="100">
        <v>44</v>
      </c>
      <c r="L101" s="100">
        <v>100</v>
      </c>
      <c r="M101" s="100">
        <v>1.0005336</v>
      </c>
      <c r="N101" s="100">
        <v>18279</v>
      </c>
      <c r="O101" s="100">
        <v>2.1380612999999999</v>
      </c>
      <c r="P101" s="100">
        <v>2.8241849000000001</v>
      </c>
      <c r="R101" s="123">
        <v>1994</v>
      </c>
      <c r="S101" s="100">
        <v>264</v>
      </c>
      <c r="T101" s="100">
        <v>2.9524287</v>
      </c>
      <c r="U101" s="100">
        <v>2.8869248000000001</v>
      </c>
      <c r="V101" s="100">
        <v>3.0890095999999998</v>
      </c>
      <c r="W101" s="100">
        <v>3.3788651999999999</v>
      </c>
      <c r="X101" s="100">
        <v>1.8894185999999999</v>
      </c>
      <c r="Y101" s="100">
        <v>1.5788762999999999</v>
      </c>
      <c r="Z101" s="100">
        <v>71.973484999999997</v>
      </c>
      <c r="AA101" s="100">
        <v>78.5</v>
      </c>
      <c r="AB101" s="100">
        <v>100</v>
      </c>
      <c r="AC101" s="100">
        <v>0.4457351</v>
      </c>
      <c r="AD101" s="100">
        <v>2365</v>
      </c>
      <c r="AE101" s="100">
        <v>0.28085310000000002</v>
      </c>
      <c r="AF101" s="100">
        <v>0.68393910000000002</v>
      </c>
      <c r="AH101" s="123">
        <v>1994</v>
      </c>
      <c r="AI101" s="100">
        <v>939</v>
      </c>
      <c r="AJ101" s="100">
        <v>5.2736609000000003</v>
      </c>
      <c r="AK101" s="100">
        <v>5.6899135999999997</v>
      </c>
      <c r="AL101" s="100">
        <v>6.0882075999999996</v>
      </c>
      <c r="AM101" s="100">
        <v>6.1550568999999999</v>
      </c>
      <c r="AN101" s="100">
        <v>4.4147335999999999</v>
      </c>
      <c r="AO101" s="100">
        <v>3.8681584</v>
      </c>
      <c r="AP101" s="100">
        <v>55.492013</v>
      </c>
      <c r="AQ101" s="100">
        <v>50</v>
      </c>
      <c r="AR101" s="100">
        <v>100</v>
      </c>
      <c r="AS101" s="100">
        <v>0.74116760000000004</v>
      </c>
      <c r="AT101" s="100">
        <v>20644</v>
      </c>
      <c r="AU101" s="100">
        <v>1.2164919999999999</v>
      </c>
      <c r="AV101" s="100">
        <v>2.0789065999999998</v>
      </c>
      <c r="AW101" s="100">
        <v>2.9498047999999999</v>
      </c>
      <c r="AY101" s="123">
        <v>1994</v>
      </c>
    </row>
    <row r="102" spans="2:51">
      <c r="B102" s="123">
        <v>1995</v>
      </c>
      <c r="C102" s="100">
        <v>640</v>
      </c>
      <c r="D102" s="100">
        <v>7.1425143999999996</v>
      </c>
      <c r="E102" s="100">
        <v>7.9821429000000004</v>
      </c>
      <c r="F102" s="100">
        <v>8.5408928999999993</v>
      </c>
      <c r="G102" s="100">
        <v>8.4108896000000009</v>
      </c>
      <c r="H102" s="100">
        <v>6.5320932000000003</v>
      </c>
      <c r="I102" s="100">
        <v>5.7751128999999999</v>
      </c>
      <c r="J102" s="100">
        <v>48.46875</v>
      </c>
      <c r="K102" s="100">
        <v>43</v>
      </c>
      <c r="L102" s="100">
        <v>100</v>
      </c>
      <c r="M102" s="100">
        <v>0.96602319999999997</v>
      </c>
      <c r="N102" s="100">
        <v>17794</v>
      </c>
      <c r="O102" s="100">
        <v>2.0612294000000002</v>
      </c>
      <c r="P102" s="100">
        <v>2.7709993000000002</v>
      </c>
      <c r="R102" s="123">
        <v>1995</v>
      </c>
      <c r="S102" s="100">
        <v>231</v>
      </c>
      <c r="T102" s="100">
        <v>2.5540519000000002</v>
      </c>
      <c r="U102" s="100">
        <v>2.4267929000000001</v>
      </c>
      <c r="V102" s="100">
        <v>2.5966684</v>
      </c>
      <c r="W102" s="100">
        <v>2.8523288</v>
      </c>
      <c r="X102" s="100">
        <v>1.5836745000000001</v>
      </c>
      <c r="Y102" s="100">
        <v>1.3029037999999999</v>
      </c>
      <c r="Z102" s="100">
        <v>71.722943999999998</v>
      </c>
      <c r="AA102" s="100">
        <v>80</v>
      </c>
      <c r="AB102" s="100">
        <v>100</v>
      </c>
      <c r="AC102" s="100">
        <v>0.39230999999999999</v>
      </c>
      <c r="AD102" s="100">
        <v>2279</v>
      </c>
      <c r="AE102" s="100">
        <v>0.26791789999999999</v>
      </c>
      <c r="AF102" s="100">
        <v>0.65391730000000003</v>
      </c>
      <c r="AH102" s="123">
        <v>1995</v>
      </c>
      <c r="AI102" s="100">
        <v>871</v>
      </c>
      <c r="AJ102" s="100">
        <v>4.8375767999999999</v>
      </c>
      <c r="AK102" s="100">
        <v>5.1659277000000001</v>
      </c>
      <c r="AL102" s="100">
        <v>5.5275426000000003</v>
      </c>
      <c r="AM102" s="100">
        <v>5.5786604999999998</v>
      </c>
      <c r="AN102" s="100">
        <v>4.0435211000000004</v>
      </c>
      <c r="AO102" s="100">
        <v>3.5290666000000002</v>
      </c>
      <c r="AP102" s="100">
        <v>54.636051000000002</v>
      </c>
      <c r="AQ102" s="100">
        <v>49</v>
      </c>
      <c r="AR102" s="100">
        <v>100</v>
      </c>
      <c r="AS102" s="100">
        <v>0.69605939999999999</v>
      </c>
      <c r="AT102" s="100">
        <v>20073</v>
      </c>
      <c r="AU102" s="100">
        <v>1.1711851</v>
      </c>
      <c r="AV102" s="100">
        <v>2.0262126999999999</v>
      </c>
      <c r="AW102" s="100">
        <v>3.2891735</v>
      </c>
      <c r="AY102" s="123">
        <v>1995</v>
      </c>
    </row>
    <row r="103" spans="2:51">
      <c r="B103" s="123">
        <v>1996</v>
      </c>
      <c r="C103" s="100">
        <v>211</v>
      </c>
      <c r="D103" s="100">
        <v>2.3275505999999999</v>
      </c>
      <c r="E103" s="100">
        <v>3.1397707000000001</v>
      </c>
      <c r="F103" s="100">
        <v>3.3595546000000001</v>
      </c>
      <c r="G103" s="100">
        <v>3.7109380000000001</v>
      </c>
      <c r="H103" s="100">
        <v>1.9741285</v>
      </c>
      <c r="I103" s="100">
        <v>1.6094280000000001</v>
      </c>
      <c r="J103" s="100">
        <v>70.957346000000001</v>
      </c>
      <c r="K103" s="100">
        <v>76</v>
      </c>
      <c r="L103" s="100">
        <v>100</v>
      </c>
      <c r="M103" s="100">
        <v>0.30935689999999999</v>
      </c>
      <c r="N103" s="100">
        <v>1706</v>
      </c>
      <c r="O103" s="100">
        <v>0.1956136</v>
      </c>
      <c r="P103" s="100">
        <v>0.26408419999999999</v>
      </c>
      <c r="R103" s="123">
        <v>1996</v>
      </c>
      <c r="S103" s="100">
        <v>222</v>
      </c>
      <c r="T103" s="100">
        <v>2.4237282000000002</v>
      </c>
      <c r="U103" s="100">
        <v>2.2829332999999998</v>
      </c>
      <c r="V103" s="100">
        <v>2.4427387</v>
      </c>
      <c r="W103" s="100">
        <v>2.7182032999999999</v>
      </c>
      <c r="X103" s="100">
        <v>1.4508483999999999</v>
      </c>
      <c r="Y103" s="100">
        <v>1.2210156999999999</v>
      </c>
      <c r="Z103" s="100">
        <v>74.698198000000005</v>
      </c>
      <c r="AA103" s="100">
        <v>80.5</v>
      </c>
      <c r="AB103" s="100">
        <v>100</v>
      </c>
      <c r="AC103" s="100">
        <v>0.3668633</v>
      </c>
      <c r="AD103" s="100">
        <v>1646</v>
      </c>
      <c r="AE103" s="100">
        <v>0.1913909</v>
      </c>
      <c r="AF103" s="100">
        <v>0.4824447</v>
      </c>
      <c r="AH103" s="123">
        <v>1996</v>
      </c>
      <c r="AI103" s="100">
        <v>433</v>
      </c>
      <c r="AJ103" s="100">
        <v>2.3758876999999998</v>
      </c>
      <c r="AK103" s="100">
        <v>2.6431176000000001</v>
      </c>
      <c r="AL103" s="100">
        <v>2.8281358999999999</v>
      </c>
      <c r="AM103" s="100">
        <v>3.1335153</v>
      </c>
      <c r="AN103" s="100">
        <v>1.674709</v>
      </c>
      <c r="AO103" s="100">
        <v>1.388984</v>
      </c>
      <c r="AP103" s="100">
        <v>72.875288999999995</v>
      </c>
      <c r="AQ103" s="100">
        <v>77</v>
      </c>
      <c r="AR103" s="100">
        <v>100</v>
      </c>
      <c r="AS103" s="100">
        <v>0.33639170000000002</v>
      </c>
      <c r="AT103" s="100">
        <v>3352</v>
      </c>
      <c r="AU103" s="100">
        <v>0.19351699999999999</v>
      </c>
      <c r="AV103" s="100">
        <v>0.3395514</v>
      </c>
      <c r="AW103" s="100">
        <v>1.3753230000000001</v>
      </c>
      <c r="AY103" s="123">
        <v>1996</v>
      </c>
    </row>
    <row r="104" spans="2:51">
      <c r="B104" s="124">
        <v>1997</v>
      </c>
      <c r="C104" s="100">
        <v>161</v>
      </c>
      <c r="D104" s="100">
        <v>1.7583758</v>
      </c>
      <c r="E104" s="100">
        <v>2.4513647000000001</v>
      </c>
      <c r="F104" s="100">
        <v>2.4513647000000001</v>
      </c>
      <c r="G104" s="100">
        <v>2.9567244000000001</v>
      </c>
      <c r="H104" s="100">
        <v>1.5068594</v>
      </c>
      <c r="I104" s="100">
        <v>1.2656643000000001</v>
      </c>
      <c r="J104" s="100">
        <v>70.229814000000005</v>
      </c>
      <c r="K104" s="100">
        <v>76</v>
      </c>
      <c r="L104" s="100">
        <v>100</v>
      </c>
      <c r="M104" s="100">
        <v>0.23763139999999999</v>
      </c>
      <c r="N104" s="100">
        <v>1658</v>
      </c>
      <c r="O104" s="100">
        <v>0.18850800000000001</v>
      </c>
      <c r="P104" s="100">
        <v>0.26106659999999998</v>
      </c>
      <c r="R104" s="124">
        <v>1997</v>
      </c>
      <c r="S104" s="100">
        <v>211</v>
      </c>
      <c r="T104" s="100">
        <v>2.2769309</v>
      </c>
      <c r="U104" s="100">
        <v>2.0927056999999998</v>
      </c>
      <c r="V104" s="100">
        <v>2.0927056999999998</v>
      </c>
      <c r="W104" s="100">
        <v>2.5194880999999998</v>
      </c>
      <c r="X104" s="100">
        <v>1.2731026999999999</v>
      </c>
      <c r="Y104" s="100">
        <v>1.0447162999999999</v>
      </c>
      <c r="Z104" s="100">
        <v>77.578198999999998</v>
      </c>
      <c r="AA104" s="100">
        <v>82</v>
      </c>
      <c r="AB104" s="100">
        <v>100</v>
      </c>
      <c r="AC104" s="100">
        <v>0.3425436</v>
      </c>
      <c r="AD104" s="100">
        <v>1012</v>
      </c>
      <c r="AE104" s="100">
        <v>0.1165339</v>
      </c>
      <c r="AF104" s="100">
        <v>0.29035820000000001</v>
      </c>
      <c r="AH104" s="124">
        <v>1997</v>
      </c>
      <c r="AI104" s="100">
        <v>372</v>
      </c>
      <c r="AJ104" s="100">
        <v>2.0192111000000001</v>
      </c>
      <c r="AK104" s="100">
        <v>2.2120625</v>
      </c>
      <c r="AL104" s="100">
        <v>2.2120625</v>
      </c>
      <c r="AM104" s="100">
        <v>2.6581562999999999</v>
      </c>
      <c r="AN104" s="100">
        <v>1.3624396999999999</v>
      </c>
      <c r="AO104" s="100">
        <v>1.1336261999999999</v>
      </c>
      <c r="AP104" s="100">
        <v>74.397848999999994</v>
      </c>
      <c r="AQ104" s="100">
        <v>79.5</v>
      </c>
      <c r="AR104" s="100">
        <v>100</v>
      </c>
      <c r="AS104" s="100">
        <v>0.28759180000000001</v>
      </c>
      <c r="AT104" s="100">
        <v>2670</v>
      </c>
      <c r="AU104" s="100">
        <v>0.15274989999999999</v>
      </c>
      <c r="AV104" s="100">
        <v>0.27144570000000001</v>
      </c>
      <c r="AW104" s="100">
        <v>1.1713853000000001</v>
      </c>
      <c r="AY104" s="124">
        <v>1997</v>
      </c>
    </row>
    <row r="105" spans="2:51">
      <c r="B105" s="124">
        <v>1998</v>
      </c>
      <c r="C105" s="100">
        <v>199</v>
      </c>
      <c r="D105" s="100">
        <v>2.1529473000000001</v>
      </c>
      <c r="E105" s="100">
        <v>2.9089554</v>
      </c>
      <c r="F105" s="100">
        <v>2.9089554</v>
      </c>
      <c r="G105" s="100">
        <v>3.5147523000000001</v>
      </c>
      <c r="H105" s="100">
        <v>1.8068465</v>
      </c>
      <c r="I105" s="100">
        <v>1.5215734999999999</v>
      </c>
      <c r="J105" s="100">
        <v>70.758793999999995</v>
      </c>
      <c r="K105" s="100">
        <v>77</v>
      </c>
      <c r="L105" s="100">
        <v>100</v>
      </c>
      <c r="M105" s="100">
        <v>0.2966917</v>
      </c>
      <c r="N105" s="100">
        <v>1939</v>
      </c>
      <c r="O105" s="100">
        <v>0.2187124</v>
      </c>
      <c r="P105" s="100">
        <v>0.30927749999999998</v>
      </c>
      <c r="R105" s="124">
        <v>1998</v>
      </c>
      <c r="S105" s="100">
        <v>237</v>
      </c>
      <c r="T105" s="100">
        <v>2.5308505000000001</v>
      </c>
      <c r="U105" s="100">
        <v>2.2851800999999998</v>
      </c>
      <c r="V105" s="100">
        <v>2.2851800999999998</v>
      </c>
      <c r="W105" s="100">
        <v>2.7228663000000002</v>
      </c>
      <c r="X105" s="100">
        <v>1.4489881</v>
      </c>
      <c r="Y105" s="100">
        <v>1.2206252</v>
      </c>
      <c r="Z105" s="100">
        <v>74.827004000000002</v>
      </c>
      <c r="AA105" s="100">
        <v>82</v>
      </c>
      <c r="AB105" s="100">
        <v>100</v>
      </c>
      <c r="AC105" s="100">
        <v>0.39415260000000002</v>
      </c>
      <c r="AD105" s="100">
        <v>1770</v>
      </c>
      <c r="AE105" s="100">
        <v>0.20205119999999999</v>
      </c>
      <c r="AF105" s="100">
        <v>0.52437610000000001</v>
      </c>
      <c r="AH105" s="124">
        <v>1998</v>
      </c>
      <c r="AI105" s="100">
        <v>436</v>
      </c>
      <c r="AJ105" s="100">
        <v>2.3431305999999998</v>
      </c>
      <c r="AK105" s="100">
        <v>2.5123924</v>
      </c>
      <c r="AL105" s="100">
        <v>2.5123924</v>
      </c>
      <c r="AM105" s="100">
        <v>3.0093801</v>
      </c>
      <c r="AN105" s="100">
        <v>1.5871506</v>
      </c>
      <c r="AO105" s="100">
        <v>1.3393845</v>
      </c>
      <c r="AP105" s="100">
        <v>72.970183000000006</v>
      </c>
      <c r="AQ105" s="100">
        <v>80</v>
      </c>
      <c r="AR105" s="100">
        <v>100</v>
      </c>
      <c r="AS105" s="100">
        <v>0.34276190000000001</v>
      </c>
      <c r="AT105" s="100">
        <v>3709</v>
      </c>
      <c r="AU105" s="100">
        <v>0.2104316</v>
      </c>
      <c r="AV105" s="100">
        <v>0.38455600000000001</v>
      </c>
      <c r="AW105" s="100">
        <v>1.2729655</v>
      </c>
      <c r="AY105" s="124">
        <v>1998</v>
      </c>
    </row>
    <row r="106" spans="2:51">
      <c r="B106" s="124">
        <v>1999</v>
      </c>
      <c r="C106" s="100">
        <v>195</v>
      </c>
      <c r="D106" s="100">
        <v>2.0877701000000002</v>
      </c>
      <c r="E106" s="100">
        <v>2.6240157000000002</v>
      </c>
      <c r="F106" s="100">
        <v>2.6240157000000002</v>
      </c>
      <c r="G106" s="100">
        <v>3.1035575999999998</v>
      </c>
      <c r="H106" s="100">
        <v>1.7300275000000001</v>
      </c>
      <c r="I106" s="100">
        <v>1.4949501999999999</v>
      </c>
      <c r="J106" s="100">
        <v>67.246154000000004</v>
      </c>
      <c r="K106" s="100">
        <v>74</v>
      </c>
      <c r="L106" s="100">
        <v>100</v>
      </c>
      <c r="M106" s="100">
        <v>0.29006199999999999</v>
      </c>
      <c r="N106" s="100">
        <v>2366</v>
      </c>
      <c r="O106" s="100">
        <v>0.26450950000000001</v>
      </c>
      <c r="P106" s="100">
        <v>0.37923410000000002</v>
      </c>
      <c r="R106" s="124">
        <v>1999</v>
      </c>
      <c r="S106" s="100">
        <v>255</v>
      </c>
      <c r="T106" s="100">
        <v>2.6921012000000002</v>
      </c>
      <c r="U106" s="100">
        <v>2.3987221000000001</v>
      </c>
      <c r="V106" s="100">
        <v>2.3987221000000001</v>
      </c>
      <c r="W106" s="100">
        <v>2.8334123999999998</v>
      </c>
      <c r="X106" s="100">
        <v>1.5446902</v>
      </c>
      <c r="Y106" s="100">
        <v>1.2882260000000001</v>
      </c>
      <c r="Z106" s="100">
        <v>74.596078000000006</v>
      </c>
      <c r="AA106" s="100">
        <v>79</v>
      </c>
      <c r="AB106" s="100">
        <v>100</v>
      </c>
      <c r="AC106" s="100">
        <v>0.41889120000000002</v>
      </c>
      <c r="AD106" s="100">
        <v>1766</v>
      </c>
      <c r="AE106" s="100">
        <v>0.19964290000000001</v>
      </c>
      <c r="AF106" s="100">
        <v>0.52492970000000005</v>
      </c>
      <c r="AH106" s="124">
        <v>1999</v>
      </c>
      <c r="AI106" s="100">
        <v>450</v>
      </c>
      <c r="AJ106" s="100">
        <v>2.3920566000000001</v>
      </c>
      <c r="AK106" s="100">
        <v>2.4913124</v>
      </c>
      <c r="AL106" s="100">
        <v>2.4913124</v>
      </c>
      <c r="AM106" s="100">
        <v>2.9397242000000001</v>
      </c>
      <c r="AN106" s="100">
        <v>1.6292150000000001</v>
      </c>
      <c r="AO106" s="100">
        <v>1.3846221000000001</v>
      </c>
      <c r="AP106" s="100">
        <v>71.411111000000005</v>
      </c>
      <c r="AQ106" s="100">
        <v>78</v>
      </c>
      <c r="AR106" s="100">
        <v>100</v>
      </c>
      <c r="AS106" s="100">
        <v>0.3512826</v>
      </c>
      <c r="AT106" s="100">
        <v>4132</v>
      </c>
      <c r="AU106" s="100">
        <v>0.23225680000000001</v>
      </c>
      <c r="AV106" s="100">
        <v>0.43027549999999998</v>
      </c>
      <c r="AW106" s="100">
        <v>1.0939223</v>
      </c>
      <c r="AY106" s="124">
        <v>1999</v>
      </c>
    </row>
    <row r="107" spans="2:51" s="92" customFormat="1">
      <c r="B107" s="125">
        <v>2000</v>
      </c>
      <c r="C107" s="100">
        <v>190</v>
      </c>
      <c r="D107" s="100">
        <v>2.0119734</v>
      </c>
      <c r="E107" s="100">
        <v>2.4898318000000002</v>
      </c>
      <c r="F107" s="100">
        <v>2.4898318000000002</v>
      </c>
      <c r="G107" s="100">
        <v>2.9520616</v>
      </c>
      <c r="H107" s="100">
        <v>1.6252006999999999</v>
      </c>
      <c r="I107" s="100">
        <v>1.4039556</v>
      </c>
      <c r="J107" s="100">
        <v>68.057895000000002</v>
      </c>
      <c r="K107" s="100">
        <v>75</v>
      </c>
      <c r="L107" s="100">
        <v>100</v>
      </c>
      <c r="M107" s="100">
        <v>0.28435880000000002</v>
      </c>
      <c r="N107" s="100">
        <v>2193</v>
      </c>
      <c r="O107" s="100">
        <v>0.2428565</v>
      </c>
      <c r="P107" s="100">
        <v>0.36731390000000003</v>
      </c>
      <c r="R107" s="125">
        <v>2000</v>
      </c>
      <c r="S107" s="100">
        <v>223</v>
      </c>
      <c r="T107" s="100">
        <v>2.3264700999999999</v>
      </c>
      <c r="U107" s="100">
        <v>2.0040637000000001</v>
      </c>
      <c r="V107" s="100">
        <v>2.0040637000000001</v>
      </c>
      <c r="W107" s="100">
        <v>2.4060646000000001</v>
      </c>
      <c r="X107" s="100">
        <v>1.2386313</v>
      </c>
      <c r="Y107" s="100">
        <v>1.0099990999999999</v>
      </c>
      <c r="Z107" s="100">
        <v>76.852018000000001</v>
      </c>
      <c r="AA107" s="100">
        <v>82</v>
      </c>
      <c r="AB107" s="100">
        <v>100</v>
      </c>
      <c r="AC107" s="100">
        <v>0.36275499999999999</v>
      </c>
      <c r="AD107" s="100">
        <v>1257</v>
      </c>
      <c r="AE107" s="100">
        <v>0.1406587</v>
      </c>
      <c r="AF107" s="100">
        <v>0.37771110000000002</v>
      </c>
      <c r="AH107" s="125">
        <v>2000</v>
      </c>
      <c r="AI107" s="100">
        <v>413</v>
      </c>
      <c r="AJ107" s="100">
        <v>2.1703941000000002</v>
      </c>
      <c r="AK107" s="100">
        <v>2.2196170999999998</v>
      </c>
      <c r="AL107" s="100">
        <v>2.2196170999999998</v>
      </c>
      <c r="AM107" s="100">
        <v>2.6432595999999999</v>
      </c>
      <c r="AN107" s="100">
        <v>1.4197664000000001</v>
      </c>
      <c r="AO107" s="100">
        <v>1.1975815000000001</v>
      </c>
      <c r="AP107" s="100">
        <v>72.806295000000006</v>
      </c>
      <c r="AQ107" s="100">
        <v>79</v>
      </c>
      <c r="AR107" s="100">
        <v>100</v>
      </c>
      <c r="AS107" s="100">
        <v>0.3219244</v>
      </c>
      <c r="AT107" s="100">
        <v>3450</v>
      </c>
      <c r="AU107" s="100">
        <v>0.19202350000000001</v>
      </c>
      <c r="AV107" s="100">
        <v>0.37103520000000001</v>
      </c>
      <c r="AW107" s="100">
        <v>1.2423915000000001</v>
      </c>
      <c r="AY107" s="125">
        <v>2000</v>
      </c>
    </row>
    <row r="108" spans="2:51">
      <c r="B108" s="124">
        <v>2001</v>
      </c>
      <c r="C108" s="100">
        <v>183</v>
      </c>
      <c r="D108" s="100">
        <v>1.9138603999999999</v>
      </c>
      <c r="E108" s="100">
        <v>2.2676964000000002</v>
      </c>
      <c r="F108" s="100">
        <v>2.2676964000000002</v>
      </c>
      <c r="G108" s="100">
        <v>2.6668959999999999</v>
      </c>
      <c r="H108" s="100">
        <v>1.4852124</v>
      </c>
      <c r="I108" s="100">
        <v>1.2518281</v>
      </c>
      <c r="J108" s="100">
        <v>69.360656000000006</v>
      </c>
      <c r="K108" s="100">
        <v>75</v>
      </c>
      <c r="L108" s="100">
        <v>100</v>
      </c>
      <c r="M108" s="100">
        <v>0.27380860000000001</v>
      </c>
      <c r="N108" s="100">
        <v>1841</v>
      </c>
      <c r="O108" s="100">
        <v>0.20170360000000001</v>
      </c>
      <c r="P108" s="100">
        <v>0.31679390000000002</v>
      </c>
      <c r="R108" s="124">
        <v>2001</v>
      </c>
      <c r="S108" s="100">
        <v>225</v>
      </c>
      <c r="T108" s="100">
        <v>2.3165129000000002</v>
      </c>
      <c r="U108" s="100">
        <v>1.9935442999999999</v>
      </c>
      <c r="V108" s="100">
        <v>1.9935442999999999</v>
      </c>
      <c r="W108" s="100">
        <v>2.3921706999999999</v>
      </c>
      <c r="X108" s="100">
        <v>1.2938973</v>
      </c>
      <c r="Y108" s="100">
        <v>1.096508</v>
      </c>
      <c r="Z108" s="100">
        <v>75.551111000000006</v>
      </c>
      <c r="AA108" s="100">
        <v>81</v>
      </c>
      <c r="AB108" s="100">
        <v>100</v>
      </c>
      <c r="AC108" s="100">
        <v>0.36461460000000001</v>
      </c>
      <c r="AD108" s="100">
        <v>1404</v>
      </c>
      <c r="AE108" s="100">
        <v>0.15530389999999999</v>
      </c>
      <c r="AF108" s="100">
        <v>0.43619150000000001</v>
      </c>
      <c r="AH108" s="124">
        <v>2001</v>
      </c>
      <c r="AI108" s="100">
        <v>408</v>
      </c>
      <c r="AJ108" s="100">
        <v>2.1167644000000001</v>
      </c>
      <c r="AK108" s="100">
        <v>2.1159975000000002</v>
      </c>
      <c r="AL108" s="100">
        <v>2.1159975000000002</v>
      </c>
      <c r="AM108" s="100">
        <v>2.5129052999999999</v>
      </c>
      <c r="AN108" s="100">
        <v>1.3814398999999999</v>
      </c>
      <c r="AO108" s="100">
        <v>1.1689639000000001</v>
      </c>
      <c r="AP108" s="100">
        <v>72.774510000000006</v>
      </c>
      <c r="AQ108" s="100">
        <v>78</v>
      </c>
      <c r="AR108" s="100">
        <v>100</v>
      </c>
      <c r="AS108" s="100">
        <v>0.31740099999999999</v>
      </c>
      <c r="AT108" s="100">
        <v>3245</v>
      </c>
      <c r="AU108" s="100">
        <v>0.17861479999999999</v>
      </c>
      <c r="AV108" s="100">
        <v>0.35935289999999998</v>
      </c>
      <c r="AW108" s="100">
        <v>1.1375199</v>
      </c>
      <c r="AY108" s="124">
        <v>2001</v>
      </c>
    </row>
    <row r="109" spans="2:51">
      <c r="B109" s="125">
        <v>2002</v>
      </c>
      <c r="C109" s="100">
        <v>181</v>
      </c>
      <c r="D109" s="100">
        <v>1.8707076</v>
      </c>
      <c r="E109" s="100">
        <v>2.2246467999999999</v>
      </c>
      <c r="F109" s="100">
        <v>2.2246467999999999</v>
      </c>
      <c r="G109" s="100">
        <v>2.6468113999999998</v>
      </c>
      <c r="H109" s="100">
        <v>1.4018775000000001</v>
      </c>
      <c r="I109" s="100">
        <v>1.1638151999999999</v>
      </c>
      <c r="J109" s="100">
        <v>71.795580000000001</v>
      </c>
      <c r="K109" s="100">
        <v>76</v>
      </c>
      <c r="L109" s="100">
        <v>100</v>
      </c>
      <c r="M109" s="100">
        <v>0.26275680000000001</v>
      </c>
      <c r="N109" s="100">
        <v>1470</v>
      </c>
      <c r="O109" s="100">
        <v>0.15936990000000001</v>
      </c>
      <c r="P109" s="100">
        <v>0.25788339999999998</v>
      </c>
      <c r="R109" s="125">
        <v>2002</v>
      </c>
      <c r="S109" s="100">
        <v>247</v>
      </c>
      <c r="T109" s="100">
        <v>2.5153449000000001</v>
      </c>
      <c r="U109" s="100">
        <v>2.0762426</v>
      </c>
      <c r="V109" s="100">
        <v>2.0762426</v>
      </c>
      <c r="W109" s="100">
        <v>2.4836477000000001</v>
      </c>
      <c r="X109" s="100">
        <v>1.2904561000000001</v>
      </c>
      <c r="Y109" s="100">
        <v>1.0696349000000001</v>
      </c>
      <c r="Z109" s="100">
        <v>77.012146000000001</v>
      </c>
      <c r="AA109" s="100">
        <v>83</v>
      </c>
      <c r="AB109" s="100">
        <v>100</v>
      </c>
      <c r="AC109" s="100">
        <v>0.38104349999999998</v>
      </c>
      <c r="AD109" s="100">
        <v>1598</v>
      </c>
      <c r="AE109" s="100">
        <v>0.17502119999999999</v>
      </c>
      <c r="AF109" s="100">
        <v>0.48692940000000001</v>
      </c>
      <c r="AH109" s="125">
        <v>2002</v>
      </c>
      <c r="AI109" s="100">
        <v>428</v>
      </c>
      <c r="AJ109" s="100">
        <v>2.1954110999999998</v>
      </c>
      <c r="AK109" s="100">
        <v>2.1613250000000002</v>
      </c>
      <c r="AL109" s="100">
        <v>2.1613250000000002</v>
      </c>
      <c r="AM109" s="100">
        <v>2.5822538000000002</v>
      </c>
      <c r="AN109" s="100">
        <v>1.3498524999999999</v>
      </c>
      <c r="AO109" s="100">
        <v>1.120182</v>
      </c>
      <c r="AP109" s="100">
        <v>74.806075000000007</v>
      </c>
      <c r="AQ109" s="100">
        <v>80</v>
      </c>
      <c r="AR109" s="100">
        <v>100</v>
      </c>
      <c r="AS109" s="100">
        <v>0.32010290000000002</v>
      </c>
      <c r="AT109" s="100">
        <v>3068</v>
      </c>
      <c r="AU109" s="100">
        <v>0.16715569999999999</v>
      </c>
      <c r="AV109" s="100">
        <v>0.3415705</v>
      </c>
      <c r="AW109" s="100">
        <v>1.0714773</v>
      </c>
      <c r="AY109" s="125">
        <v>2002</v>
      </c>
    </row>
    <row r="110" spans="2:51">
      <c r="B110" s="124">
        <v>2003</v>
      </c>
      <c r="C110" s="100">
        <v>191</v>
      </c>
      <c r="D110" s="100">
        <v>1.9514494</v>
      </c>
      <c r="E110" s="100">
        <v>2.2372985000000001</v>
      </c>
      <c r="F110" s="100">
        <v>2.2372985000000001</v>
      </c>
      <c r="G110" s="100">
        <v>2.6614035</v>
      </c>
      <c r="H110" s="100">
        <v>1.4495693000000001</v>
      </c>
      <c r="I110" s="100">
        <v>1.2071938</v>
      </c>
      <c r="J110" s="100">
        <v>70.549738000000005</v>
      </c>
      <c r="K110" s="100">
        <v>76</v>
      </c>
      <c r="L110" s="100">
        <v>100</v>
      </c>
      <c r="M110" s="100">
        <v>0.27952579999999999</v>
      </c>
      <c r="N110" s="100">
        <v>1721</v>
      </c>
      <c r="O110" s="100">
        <v>0.1846785</v>
      </c>
      <c r="P110" s="100">
        <v>0.30431520000000001</v>
      </c>
      <c r="R110" s="124">
        <v>2003</v>
      </c>
      <c r="S110" s="100">
        <v>263</v>
      </c>
      <c r="T110" s="100">
        <v>2.6477024999999998</v>
      </c>
      <c r="U110" s="100">
        <v>2.1684692999999999</v>
      </c>
      <c r="V110" s="100">
        <v>2.1684692999999999</v>
      </c>
      <c r="W110" s="100">
        <v>2.6192568000000001</v>
      </c>
      <c r="X110" s="100">
        <v>1.3290225</v>
      </c>
      <c r="Y110" s="100">
        <v>1.0975632</v>
      </c>
      <c r="Z110" s="100">
        <v>78.612166999999999</v>
      </c>
      <c r="AA110" s="100">
        <v>82</v>
      </c>
      <c r="AB110" s="100">
        <v>100</v>
      </c>
      <c r="AC110" s="100">
        <v>0.41118159999999998</v>
      </c>
      <c r="AD110" s="100">
        <v>1214</v>
      </c>
      <c r="AE110" s="100">
        <v>0.1315656</v>
      </c>
      <c r="AF110" s="100">
        <v>0.3777471</v>
      </c>
      <c r="AH110" s="124">
        <v>2003</v>
      </c>
      <c r="AI110" s="100">
        <v>454</v>
      </c>
      <c r="AJ110" s="100">
        <v>2.3021452</v>
      </c>
      <c r="AK110" s="100">
        <v>2.2311822000000001</v>
      </c>
      <c r="AL110" s="100">
        <v>2.2311822000000001</v>
      </c>
      <c r="AM110" s="100">
        <v>2.6780002999999999</v>
      </c>
      <c r="AN110" s="100">
        <v>1.4017565999999999</v>
      </c>
      <c r="AO110" s="100">
        <v>1.1632058999999999</v>
      </c>
      <c r="AP110" s="100">
        <v>75.220264</v>
      </c>
      <c r="AQ110" s="100">
        <v>80</v>
      </c>
      <c r="AR110" s="100">
        <v>100</v>
      </c>
      <c r="AS110" s="100">
        <v>0.34318019999999999</v>
      </c>
      <c r="AT110" s="100">
        <v>2935</v>
      </c>
      <c r="AU110" s="100">
        <v>0.15825310000000001</v>
      </c>
      <c r="AV110" s="100">
        <v>0.33092379999999999</v>
      </c>
      <c r="AW110" s="100">
        <v>1.0317409</v>
      </c>
      <c r="AY110" s="124">
        <v>2003</v>
      </c>
    </row>
    <row r="111" spans="2:51">
      <c r="B111" s="125">
        <v>2004</v>
      </c>
      <c r="C111" s="100">
        <v>222</v>
      </c>
      <c r="D111" s="100">
        <v>2.2433417000000002</v>
      </c>
      <c r="E111" s="100">
        <v>2.5447848</v>
      </c>
      <c r="F111" s="100">
        <v>2.5447848</v>
      </c>
      <c r="G111" s="100">
        <v>2.9908033999999999</v>
      </c>
      <c r="H111" s="100">
        <v>1.6895513</v>
      </c>
      <c r="I111" s="100">
        <v>1.4456587000000001</v>
      </c>
      <c r="J111" s="100">
        <v>68.653153000000003</v>
      </c>
      <c r="K111" s="100">
        <v>75</v>
      </c>
      <c r="L111" s="100">
        <v>100</v>
      </c>
      <c r="M111" s="100">
        <v>0.32458510000000002</v>
      </c>
      <c r="N111" s="100">
        <v>2428</v>
      </c>
      <c r="O111" s="100">
        <v>0.25799660000000002</v>
      </c>
      <c r="P111" s="100">
        <v>0.44107439999999998</v>
      </c>
      <c r="R111" s="125">
        <v>2004</v>
      </c>
      <c r="S111" s="100">
        <v>263</v>
      </c>
      <c r="T111" s="100">
        <v>2.6203647000000001</v>
      </c>
      <c r="U111" s="100">
        <v>2.1557544000000002</v>
      </c>
      <c r="V111" s="100">
        <v>2.1557544000000002</v>
      </c>
      <c r="W111" s="100">
        <v>2.5688225999999998</v>
      </c>
      <c r="X111" s="100">
        <v>1.3842836000000001</v>
      </c>
      <c r="Y111" s="100">
        <v>1.1720857</v>
      </c>
      <c r="Z111" s="100">
        <v>76.098859000000004</v>
      </c>
      <c r="AA111" s="100">
        <v>81</v>
      </c>
      <c r="AB111" s="100">
        <v>100</v>
      </c>
      <c r="AC111" s="100">
        <v>0.4102132</v>
      </c>
      <c r="AD111" s="100">
        <v>1744</v>
      </c>
      <c r="AE111" s="100">
        <v>0.1871989</v>
      </c>
      <c r="AF111" s="100">
        <v>0.55523009999999995</v>
      </c>
      <c r="AH111" s="125">
        <v>2004</v>
      </c>
      <c r="AI111" s="100">
        <v>485</v>
      </c>
      <c r="AJ111" s="100">
        <v>2.4331849999999999</v>
      </c>
      <c r="AK111" s="100">
        <v>2.3404330999999998</v>
      </c>
      <c r="AL111" s="100">
        <v>2.3404330999999998</v>
      </c>
      <c r="AM111" s="100">
        <v>2.7675415000000001</v>
      </c>
      <c r="AN111" s="100">
        <v>1.5318787</v>
      </c>
      <c r="AO111" s="100">
        <v>1.3052775000000001</v>
      </c>
      <c r="AP111" s="100">
        <v>72.690721999999994</v>
      </c>
      <c r="AQ111" s="100">
        <v>79</v>
      </c>
      <c r="AR111" s="100">
        <v>100</v>
      </c>
      <c r="AS111" s="100">
        <v>0.3660156</v>
      </c>
      <c r="AT111" s="100">
        <v>4172</v>
      </c>
      <c r="AU111" s="100">
        <v>0.22277669999999999</v>
      </c>
      <c r="AV111" s="100">
        <v>0.48254760000000002</v>
      </c>
      <c r="AW111" s="100">
        <v>1.1804614</v>
      </c>
      <c r="AY111" s="125">
        <v>2004</v>
      </c>
    </row>
    <row r="112" spans="2:51">
      <c r="B112" s="124">
        <v>2005</v>
      </c>
      <c r="C112" s="100">
        <v>213</v>
      </c>
      <c r="D112" s="100">
        <v>2.1258263999999998</v>
      </c>
      <c r="E112" s="100">
        <v>2.3617651</v>
      </c>
      <c r="F112" s="100">
        <v>2.3617651</v>
      </c>
      <c r="G112" s="100">
        <v>2.7765825999999998</v>
      </c>
      <c r="H112" s="100">
        <v>1.5609941000000001</v>
      </c>
      <c r="I112" s="100">
        <v>1.3423974000000001</v>
      </c>
      <c r="J112" s="100">
        <v>69.502347</v>
      </c>
      <c r="K112" s="100">
        <v>75</v>
      </c>
      <c r="L112" s="100">
        <v>100</v>
      </c>
      <c r="M112" s="100">
        <v>0.31677100000000002</v>
      </c>
      <c r="N112" s="100">
        <v>2128</v>
      </c>
      <c r="O112" s="100">
        <v>0.2235856</v>
      </c>
      <c r="P112" s="100">
        <v>0.38575599999999999</v>
      </c>
      <c r="R112" s="124">
        <v>2005</v>
      </c>
      <c r="S112" s="100">
        <v>285</v>
      </c>
      <c r="T112" s="100">
        <v>2.8058882999999999</v>
      </c>
      <c r="U112" s="100">
        <v>2.2775389000000001</v>
      </c>
      <c r="V112" s="100">
        <v>2.2775389000000001</v>
      </c>
      <c r="W112" s="100">
        <v>2.7036109000000002</v>
      </c>
      <c r="X112" s="100">
        <v>1.4771671</v>
      </c>
      <c r="Y112" s="100">
        <v>1.2776599</v>
      </c>
      <c r="Z112" s="100">
        <v>75.828069999999997</v>
      </c>
      <c r="AA112" s="100">
        <v>83</v>
      </c>
      <c r="AB112" s="100">
        <v>100</v>
      </c>
      <c r="AC112" s="100">
        <v>0.44900980000000001</v>
      </c>
      <c r="AD112" s="100">
        <v>2099</v>
      </c>
      <c r="AE112" s="100">
        <v>0.2227924</v>
      </c>
      <c r="AF112" s="100">
        <v>0.66824360000000005</v>
      </c>
      <c r="AH112" s="124">
        <v>2005</v>
      </c>
      <c r="AI112" s="100">
        <v>498</v>
      </c>
      <c r="AJ112" s="100">
        <v>2.4681758999999999</v>
      </c>
      <c r="AK112" s="100">
        <v>2.3391723999999998</v>
      </c>
      <c r="AL112" s="100">
        <v>2.3391723999999998</v>
      </c>
      <c r="AM112" s="100">
        <v>2.7674471</v>
      </c>
      <c r="AN112" s="100">
        <v>1.5265753</v>
      </c>
      <c r="AO112" s="100">
        <v>1.3169188000000001</v>
      </c>
      <c r="AP112" s="100">
        <v>73.122489999999999</v>
      </c>
      <c r="AQ112" s="100">
        <v>79</v>
      </c>
      <c r="AR112" s="100">
        <v>100</v>
      </c>
      <c r="AS112" s="100">
        <v>0.3809844</v>
      </c>
      <c r="AT112" s="100">
        <v>4227</v>
      </c>
      <c r="AU112" s="100">
        <v>0.223191</v>
      </c>
      <c r="AV112" s="100">
        <v>0.48824659999999998</v>
      </c>
      <c r="AW112" s="100">
        <v>1.0369812</v>
      </c>
      <c r="AY112" s="124">
        <v>2005</v>
      </c>
    </row>
    <row r="113" spans="2:51">
      <c r="B113" s="124">
        <v>2006</v>
      </c>
      <c r="C113" s="100">
        <v>228</v>
      </c>
      <c r="D113" s="100">
        <v>2.2442217000000002</v>
      </c>
      <c r="E113" s="100">
        <v>2.4533611999999998</v>
      </c>
      <c r="F113" s="100">
        <v>2.4533611999999998</v>
      </c>
      <c r="G113" s="100">
        <v>2.9195890000000002</v>
      </c>
      <c r="H113" s="100">
        <v>1.5871576999999999</v>
      </c>
      <c r="I113" s="100">
        <v>1.3246072</v>
      </c>
      <c r="J113" s="100">
        <v>71.087719000000007</v>
      </c>
      <c r="K113" s="100">
        <v>77</v>
      </c>
      <c r="L113" s="100">
        <v>100</v>
      </c>
      <c r="M113" s="100">
        <v>0.3325748</v>
      </c>
      <c r="N113" s="100">
        <v>2086</v>
      </c>
      <c r="O113" s="100">
        <v>0.21635070000000001</v>
      </c>
      <c r="P113" s="100">
        <v>0.38488220000000001</v>
      </c>
      <c r="R113" s="124">
        <v>2006</v>
      </c>
      <c r="S113" s="100">
        <v>267</v>
      </c>
      <c r="T113" s="100">
        <v>2.5943634000000002</v>
      </c>
      <c r="U113" s="100">
        <v>2.0693321</v>
      </c>
      <c r="V113" s="100">
        <v>2.0693321</v>
      </c>
      <c r="W113" s="100">
        <v>2.4651040000000002</v>
      </c>
      <c r="X113" s="100">
        <v>1.3557172</v>
      </c>
      <c r="Y113" s="100">
        <v>1.1701786000000001</v>
      </c>
      <c r="Z113" s="100">
        <v>75.468164999999999</v>
      </c>
      <c r="AA113" s="100">
        <v>82</v>
      </c>
      <c r="AB113" s="100">
        <v>100</v>
      </c>
      <c r="AC113" s="100">
        <v>0.40961599999999998</v>
      </c>
      <c r="AD113" s="100">
        <v>2002</v>
      </c>
      <c r="AE113" s="100">
        <v>0.2098005</v>
      </c>
      <c r="AF113" s="100">
        <v>0.6404474</v>
      </c>
      <c r="AH113" s="124">
        <v>2006</v>
      </c>
      <c r="AI113" s="100">
        <v>495</v>
      </c>
      <c r="AJ113" s="100">
        <v>2.4204235999999999</v>
      </c>
      <c r="AK113" s="100">
        <v>2.2380276000000001</v>
      </c>
      <c r="AL113" s="100">
        <v>2.2380276000000001</v>
      </c>
      <c r="AM113" s="100">
        <v>2.6633412999999999</v>
      </c>
      <c r="AN113" s="100">
        <v>1.4593171</v>
      </c>
      <c r="AO113" s="100">
        <v>1.2384705</v>
      </c>
      <c r="AP113" s="100">
        <v>73.450505000000007</v>
      </c>
      <c r="AQ113" s="100">
        <v>81</v>
      </c>
      <c r="AR113" s="100">
        <v>100</v>
      </c>
      <c r="AS113" s="100">
        <v>0.37012390000000001</v>
      </c>
      <c r="AT113" s="100">
        <v>4088</v>
      </c>
      <c r="AU113" s="100">
        <v>0.21309249999999999</v>
      </c>
      <c r="AV113" s="100">
        <v>0.47836479999999998</v>
      </c>
      <c r="AW113" s="100">
        <v>1.1855811999999999</v>
      </c>
      <c r="AY113" s="124">
        <v>2006</v>
      </c>
    </row>
    <row r="114" spans="2:51">
      <c r="B114" s="124">
        <v>2007</v>
      </c>
      <c r="C114" s="100">
        <v>202</v>
      </c>
      <c r="D114" s="100">
        <v>1.9510053999999999</v>
      </c>
      <c r="E114" s="100">
        <v>2.0891443999999999</v>
      </c>
      <c r="F114" s="100">
        <v>2.0891443999999999</v>
      </c>
      <c r="G114" s="100">
        <v>2.4845719000000002</v>
      </c>
      <c r="H114" s="100">
        <v>1.3761441999999999</v>
      </c>
      <c r="I114" s="100">
        <v>1.1880991999999999</v>
      </c>
      <c r="J114" s="100">
        <v>70.351484999999997</v>
      </c>
      <c r="K114" s="100">
        <v>77</v>
      </c>
      <c r="L114" s="100">
        <v>100</v>
      </c>
      <c r="M114" s="100">
        <v>0.28624470000000002</v>
      </c>
      <c r="N114" s="100">
        <v>1992</v>
      </c>
      <c r="O114" s="100">
        <v>0.20282729999999999</v>
      </c>
      <c r="P114" s="100">
        <v>0.36373460000000002</v>
      </c>
      <c r="R114" s="124">
        <v>2007</v>
      </c>
      <c r="S114" s="100">
        <v>281</v>
      </c>
      <c r="T114" s="100">
        <v>2.6828373000000001</v>
      </c>
      <c r="U114" s="100">
        <v>2.1287756999999998</v>
      </c>
      <c r="V114" s="100">
        <v>2.1287756999999998</v>
      </c>
      <c r="W114" s="100">
        <v>2.5256071000000002</v>
      </c>
      <c r="X114" s="100">
        <v>1.3642717</v>
      </c>
      <c r="Y114" s="100">
        <v>1.1610682999999999</v>
      </c>
      <c r="Z114" s="100">
        <v>76.533807999999993</v>
      </c>
      <c r="AA114" s="100">
        <v>82</v>
      </c>
      <c r="AB114" s="100">
        <v>100</v>
      </c>
      <c r="AC114" s="100">
        <v>0.41762650000000001</v>
      </c>
      <c r="AD114" s="100">
        <v>1793</v>
      </c>
      <c r="AE114" s="100">
        <v>0.184641</v>
      </c>
      <c r="AF114" s="100">
        <v>0.55588970000000004</v>
      </c>
      <c r="AH114" s="124">
        <v>2007</v>
      </c>
      <c r="AI114" s="100">
        <v>483</v>
      </c>
      <c r="AJ114" s="100">
        <v>2.3190357000000001</v>
      </c>
      <c r="AK114" s="100">
        <v>2.1204453000000001</v>
      </c>
      <c r="AL114" s="100">
        <v>2.1204453000000001</v>
      </c>
      <c r="AM114" s="100">
        <v>2.519844</v>
      </c>
      <c r="AN114" s="100">
        <v>1.3758060000000001</v>
      </c>
      <c r="AO114" s="100">
        <v>1.1795838000000001</v>
      </c>
      <c r="AP114" s="100">
        <v>73.948239999999998</v>
      </c>
      <c r="AQ114" s="100">
        <v>79</v>
      </c>
      <c r="AR114" s="100">
        <v>100</v>
      </c>
      <c r="AS114" s="100">
        <v>0.35037069999999998</v>
      </c>
      <c r="AT114" s="100">
        <v>3785</v>
      </c>
      <c r="AU114" s="100">
        <v>0.1937856</v>
      </c>
      <c r="AV114" s="100">
        <v>0.43495850000000003</v>
      </c>
      <c r="AW114" s="100">
        <v>0.98138309999999995</v>
      </c>
      <c r="AY114" s="124">
        <v>2007</v>
      </c>
    </row>
    <row r="115" spans="2:51">
      <c r="B115" s="124">
        <v>2008</v>
      </c>
      <c r="C115" s="100">
        <v>245</v>
      </c>
      <c r="D115" s="100">
        <v>2.3174323999999999</v>
      </c>
      <c r="E115" s="100">
        <v>2.4431649000000002</v>
      </c>
      <c r="F115" s="100">
        <v>2.4431649000000002</v>
      </c>
      <c r="G115" s="100">
        <v>2.907006</v>
      </c>
      <c r="H115" s="100">
        <v>1.6167434000000001</v>
      </c>
      <c r="I115" s="100">
        <v>1.4044839</v>
      </c>
      <c r="J115" s="100">
        <v>69.893878000000001</v>
      </c>
      <c r="K115" s="100">
        <v>77</v>
      </c>
      <c r="L115" s="100">
        <v>100</v>
      </c>
      <c r="M115" s="100">
        <v>0.33311580000000002</v>
      </c>
      <c r="N115" s="100">
        <v>2464</v>
      </c>
      <c r="O115" s="100">
        <v>0.2457338</v>
      </c>
      <c r="P115" s="100">
        <v>0.44086360000000002</v>
      </c>
      <c r="R115" s="124">
        <v>2008</v>
      </c>
      <c r="S115" s="100">
        <v>259</v>
      </c>
      <c r="T115" s="100">
        <v>2.4257399999999998</v>
      </c>
      <c r="U115" s="100">
        <v>1.8800599</v>
      </c>
      <c r="V115" s="100">
        <v>1.8800599</v>
      </c>
      <c r="W115" s="100">
        <v>2.2568334999999999</v>
      </c>
      <c r="X115" s="100">
        <v>1.1888395</v>
      </c>
      <c r="Y115" s="100">
        <v>1.0073597000000001</v>
      </c>
      <c r="Z115" s="100">
        <v>77.911197000000001</v>
      </c>
      <c r="AA115" s="100">
        <v>83</v>
      </c>
      <c r="AB115" s="100">
        <v>100</v>
      </c>
      <c r="AC115" s="100">
        <v>0.36790820000000002</v>
      </c>
      <c r="AD115" s="100">
        <v>1451</v>
      </c>
      <c r="AE115" s="100">
        <v>0.14653659999999999</v>
      </c>
      <c r="AF115" s="100">
        <v>0.45315709999999998</v>
      </c>
      <c r="AH115" s="124">
        <v>2008</v>
      </c>
      <c r="AI115" s="100">
        <v>504</v>
      </c>
      <c r="AJ115" s="100">
        <v>2.3718541000000002</v>
      </c>
      <c r="AK115" s="100">
        <v>2.1376362000000002</v>
      </c>
      <c r="AL115" s="100">
        <v>2.1376362000000002</v>
      </c>
      <c r="AM115" s="100">
        <v>2.5515937000000002</v>
      </c>
      <c r="AN115" s="100">
        <v>1.3910821</v>
      </c>
      <c r="AO115" s="100">
        <v>1.1991071</v>
      </c>
      <c r="AP115" s="100">
        <v>74.013889000000006</v>
      </c>
      <c r="AQ115" s="100">
        <v>80</v>
      </c>
      <c r="AR115" s="100">
        <v>100</v>
      </c>
      <c r="AS115" s="100">
        <v>0.35013129999999998</v>
      </c>
      <c r="AT115" s="100">
        <v>3915</v>
      </c>
      <c r="AU115" s="100">
        <v>0.1964467</v>
      </c>
      <c r="AV115" s="100">
        <v>0.4453413</v>
      </c>
      <c r="AW115" s="100">
        <v>1.2995144000000001</v>
      </c>
      <c r="AY115" s="124">
        <v>2008</v>
      </c>
    </row>
    <row r="116" spans="2:51">
      <c r="B116" s="124">
        <v>2009</v>
      </c>
      <c r="C116" s="100">
        <v>196</v>
      </c>
      <c r="D116" s="100">
        <v>1.8146808999999999</v>
      </c>
      <c r="E116" s="100">
        <v>1.8842544000000001</v>
      </c>
      <c r="F116" s="100">
        <v>1.8842544000000001</v>
      </c>
      <c r="G116" s="100">
        <v>2.2216211000000001</v>
      </c>
      <c r="H116" s="100">
        <v>1.2642222000000001</v>
      </c>
      <c r="I116" s="100">
        <v>1.0975336</v>
      </c>
      <c r="J116" s="100">
        <v>68.989795999999998</v>
      </c>
      <c r="K116" s="100">
        <v>75.5</v>
      </c>
      <c r="L116" s="100">
        <v>100</v>
      </c>
      <c r="M116" s="100">
        <v>0.27101769999999997</v>
      </c>
      <c r="N116" s="100">
        <v>2155</v>
      </c>
      <c r="O116" s="100">
        <v>0.2103817</v>
      </c>
      <c r="P116" s="100">
        <v>0.3832372</v>
      </c>
      <c r="R116" s="124">
        <v>2009</v>
      </c>
      <c r="S116" s="100">
        <v>233</v>
      </c>
      <c r="T116" s="100">
        <v>2.1394093999999999</v>
      </c>
      <c r="U116" s="100">
        <v>1.6773849000000001</v>
      </c>
      <c r="V116" s="100">
        <v>1.6773849000000001</v>
      </c>
      <c r="W116" s="100">
        <v>1.9938092000000001</v>
      </c>
      <c r="X116" s="100">
        <v>1.0653296999999999</v>
      </c>
      <c r="Y116" s="100">
        <v>0.88281100000000001</v>
      </c>
      <c r="Z116" s="100">
        <v>77.163089999999997</v>
      </c>
      <c r="AA116" s="100">
        <v>82</v>
      </c>
      <c r="AB116" s="100">
        <v>100</v>
      </c>
      <c r="AC116" s="100">
        <v>0.34044419999999997</v>
      </c>
      <c r="AD116" s="100">
        <v>1349</v>
      </c>
      <c r="AE116" s="100">
        <v>0.13351199999999999</v>
      </c>
      <c r="AF116" s="100">
        <v>0.41181410000000002</v>
      </c>
      <c r="AH116" s="124">
        <v>2009</v>
      </c>
      <c r="AI116" s="100">
        <v>429</v>
      </c>
      <c r="AJ116" s="100">
        <v>1.9777193</v>
      </c>
      <c r="AK116" s="100">
        <v>1.7781880999999999</v>
      </c>
      <c r="AL116" s="100">
        <v>1.7781880999999999</v>
      </c>
      <c r="AM116" s="100">
        <v>2.1038939999999999</v>
      </c>
      <c r="AN116" s="100">
        <v>1.1640729999999999</v>
      </c>
      <c r="AO116" s="100">
        <v>0.98923220000000001</v>
      </c>
      <c r="AP116" s="100">
        <v>73.428904000000003</v>
      </c>
      <c r="AQ116" s="100">
        <v>79</v>
      </c>
      <c r="AR116" s="100">
        <v>100</v>
      </c>
      <c r="AS116" s="100">
        <v>0.30477409999999999</v>
      </c>
      <c r="AT116" s="100">
        <v>3504</v>
      </c>
      <c r="AU116" s="100">
        <v>0.17221</v>
      </c>
      <c r="AV116" s="100">
        <v>0.39375650000000001</v>
      </c>
      <c r="AW116" s="100">
        <v>1.1233286</v>
      </c>
      <c r="AY116" s="124">
        <v>2009</v>
      </c>
    </row>
    <row r="117" spans="2:51">
      <c r="B117" s="124">
        <v>2010</v>
      </c>
      <c r="C117" s="100">
        <v>199</v>
      </c>
      <c r="D117" s="100">
        <v>1.814397</v>
      </c>
      <c r="E117" s="100">
        <v>1.8924190000000001</v>
      </c>
      <c r="F117" s="100">
        <v>1.8924190000000001</v>
      </c>
      <c r="G117" s="100">
        <v>2.2626371999999999</v>
      </c>
      <c r="H117" s="100">
        <v>1.1936811000000001</v>
      </c>
      <c r="I117" s="100">
        <v>0.99539840000000002</v>
      </c>
      <c r="J117" s="100">
        <v>73.371859000000001</v>
      </c>
      <c r="K117" s="100">
        <v>79</v>
      </c>
      <c r="L117" s="100">
        <v>100</v>
      </c>
      <c r="M117" s="100">
        <v>0.27080729999999997</v>
      </c>
      <c r="N117" s="100">
        <v>1575</v>
      </c>
      <c r="O117" s="100">
        <v>0.1514983</v>
      </c>
      <c r="P117" s="100">
        <v>0.28130430000000001</v>
      </c>
      <c r="R117" s="124">
        <v>2010</v>
      </c>
      <c r="S117" s="100">
        <v>211</v>
      </c>
      <c r="T117" s="100">
        <v>1.9071</v>
      </c>
      <c r="U117" s="100">
        <v>1.4400252</v>
      </c>
      <c r="V117" s="100">
        <v>1.4400252</v>
      </c>
      <c r="W117" s="100">
        <v>1.7259696</v>
      </c>
      <c r="X117" s="100">
        <v>0.90059829999999996</v>
      </c>
      <c r="Y117" s="100">
        <v>0.75164779999999998</v>
      </c>
      <c r="Z117" s="100">
        <v>78.426540000000003</v>
      </c>
      <c r="AA117" s="100">
        <v>84</v>
      </c>
      <c r="AB117" s="100">
        <v>100</v>
      </c>
      <c r="AC117" s="100">
        <v>0.30147590000000002</v>
      </c>
      <c r="AD117" s="100">
        <v>1172</v>
      </c>
      <c r="AE117" s="100">
        <v>0.1142054</v>
      </c>
      <c r="AF117" s="100">
        <v>0.36580869999999999</v>
      </c>
      <c r="AH117" s="124">
        <v>2010</v>
      </c>
      <c r="AI117" s="100">
        <v>410</v>
      </c>
      <c r="AJ117" s="100">
        <v>1.8609507000000001</v>
      </c>
      <c r="AK117" s="100">
        <v>1.6346814999999999</v>
      </c>
      <c r="AL117" s="100">
        <v>1.6346814999999999</v>
      </c>
      <c r="AM117" s="100">
        <v>1.9533107000000001</v>
      </c>
      <c r="AN117" s="100">
        <v>1.0319353</v>
      </c>
      <c r="AO117" s="100">
        <v>0.86239739999999998</v>
      </c>
      <c r="AP117" s="100">
        <v>75.973170999999994</v>
      </c>
      <c r="AQ117" s="100">
        <v>81</v>
      </c>
      <c r="AR117" s="100">
        <v>100</v>
      </c>
      <c r="AS117" s="100">
        <v>0.28576810000000002</v>
      </c>
      <c r="AT117" s="100">
        <v>2747</v>
      </c>
      <c r="AU117" s="100">
        <v>0.1329728</v>
      </c>
      <c r="AV117" s="100">
        <v>0.31206050000000002</v>
      </c>
      <c r="AW117" s="100">
        <v>1.3141569</v>
      </c>
      <c r="AY117" s="124">
        <v>2010</v>
      </c>
    </row>
    <row r="118" spans="2:51">
      <c r="B118" s="124">
        <v>2011</v>
      </c>
      <c r="C118" s="100">
        <v>229</v>
      </c>
      <c r="D118" s="100">
        <v>2.0596795999999999</v>
      </c>
      <c r="E118" s="100">
        <v>2.1172442999999999</v>
      </c>
      <c r="F118" s="100">
        <v>2.1172442999999999</v>
      </c>
      <c r="G118" s="100">
        <v>2.4970566000000001</v>
      </c>
      <c r="H118" s="100">
        <v>1.3814541</v>
      </c>
      <c r="I118" s="100">
        <v>1.1974822000000001</v>
      </c>
      <c r="J118" s="100">
        <v>70.851528000000002</v>
      </c>
      <c r="K118" s="100">
        <v>77</v>
      </c>
      <c r="L118" s="100">
        <v>100</v>
      </c>
      <c r="M118" s="100">
        <v>0.30399579999999998</v>
      </c>
      <c r="N118" s="100">
        <v>2224</v>
      </c>
      <c r="O118" s="100">
        <v>0.21120240000000001</v>
      </c>
      <c r="P118" s="100">
        <v>0.40905059999999999</v>
      </c>
      <c r="R118" s="124">
        <v>2011</v>
      </c>
      <c r="S118" s="100">
        <v>239</v>
      </c>
      <c r="T118" s="100">
        <v>2.129785</v>
      </c>
      <c r="U118" s="100">
        <v>1.5898816</v>
      </c>
      <c r="V118" s="100">
        <v>1.5898816</v>
      </c>
      <c r="W118" s="100">
        <v>1.8953814</v>
      </c>
      <c r="X118" s="100">
        <v>1.0363713000000001</v>
      </c>
      <c r="Y118" s="100">
        <v>0.89141709999999996</v>
      </c>
      <c r="Z118" s="100">
        <v>76.430961999999994</v>
      </c>
      <c r="AA118" s="100">
        <v>84</v>
      </c>
      <c r="AB118" s="100">
        <v>100</v>
      </c>
      <c r="AC118" s="100">
        <v>0.33378960000000002</v>
      </c>
      <c r="AD118" s="100">
        <v>1737</v>
      </c>
      <c r="AE118" s="100">
        <v>0.1669572</v>
      </c>
      <c r="AF118" s="100">
        <v>0.53123489999999995</v>
      </c>
      <c r="AH118" s="124">
        <v>2011</v>
      </c>
      <c r="AI118" s="100">
        <v>468</v>
      </c>
      <c r="AJ118" s="100">
        <v>2.0948948000000001</v>
      </c>
      <c r="AK118" s="100">
        <v>1.8288008</v>
      </c>
      <c r="AL118" s="100">
        <v>1.8288008</v>
      </c>
      <c r="AM118" s="100">
        <v>2.1653801000000001</v>
      </c>
      <c r="AN118" s="100">
        <v>1.1969517999999999</v>
      </c>
      <c r="AO118" s="100">
        <v>1.0363405999999999</v>
      </c>
      <c r="AP118" s="100">
        <v>73.700855000000004</v>
      </c>
      <c r="AQ118" s="100">
        <v>81</v>
      </c>
      <c r="AR118" s="100">
        <v>100</v>
      </c>
      <c r="AS118" s="100">
        <v>0.31851469999999998</v>
      </c>
      <c r="AT118" s="100">
        <v>3961</v>
      </c>
      <c r="AU118" s="100">
        <v>0.1892133</v>
      </c>
      <c r="AV118" s="100">
        <v>0.45493600000000001</v>
      </c>
      <c r="AW118" s="100">
        <v>1.3316994</v>
      </c>
      <c r="AY118" s="124">
        <v>2011</v>
      </c>
    </row>
    <row r="119" spans="2:51">
      <c r="B119" s="124">
        <v>2012</v>
      </c>
      <c r="C119" s="100">
        <v>204</v>
      </c>
      <c r="D119" s="100">
        <v>1.8032634000000001</v>
      </c>
      <c r="E119" s="100">
        <v>1.8077270999999999</v>
      </c>
      <c r="F119" s="100">
        <v>1.8077270999999999</v>
      </c>
      <c r="G119" s="100">
        <v>2.1501435999999998</v>
      </c>
      <c r="H119" s="100">
        <v>1.1619245</v>
      </c>
      <c r="I119" s="100">
        <v>0.97826290000000005</v>
      </c>
      <c r="J119" s="100">
        <v>72.245097999999999</v>
      </c>
      <c r="K119" s="100">
        <v>79</v>
      </c>
      <c r="L119" s="100">
        <v>100</v>
      </c>
      <c r="M119" s="100">
        <v>0.27274920000000002</v>
      </c>
      <c r="N119" s="100">
        <v>1717</v>
      </c>
      <c r="O119" s="100">
        <v>0.16037760000000001</v>
      </c>
      <c r="P119" s="100">
        <v>0.32467099999999999</v>
      </c>
      <c r="R119" s="124">
        <v>2012</v>
      </c>
      <c r="S119" s="100">
        <v>235</v>
      </c>
      <c r="T119" s="100">
        <v>2.0586169999999999</v>
      </c>
      <c r="U119" s="100">
        <v>1.5923403</v>
      </c>
      <c r="V119" s="100">
        <v>1.5923403</v>
      </c>
      <c r="W119" s="100">
        <v>1.8759496</v>
      </c>
      <c r="X119" s="100">
        <v>1.050179</v>
      </c>
      <c r="Y119" s="100">
        <v>0.90990629999999995</v>
      </c>
      <c r="Z119" s="100">
        <v>75.246808999999999</v>
      </c>
      <c r="AA119" s="100">
        <v>81</v>
      </c>
      <c r="AB119" s="100">
        <v>100</v>
      </c>
      <c r="AC119" s="100">
        <v>0.32501659999999999</v>
      </c>
      <c r="AD119" s="100">
        <v>1729</v>
      </c>
      <c r="AE119" s="100">
        <v>0.1633705</v>
      </c>
      <c r="AF119" s="100">
        <v>0.54112760000000004</v>
      </c>
      <c r="AH119" s="124">
        <v>2012</v>
      </c>
      <c r="AI119" s="100">
        <v>439</v>
      </c>
      <c r="AJ119" s="100">
        <v>1.9315165999999999</v>
      </c>
      <c r="AK119" s="100">
        <v>1.6789727000000001</v>
      </c>
      <c r="AL119" s="100">
        <v>1.6789727000000001</v>
      </c>
      <c r="AM119" s="100">
        <v>1.9854223</v>
      </c>
      <c r="AN119" s="100">
        <v>1.0954075999999999</v>
      </c>
      <c r="AO119" s="100">
        <v>0.935616</v>
      </c>
      <c r="AP119" s="100">
        <v>73.851935999999995</v>
      </c>
      <c r="AQ119" s="100">
        <v>80</v>
      </c>
      <c r="AR119" s="100">
        <v>100</v>
      </c>
      <c r="AS119" s="100">
        <v>0.2984405</v>
      </c>
      <c r="AT119" s="100">
        <v>3446</v>
      </c>
      <c r="AU119" s="100">
        <v>0.16186539999999999</v>
      </c>
      <c r="AV119" s="100">
        <v>0.40619499999999997</v>
      </c>
      <c r="AW119" s="100">
        <v>1.1352643</v>
      </c>
      <c r="AY119" s="124">
        <v>2012</v>
      </c>
    </row>
    <row r="120" spans="2:51">
      <c r="B120" s="124">
        <v>2013</v>
      </c>
      <c r="C120" s="100">
        <v>219</v>
      </c>
      <c r="D120" s="100">
        <v>1.9034230999999999</v>
      </c>
      <c r="E120" s="100">
        <v>1.8593367000000001</v>
      </c>
      <c r="F120" s="100">
        <v>1.8593367000000001</v>
      </c>
      <c r="G120" s="100">
        <v>2.2408009</v>
      </c>
      <c r="H120" s="100">
        <v>1.1619809000000001</v>
      </c>
      <c r="I120" s="100">
        <v>0.98102149999999999</v>
      </c>
      <c r="J120" s="100">
        <v>75.073059000000001</v>
      </c>
      <c r="K120" s="100">
        <v>80</v>
      </c>
      <c r="L120" s="100">
        <v>100</v>
      </c>
      <c r="M120" s="100">
        <v>0.28898679999999999</v>
      </c>
      <c r="N120" s="100">
        <v>1466</v>
      </c>
      <c r="O120" s="100">
        <v>0.13476360000000001</v>
      </c>
      <c r="P120" s="100">
        <v>0.27381240000000001</v>
      </c>
      <c r="R120" s="124">
        <v>2013</v>
      </c>
      <c r="S120" s="100">
        <v>282</v>
      </c>
      <c r="T120" s="100">
        <v>2.4285711999999999</v>
      </c>
      <c r="U120" s="100">
        <v>1.8117974999999999</v>
      </c>
      <c r="V120" s="100">
        <v>1.8117974999999999</v>
      </c>
      <c r="W120" s="100">
        <v>2.1398353999999999</v>
      </c>
      <c r="X120" s="100">
        <v>1.2005106000000001</v>
      </c>
      <c r="Y120" s="100">
        <v>1.0332671</v>
      </c>
      <c r="Z120" s="100">
        <v>76.138298000000006</v>
      </c>
      <c r="AA120" s="100">
        <v>84</v>
      </c>
      <c r="AB120" s="100">
        <v>100</v>
      </c>
      <c r="AC120" s="100">
        <v>0.3922332</v>
      </c>
      <c r="AD120" s="100">
        <v>2208</v>
      </c>
      <c r="AE120" s="100">
        <v>0.20512459999999999</v>
      </c>
      <c r="AF120" s="100">
        <v>0.67809520000000001</v>
      </c>
      <c r="AH120" s="124">
        <v>2013</v>
      </c>
      <c r="AI120" s="100">
        <v>501</v>
      </c>
      <c r="AJ120" s="100">
        <v>2.1672031</v>
      </c>
      <c r="AK120" s="100">
        <v>1.8245863</v>
      </c>
      <c r="AL120" s="100">
        <v>1.8245863</v>
      </c>
      <c r="AM120" s="100">
        <v>2.1764223999999999</v>
      </c>
      <c r="AN120" s="100">
        <v>1.1752967999999999</v>
      </c>
      <c r="AO120" s="100">
        <v>1.002901</v>
      </c>
      <c r="AP120" s="100">
        <v>75.672655000000006</v>
      </c>
      <c r="AQ120" s="100">
        <v>82</v>
      </c>
      <c r="AR120" s="100">
        <v>100</v>
      </c>
      <c r="AS120" s="100">
        <v>0.33925159999999999</v>
      </c>
      <c r="AT120" s="100">
        <v>3674</v>
      </c>
      <c r="AU120" s="100">
        <v>0.16975860000000001</v>
      </c>
      <c r="AV120" s="100">
        <v>0.42670269999999999</v>
      </c>
      <c r="AW120" s="100">
        <v>1.0262386999999999</v>
      </c>
      <c r="AY120" s="124">
        <v>2013</v>
      </c>
    </row>
    <row r="121" spans="2:51">
      <c r="B121" s="124">
        <v>2014</v>
      </c>
      <c r="C121" s="100">
        <v>249</v>
      </c>
      <c r="D121" s="100">
        <v>2.1339581000000001</v>
      </c>
      <c r="E121" s="100">
        <v>2.0562344000000001</v>
      </c>
      <c r="F121" s="100">
        <v>2.0562344000000001</v>
      </c>
      <c r="G121" s="100">
        <v>2.4609109999999998</v>
      </c>
      <c r="H121" s="100">
        <v>1.2866761</v>
      </c>
      <c r="I121" s="100">
        <v>1.0881042000000001</v>
      </c>
      <c r="J121" s="100">
        <v>74.779116000000002</v>
      </c>
      <c r="K121" s="100">
        <v>79</v>
      </c>
      <c r="L121" s="100">
        <v>100</v>
      </c>
      <c r="M121" s="100">
        <v>0.31784119999999999</v>
      </c>
      <c r="N121" s="100">
        <v>1701</v>
      </c>
      <c r="O121" s="100">
        <v>0.15437629999999999</v>
      </c>
      <c r="P121" s="100">
        <v>0.31083939999999999</v>
      </c>
      <c r="R121" s="124">
        <v>2014</v>
      </c>
      <c r="S121" s="100">
        <v>286</v>
      </c>
      <c r="T121" s="100">
        <v>2.4253246000000002</v>
      </c>
      <c r="U121" s="100">
        <v>1.8034836000000001</v>
      </c>
      <c r="V121" s="100">
        <v>1.8034836000000001</v>
      </c>
      <c r="W121" s="100">
        <v>2.1261741000000001</v>
      </c>
      <c r="X121" s="100">
        <v>1.1854568999999999</v>
      </c>
      <c r="Y121" s="100">
        <v>1.0188667</v>
      </c>
      <c r="Z121" s="100">
        <v>76.048951000000002</v>
      </c>
      <c r="AA121" s="100">
        <v>83</v>
      </c>
      <c r="AB121" s="100">
        <v>100</v>
      </c>
      <c r="AC121" s="100">
        <v>0.38012200000000002</v>
      </c>
      <c r="AD121" s="100">
        <v>2152</v>
      </c>
      <c r="AE121" s="100">
        <v>0.19695560000000001</v>
      </c>
      <c r="AF121" s="100">
        <v>0.64584090000000005</v>
      </c>
      <c r="AH121" s="124">
        <v>2014</v>
      </c>
      <c r="AI121" s="100">
        <v>535</v>
      </c>
      <c r="AJ121" s="100">
        <v>2.2804099</v>
      </c>
      <c r="AK121" s="100">
        <v>1.9045970000000001</v>
      </c>
      <c r="AL121" s="100">
        <v>1.9045970000000001</v>
      </c>
      <c r="AM121" s="100">
        <v>2.2608356999999999</v>
      </c>
      <c r="AN121" s="100">
        <v>1.2236849000000001</v>
      </c>
      <c r="AO121" s="100">
        <v>1.0437498000000001</v>
      </c>
      <c r="AP121" s="100">
        <v>75.457943999999998</v>
      </c>
      <c r="AQ121" s="100">
        <v>82</v>
      </c>
      <c r="AR121" s="100">
        <v>100</v>
      </c>
      <c r="AS121" s="100">
        <v>0.34835270000000002</v>
      </c>
      <c r="AT121" s="100">
        <v>3853</v>
      </c>
      <c r="AU121" s="100">
        <v>0.1755765</v>
      </c>
      <c r="AV121" s="100">
        <v>0.4376236</v>
      </c>
      <c r="AW121" s="100">
        <v>1.1401459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14</v>
      </c>
      <c r="D75" s="100">
        <v>5</v>
      </c>
      <c r="E75" s="100">
        <v>2</v>
      </c>
      <c r="F75" s="100">
        <v>2</v>
      </c>
      <c r="G75" s="100">
        <v>1</v>
      </c>
      <c r="H75" s="100">
        <v>1</v>
      </c>
      <c r="I75" s="100">
        <v>1</v>
      </c>
      <c r="J75" s="100">
        <v>4</v>
      </c>
      <c r="K75" s="100">
        <v>3</v>
      </c>
      <c r="L75" s="100">
        <v>6</v>
      </c>
      <c r="M75" s="100">
        <v>4</v>
      </c>
      <c r="N75" s="100">
        <v>6</v>
      </c>
      <c r="O75" s="100">
        <v>17</v>
      </c>
      <c r="P75" s="100">
        <v>14</v>
      </c>
      <c r="Q75" s="100">
        <v>21</v>
      </c>
      <c r="R75" s="100">
        <v>34</v>
      </c>
      <c r="S75" s="100">
        <v>16</v>
      </c>
      <c r="T75" s="100">
        <v>17</v>
      </c>
      <c r="U75" s="100">
        <v>0</v>
      </c>
      <c r="V75" s="100">
        <v>168</v>
      </c>
      <c r="W75" s="128"/>
      <c r="X75" s="122">
        <v>1968</v>
      </c>
      <c r="Y75" s="100">
        <v>10</v>
      </c>
      <c r="Z75" s="100">
        <v>3</v>
      </c>
      <c r="AA75" s="100">
        <v>4</v>
      </c>
      <c r="AB75" s="100">
        <v>1</v>
      </c>
      <c r="AC75" s="100">
        <v>3</v>
      </c>
      <c r="AD75" s="100">
        <v>2</v>
      </c>
      <c r="AE75" s="100">
        <v>3</v>
      </c>
      <c r="AF75" s="100">
        <v>3</v>
      </c>
      <c r="AG75" s="100">
        <v>3</v>
      </c>
      <c r="AH75" s="100">
        <v>3</v>
      </c>
      <c r="AI75" s="100">
        <v>4</v>
      </c>
      <c r="AJ75" s="100">
        <v>8</v>
      </c>
      <c r="AK75" s="100">
        <v>10</v>
      </c>
      <c r="AL75" s="100">
        <v>15</v>
      </c>
      <c r="AM75" s="100">
        <v>31</v>
      </c>
      <c r="AN75" s="100">
        <v>43</v>
      </c>
      <c r="AO75" s="100">
        <v>45</v>
      </c>
      <c r="AP75" s="100">
        <v>40</v>
      </c>
      <c r="AQ75" s="100">
        <v>0</v>
      </c>
      <c r="AR75" s="100">
        <v>231</v>
      </c>
      <c r="AS75" s="128"/>
      <c r="AT75" s="122">
        <v>1968</v>
      </c>
      <c r="AU75" s="100">
        <v>24</v>
      </c>
      <c r="AV75" s="100">
        <v>8</v>
      </c>
      <c r="AW75" s="100">
        <v>6</v>
      </c>
      <c r="AX75" s="100">
        <v>3</v>
      </c>
      <c r="AY75" s="100">
        <v>4</v>
      </c>
      <c r="AZ75" s="100">
        <v>3</v>
      </c>
      <c r="BA75" s="100">
        <v>4</v>
      </c>
      <c r="BB75" s="100">
        <v>7</v>
      </c>
      <c r="BC75" s="100">
        <v>6</v>
      </c>
      <c r="BD75" s="100">
        <v>9</v>
      </c>
      <c r="BE75" s="100">
        <v>8</v>
      </c>
      <c r="BF75" s="100">
        <v>14</v>
      </c>
      <c r="BG75" s="100">
        <v>27</v>
      </c>
      <c r="BH75" s="100">
        <v>29</v>
      </c>
      <c r="BI75" s="100">
        <v>52</v>
      </c>
      <c r="BJ75" s="100">
        <v>77</v>
      </c>
      <c r="BK75" s="100">
        <v>61</v>
      </c>
      <c r="BL75" s="100">
        <v>57</v>
      </c>
      <c r="BM75" s="100">
        <v>0</v>
      </c>
      <c r="BN75" s="100">
        <v>399</v>
      </c>
      <c r="BP75" s="122">
        <v>1968</v>
      </c>
    </row>
    <row r="76" spans="2:68">
      <c r="B76" s="122">
        <v>1969</v>
      </c>
      <c r="C76" s="100">
        <v>14</v>
      </c>
      <c r="D76" s="100">
        <v>2</v>
      </c>
      <c r="E76" s="100">
        <v>3</v>
      </c>
      <c r="F76" s="100">
        <v>3</v>
      </c>
      <c r="G76" s="100">
        <v>3</v>
      </c>
      <c r="H76" s="100">
        <v>4</v>
      </c>
      <c r="I76" s="100">
        <v>1</v>
      </c>
      <c r="J76" s="100">
        <v>6</v>
      </c>
      <c r="K76" s="100">
        <v>4</v>
      </c>
      <c r="L76" s="100">
        <v>4</v>
      </c>
      <c r="M76" s="100">
        <v>3</v>
      </c>
      <c r="N76" s="100">
        <v>9</v>
      </c>
      <c r="O76" s="100">
        <v>14</v>
      </c>
      <c r="P76" s="100">
        <v>15</v>
      </c>
      <c r="Q76" s="100">
        <v>20</v>
      </c>
      <c r="R76" s="100">
        <v>35</v>
      </c>
      <c r="S76" s="100">
        <v>22</v>
      </c>
      <c r="T76" s="100">
        <v>9</v>
      </c>
      <c r="U76" s="100">
        <v>0</v>
      </c>
      <c r="V76" s="100">
        <v>171</v>
      </c>
      <c r="W76" s="128"/>
      <c r="X76" s="122">
        <v>1969</v>
      </c>
      <c r="Y76" s="100">
        <v>7</v>
      </c>
      <c r="Z76" s="100">
        <v>0</v>
      </c>
      <c r="AA76" s="100">
        <v>2</v>
      </c>
      <c r="AB76" s="100">
        <v>2</v>
      </c>
      <c r="AC76" s="100">
        <v>2</v>
      </c>
      <c r="AD76" s="100">
        <v>1</v>
      </c>
      <c r="AE76" s="100">
        <v>3</v>
      </c>
      <c r="AF76" s="100">
        <v>3</v>
      </c>
      <c r="AG76" s="100">
        <v>5</v>
      </c>
      <c r="AH76" s="100">
        <v>4</v>
      </c>
      <c r="AI76" s="100">
        <v>5</v>
      </c>
      <c r="AJ76" s="100">
        <v>8</v>
      </c>
      <c r="AK76" s="100">
        <v>10</v>
      </c>
      <c r="AL76" s="100">
        <v>14</v>
      </c>
      <c r="AM76" s="100">
        <v>25</v>
      </c>
      <c r="AN76" s="100">
        <v>27</v>
      </c>
      <c r="AO76" s="100">
        <v>34</v>
      </c>
      <c r="AP76" s="100">
        <v>28</v>
      </c>
      <c r="AQ76" s="100">
        <v>0</v>
      </c>
      <c r="AR76" s="100">
        <v>180</v>
      </c>
      <c r="AS76" s="128"/>
      <c r="AT76" s="122">
        <v>1969</v>
      </c>
      <c r="AU76" s="100">
        <v>21</v>
      </c>
      <c r="AV76" s="100">
        <v>2</v>
      </c>
      <c r="AW76" s="100">
        <v>5</v>
      </c>
      <c r="AX76" s="100">
        <v>5</v>
      </c>
      <c r="AY76" s="100">
        <v>5</v>
      </c>
      <c r="AZ76" s="100">
        <v>5</v>
      </c>
      <c r="BA76" s="100">
        <v>4</v>
      </c>
      <c r="BB76" s="100">
        <v>9</v>
      </c>
      <c r="BC76" s="100">
        <v>9</v>
      </c>
      <c r="BD76" s="100">
        <v>8</v>
      </c>
      <c r="BE76" s="100">
        <v>8</v>
      </c>
      <c r="BF76" s="100">
        <v>17</v>
      </c>
      <c r="BG76" s="100">
        <v>24</v>
      </c>
      <c r="BH76" s="100">
        <v>29</v>
      </c>
      <c r="BI76" s="100">
        <v>45</v>
      </c>
      <c r="BJ76" s="100">
        <v>62</v>
      </c>
      <c r="BK76" s="100">
        <v>56</v>
      </c>
      <c r="BL76" s="100">
        <v>37</v>
      </c>
      <c r="BM76" s="100">
        <v>0</v>
      </c>
      <c r="BN76" s="100">
        <v>351</v>
      </c>
      <c r="BP76" s="122">
        <v>1969</v>
      </c>
    </row>
    <row r="77" spans="2:68">
      <c r="B77" s="122">
        <v>1970</v>
      </c>
      <c r="C77" s="100">
        <v>4</v>
      </c>
      <c r="D77" s="100">
        <v>2</v>
      </c>
      <c r="E77" s="100">
        <v>0</v>
      </c>
      <c r="F77" s="100">
        <v>4</v>
      </c>
      <c r="G77" s="100">
        <v>3</v>
      </c>
      <c r="H77" s="100">
        <v>4</v>
      </c>
      <c r="I77" s="100">
        <v>0</v>
      </c>
      <c r="J77" s="100">
        <v>1</v>
      </c>
      <c r="K77" s="100">
        <v>5</v>
      </c>
      <c r="L77" s="100">
        <v>5</v>
      </c>
      <c r="M77" s="100">
        <v>9</v>
      </c>
      <c r="N77" s="100">
        <v>15</v>
      </c>
      <c r="O77" s="100">
        <v>13</v>
      </c>
      <c r="P77" s="100">
        <v>28</v>
      </c>
      <c r="Q77" s="100">
        <v>21</v>
      </c>
      <c r="R77" s="100">
        <v>17</v>
      </c>
      <c r="S77" s="100">
        <v>23</v>
      </c>
      <c r="T77" s="100">
        <v>16</v>
      </c>
      <c r="U77" s="100">
        <v>0</v>
      </c>
      <c r="V77" s="100">
        <v>170</v>
      </c>
      <c r="W77" s="128"/>
      <c r="X77" s="122">
        <v>1970</v>
      </c>
      <c r="Y77" s="100">
        <v>5</v>
      </c>
      <c r="Z77" s="100">
        <v>1</v>
      </c>
      <c r="AA77" s="100">
        <v>1</v>
      </c>
      <c r="AB77" s="100">
        <v>0</v>
      </c>
      <c r="AC77" s="100">
        <v>0</v>
      </c>
      <c r="AD77" s="100">
        <v>2</v>
      </c>
      <c r="AE77" s="100">
        <v>2</v>
      </c>
      <c r="AF77" s="100">
        <v>1</v>
      </c>
      <c r="AG77" s="100">
        <v>4</v>
      </c>
      <c r="AH77" s="100">
        <v>5</v>
      </c>
      <c r="AI77" s="100">
        <v>5</v>
      </c>
      <c r="AJ77" s="100">
        <v>12</v>
      </c>
      <c r="AK77" s="100">
        <v>18</v>
      </c>
      <c r="AL77" s="100">
        <v>13</v>
      </c>
      <c r="AM77" s="100">
        <v>28</v>
      </c>
      <c r="AN77" s="100">
        <v>40</v>
      </c>
      <c r="AO77" s="100">
        <v>31</v>
      </c>
      <c r="AP77" s="100">
        <v>37</v>
      </c>
      <c r="AQ77" s="100">
        <v>0</v>
      </c>
      <c r="AR77" s="100">
        <v>205</v>
      </c>
      <c r="AS77" s="128"/>
      <c r="AT77" s="122">
        <v>1970</v>
      </c>
      <c r="AU77" s="100">
        <v>9</v>
      </c>
      <c r="AV77" s="100">
        <v>3</v>
      </c>
      <c r="AW77" s="100">
        <v>1</v>
      </c>
      <c r="AX77" s="100">
        <v>4</v>
      </c>
      <c r="AY77" s="100">
        <v>3</v>
      </c>
      <c r="AZ77" s="100">
        <v>6</v>
      </c>
      <c r="BA77" s="100">
        <v>2</v>
      </c>
      <c r="BB77" s="100">
        <v>2</v>
      </c>
      <c r="BC77" s="100">
        <v>9</v>
      </c>
      <c r="BD77" s="100">
        <v>10</v>
      </c>
      <c r="BE77" s="100">
        <v>14</v>
      </c>
      <c r="BF77" s="100">
        <v>27</v>
      </c>
      <c r="BG77" s="100">
        <v>31</v>
      </c>
      <c r="BH77" s="100">
        <v>41</v>
      </c>
      <c r="BI77" s="100">
        <v>49</v>
      </c>
      <c r="BJ77" s="100">
        <v>57</v>
      </c>
      <c r="BK77" s="100">
        <v>54</v>
      </c>
      <c r="BL77" s="100">
        <v>53</v>
      </c>
      <c r="BM77" s="100">
        <v>0</v>
      </c>
      <c r="BN77" s="100">
        <v>375</v>
      </c>
      <c r="BP77" s="122">
        <v>1970</v>
      </c>
    </row>
    <row r="78" spans="2:68">
      <c r="B78" s="122">
        <v>1971</v>
      </c>
      <c r="C78" s="100">
        <v>7</v>
      </c>
      <c r="D78" s="100">
        <v>3</v>
      </c>
      <c r="E78" s="100">
        <v>2</v>
      </c>
      <c r="F78" s="100">
        <v>6</v>
      </c>
      <c r="G78" s="100">
        <v>4</v>
      </c>
      <c r="H78" s="100">
        <v>3</v>
      </c>
      <c r="I78" s="100">
        <v>0</v>
      </c>
      <c r="J78" s="100">
        <v>3</v>
      </c>
      <c r="K78" s="100">
        <v>1</v>
      </c>
      <c r="L78" s="100">
        <v>6</v>
      </c>
      <c r="M78" s="100">
        <v>2</v>
      </c>
      <c r="N78" s="100">
        <v>15</v>
      </c>
      <c r="O78" s="100">
        <v>17</v>
      </c>
      <c r="P78" s="100">
        <v>17</v>
      </c>
      <c r="Q78" s="100">
        <v>19</v>
      </c>
      <c r="R78" s="100">
        <v>24</v>
      </c>
      <c r="S78" s="100">
        <v>21</v>
      </c>
      <c r="T78" s="100">
        <v>26</v>
      </c>
      <c r="U78" s="100">
        <v>0</v>
      </c>
      <c r="V78" s="100">
        <v>176</v>
      </c>
      <c r="W78" s="128"/>
      <c r="X78" s="122">
        <v>1971</v>
      </c>
      <c r="Y78" s="100">
        <v>3</v>
      </c>
      <c r="Z78" s="100">
        <v>4</v>
      </c>
      <c r="AA78" s="100">
        <v>2</v>
      </c>
      <c r="AB78" s="100">
        <v>0</v>
      </c>
      <c r="AC78" s="100">
        <v>3</v>
      </c>
      <c r="AD78" s="100">
        <v>3</v>
      </c>
      <c r="AE78" s="100">
        <v>3</v>
      </c>
      <c r="AF78" s="100">
        <v>2</v>
      </c>
      <c r="AG78" s="100">
        <v>3</v>
      </c>
      <c r="AH78" s="100">
        <v>7</v>
      </c>
      <c r="AI78" s="100">
        <v>6</v>
      </c>
      <c r="AJ78" s="100">
        <v>17</v>
      </c>
      <c r="AK78" s="100">
        <v>12</v>
      </c>
      <c r="AL78" s="100">
        <v>10</v>
      </c>
      <c r="AM78" s="100">
        <v>27</v>
      </c>
      <c r="AN78" s="100">
        <v>30</v>
      </c>
      <c r="AO78" s="100">
        <v>38</v>
      </c>
      <c r="AP78" s="100">
        <v>32</v>
      </c>
      <c r="AQ78" s="100">
        <v>0</v>
      </c>
      <c r="AR78" s="100">
        <v>202</v>
      </c>
      <c r="AS78" s="128"/>
      <c r="AT78" s="122">
        <v>1971</v>
      </c>
      <c r="AU78" s="100">
        <v>10</v>
      </c>
      <c r="AV78" s="100">
        <v>7</v>
      </c>
      <c r="AW78" s="100">
        <v>4</v>
      </c>
      <c r="AX78" s="100">
        <v>6</v>
      </c>
      <c r="AY78" s="100">
        <v>7</v>
      </c>
      <c r="AZ78" s="100">
        <v>6</v>
      </c>
      <c r="BA78" s="100">
        <v>3</v>
      </c>
      <c r="BB78" s="100">
        <v>5</v>
      </c>
      <c r="BC78" s="100">
        <v>4</v>
      </c>
      <c r="BD78" s="100">
        <v>13</v>
      </c>
      <c r="BE78" s="100">
        <v>8</v>
      </c>
      <c r="BF78" s="100">
        <v>32</v>
      </c>
      <c r="BG78" s="100">
        <v>29</v>
      </c>
      <c r="BH78" s="100">
        <v>27</v>
      </c>
      <c r="BI78" s="100">
        <v>46</v>
      </c>
      <c r="BJ78" s="100">
        <v>54</v>
      </c>
      <c r="BK78" s="100">
        <v>59</v>
      </c>
      <c r="BL78" s="100">
        <v>58</v>
      </c>
      <c r="BM78" s="100">
        <v>0</v>
      </c>
      <c r="BN78" s="100">
        <v>378</v>
      </c>
      <c r="BP78" s="122">
        <v>1971</v>
      </c>
    </row>
    <row r="79" spans="2:68">
      <c r="B79" s="122">
        <v>1972</v>
      </c>
      <c r="C79" s="100">
        <v>7</v>
      </c>
      <c r="D79" s="100">
        <v>1</v>
      </c>
      <c r="E79" s="100">
        <v>3</v>
      </c>
      <c r="F79" s="100">
        <v>3</v>
      </c>
      <c r="G79" s="100">
        <v>2</v>
      </c>
      <c r="H79" s="100">
        <v>0</v>
      </c>
      <c r="I79" s="100">
        <v>3</v>
      </c>
      <c r="J79" s="100">
        <v>9</v>
      </c>
      <c r="K79" s="100">
        <v>9</v>
      </c>
      <c r="L79" s="100">
        <v>5</v>
      </c>
      <c r="M79" s="100">
        <v>6</v>
      </c>
      <c r="N79" s="100">
        <v>15</v>
      </c>
      <c r="O79" s="100">
        <v>19</v>
      </c>
      <c r="P79" s="100">
        <v>23</v>
      </c>
      <c r="Q79" s="100">
        <v>20</v>
      </c>
      <c r="R79" s="100">
        <v>24</v>
      </c>
      <c r="S79" s="100">
        <v>24</v>
      </c>
      <c r="T79" s="100">
        <v>15</v>
      </c>
      <c r="U79" s="100">
        <v>0</v>
      </c>
      <c r="V79" s="100">
        <v>188</v>
      </c>
      <c r="W79" s="128"/>
      <c r="X79" s="122">
        <v>1972</v>
      </c>
      <c r="Y79" s="100">
        <v>5</v>
      </c>
      <c r="Z79" s="100">
        <v>3</v>
      </c>
      <c r="AA79" s="100">
        <v>2</v>
      </c>
      <c r="AB79" s="100">
        <v>2</v>
      </c>
      <c r="AC79" s="100">
        <v>0</v>
      </c>
      <c r="AD79" s="100">
        <v>1</v>
      </c>
      <c r="AE79" s="100">
        <v>0</v>
      </c>
      <c r="AF79" s="100">
        <v>0</v>
      </c>
      <c r="AG79" s="100">
        <v>5</v>
      </c>
      <c r="AH79" s="100">
        <v>2</v>
      </c>
      <c r="AI79" s="100">
        <v>10</v>
      </c>
      <c r="AJ79" s="100">
        <v>11</v>
      </c>
      <c r="AK79" s="100">
        <v>11</v>
      </c>
      <c r="AL79" s="100">
        <v>16</v>
      </c>
      <c r="AM79" s="100">
        <v>20</v>
      </c>
      <c r="AN79" s="100">
        <v>31</v>
      </c>
      <c r="AO79" s="100">
        <v>32</v>
      </c>
      <c r="AP79" s="100">
        <v>30</v>
      </c>
      <c r="AQ79" s="100">
        <v>0</v>
      </c>
      <c r="AR79" s="100">
        <v>181</v>
      </c>
      <c r="AS79" s="128"/>
      <c r="AT79" s="122">
        <v>1972</v>
      </c>
      <c r="AU79" s="100">
        <v>12</v>
      </c>
      <c r="AV79" s="100">
        <v>4</v>
      </c>
      <c r="AW79" s="100">
        <v>5</v>
      </c>
      <c r="AX79" s="100">
        <v>5</v>
      </c>
      <c r="AY79" s="100">
        <v>2</v>
      </c>
      <c r="AZ79" s="100">
        <v>1</v>
      </c>
      <c r="BA79" s="100">
        <v>3</v>
      </c>
      <c r="BB79" s="100">
        <v>9</v>
      </c>
      <c r="BC79" s="100">
        <v>14</v>
      </c>
      <c r="BD79" s="100">
        <v>7</v>
      </c>
      <c r="BE79" s="100">
        <v>16</v>
      </c>
      <c r="BF79" s="100">
        <v>26</v>
      </c>
      <c r="BG79" s="100">
        <v>30</v>
      </c>
      <c r="BH79" s="100">
        <v>39</v>
      </c>
      <c r="BI79" s="100">
        <v>40</v>
      </c>
      <c r="BJ79" s="100">
        <v>55</v>
      </c>
      <c r="BK79" s="100">
        <v>56</v>
      </c>
      <c r="BL79" s="100">
        <v>45</v>
      </c>
      <c r="BM79" s="100">
        <v>0</v>
      </c>
      <c r="BN79" s="100">
        <v>369</v>
      </c>
      <c r="BP79" s="122">
        <v>1972</v>
      </c>
    </row>
    <row r="80" spans="2:68">
      <c r="B80" s="122">
        <v>1973</v>
      </c>
      <c r="C80" s="100">
        <v>6</v>
      </c>
      <c r="D80" s="100">
        <v>3</v>
      </c>
      <c r="E80" s="100">
        <v>1</v>
      </c>
      <c r="F80" s="100">
        <v>3</v>
      </c>
      <c r="G80" s="100">
        <v>3</v>
      </c>
      <c r="H80" s="100">
        <v>4</v>
      </c>
      <c r="I80" s="100">
        <v>3</v>
      </c>
      <c r="J80" s="100">
        <v>3</v>
      </c>
      <c r="K80" s="100">
        <v>5</v>
      </c>
      <c r="L80" s="100">
        <v>3</v>
      </c>
      <c r="M80" s="100">
        <v>11</v>
      </c>
      <c r="N80" s="100">
        <v>14</v>
      </c>
      <c r="O80" s="100">
        <v>10</v>
      </c>
      <c r="P80" s="100">
        <v>27</v>
      </c>
      <c r="Q80" s="100">
        <v>17</v>
      </c>
      <c r="R80" s="100">
        <v>30</v>
      </c>
      <c r="S80" s="100">
        <v>18</v>
      </c>
      <c r="T80" s="100">
        <v>24</v>
      </c>
      <c r="U80" s="100">
        <v>0</v>
      </c>
      <c r="V80" s="100">
        <v>185</v>
      </c>
      <c r="W80" s="128"/>
      <c r="X80" s="122">
        <v>1973</v>
      </c>
      <c r="Y80" s="100">
        <v>8</v>
      </c>
      <c r="Z80" s="100">
        <v>2</v>
      </c>
      <c r="AA80" s="100">
        <v>0</v>
      </c>
      <c r="AB80" s="100">
        <v>1</v>
      </c>
      <c r="AC80" s="100">
        <v>2</v>
      </c>
      <c r="AD80" s="100">
        <v>0</v>
      </c>
      <c r="AE80" s="100">
        <v>0</v>
      </c>
      <c r="AF80" s="100">
        <v>4</v>
      </c>
      <c r="AG80" s="100">
        <v>1</v>
      </c>
      <c r="AH80" s="100">
        <v>3</v>
      </c>
      <c r="AI80" s="100">
        <v>7</v>
      </c>
      <c r="AJ80" s="100">
        <v>9</v>
      </c>
      <c r="AK80" s="100">
        <v>13</v>
      </c>
      <c r="AL80" s="100">
        <v>16</v>
      </c>
      <c r="AM80" s="100">
        <v>18</v>
      </c>
      <c r="AN80" s="100">
        <v>37</v>
      </c>
      <c r="AO80" s="100">
        <v>35</v>
      </c>
      <c r="AP80" s="100">
        <v>35</v>
      </c>
      <c r="AQ80" s="100">
        <v>0</v>
      </c>
      <c r="AR80" s="100">
        <v>191</v>
      </c>
      <c r="AS80" s="128"/>
      <c r="AT80" s="122">
        <v>1973</v>
      </c>
      <c r="AU80" s="100">
        <v>14</v>
      </c>
      <c r="AV80" s="100">
        <v>5</v>
      </c>
      <c r="AW80" s="100">
        <v>1</v>
      </c>
      <c r="AX80" s="100">
        <v>4</v>
      </c>
      <c r="AY80" s="100">
        <v>5</v>
      </c>
      <c r="AZ80" s="100">
        <v>4</v>
      </c>
      <c r="BA80" s="100">
        <v>3</v>
      </c>
      <c r="BB80" s="100">
        <v>7</v>
      </c>
      <c r="BC80" s="100">
        <v>6</v>
      </c>
      <c r="BD80" s="100">
        <v>6</v>
      </c>
      <c r="BE80" s="100">
        <v>18</v>
      </c>
      <c r="BF80" s="100">
        <v>23</v>
      </c>
      <c r="BG80" s="100">
        <v>23</v>
      </c>
      <c r="BH80" s="100">
        <v>43</v>
      </c>
      <c r="BI80" s="100">
        <v>35</v>
      </c>
      <c r="BJ80" s="100">
        <v>67</v>
      </c>
      <c r="BK80" s="100">
        <v>53</v>
      </c>
      <c r="BL80" s="100">
        <v>59</v>
      </c>
      <c r="BM80" s="100">
        <v>0</v>
      </c>
      <c r="BN80" s="100">
        <v>376</v>
      </c>
      <c r="BP80" s="122">
        <v>1973</v>
      </c>
    </row>
    <row r="81" spans="2:68">
      <c r="B81" s="122">
        <v>1974</v>
      </c>
      <c r="C81" s="100">
        <v>15</v>
      </c>
      <c r="D81" s="100">
        <v>3</v>
      </c>
      <c r="E81" s="100">
        <v>1</v>
      </c>
      <c r="F81" s="100">
        <v>7</v>
      </c>
      <c r="G81" s="100">
        <v>2</v>
      </c>
      <c r="H81" s="100">
        <v>2</v>
      </c>
      <c r="I81" s="100">
        <v>2</v>
      </c>
      <c r="J81" s="100">
        <v>2</v>
      </c>
      <c r="K81" s="100">
        <v>5</v>
      </c>
      <c r="L81" s="100">
        <v>4</v>
      </c>
      <c r="M81" s="100">
        <v>10</v>
      </c>
      <c r="N81" s="100">
        <v>10</v>
      </c>
      <c r="O81" s="100">
        <v>18</v>
      </c>
      <c r="P81" s="100">
        <v>25</v>
      </c>
      <c r="Q81" s="100">
        <v>28</v>
      </c>
      <c r="R81" s="100">
        <v>30</v>
      </c>
      <c r="S81" s="100">
        <v>22</v>
      </c>
      <c r="T81" s="100">
        <v>23</v>
      </c>
      <c r="U81" s="100">
        <v>0</v>
      </c>
      <c r="V81" s="100">
        <v>209</v>
      </c>
      <c r="W81" s="128"/>
      <c r="X81" s="122">
        <v>1974</v>
      </c>
      <c r="Y81" s="100">
        <v>4</v>
      </c>
      <c r="Z81" s="100">
        <v>0</v>
      </c>
      <c r="AA81" s="100">
        <v>1</v>
      </c>
      <c r="AB81" s="100">
        <v>2</v>
      </c>
      <c r="AC81" s="100">
        <v>0</v>
      </c>
      <c r="AD81" s="100">
        <v>1</v>
      </c>
      <c r="AE81" s="100">
        <v>0</v>
      </c>
      <c r="AF81" s="100">
        <v>2</v>
      </c>
      <c r="AG81" s="100">
        <v>2</v>
      </c>
      <c r="AH81" s="100">
        <v>3</v>
      </c>
      <c r="AI81" s="100">
        <v>3</v>
      </c>
      <c r="AJ81" s="100">
        <v>3</v>
      </c>
      <c r="AK81" s="100">
        <v>24</v>
      </c>
      <c r="AL81" s="100">
        <v>17</v>
      </c>
      <c r="AM81" s="100">
        <v>21</v>
      </c>
      <c r="AN81" s="100">
        <v>28</v>
      </c>
      <c r="AO81" s="100">
        <v>37</v>
      </c>
      <c r="AP81" s="100">
        <v>46</v>
      </c>
      <c r="AQ81" s="100">
        <v>0</v>
      </c>
      <c r="AR81" s="100">
        <v>194</v>
      </c>
      <c r="AS81" s="128"/>
      <c r="AT81" s="122">
        <v>1974</v>
      </c>
      <c r="AU81" s="100">
        <v>19</v>
      </c>
      <c r="AV81" s="100">
        <v>3</v>
      </c>
      <c r="AW81" s="100">
        <v>2</v>
      </c>
      <c r="AX81" s="100">
        <v>9</v>
      </c>
      <c r="AY81" s="100">
        <v>2</v>
      </c>
      <c r="AZ81" s="100">
        <v>3</v>
      </c>
      <c r="BA81" s="100">
        <v>2</v>
      </c>
      <c r="BB81" s="100">
        <v>4</v>
      </c>
      <c r="BC81" s="100">
        <v>7</v>
      </c>
      <c r="BD81" s="100">
        <v>7</v>
      </c>
      <c r="BE81" s="100">
        <v>13</v>
      </c>
      <c r="BF81" s="100">
        <v>13</v>
      </c>
      <c r="BG81" s="100">
        <v>42</v>
      </c>
      <c r="BH81" s="100">
        <v>42</v>
      </c>
      <c r="BI81" s="100">
        <v>49</v>
      </c>
      <c r="BJ81" s="100">
        <v>58</v>
      </c>
      <c r="BK81" s="100">
        <v>59</v>
      </c>
      <c r="BL81" s="100">
        <v>69</v>
      </c>
      <c r="BM81" s="100">
        <v>0</v>
      </c>
      <c r="BN81" s="100">
        <v>403</v>
      </c>
      <c r="BP81" s="122">
        <v>1974</v>
      </c>
    </row>
    <row r="82" spans="2:68">
      <c r="B82" s="122">
        <v>1975</v>
      </c>
      <c r="C82" s="100">
        <v>5</v>
      </c>
      <c r="D82" s="100">
        <v>1</v>
      </c>
      <c r="E82" s="100">
        <v>4</v>
      </c>
      <c r="F82" s="100">
        <v>8</v>
      </c>
      <c r="G82" s="100">
        <v>4</v>
      </c>
      <c r="H82" s="100">
        <v>0</v>
      </c>
      <c r="I82" s="100">
        <v>3</v>
      </c>
      <c r="J82" s="100">
        <v>2</v>
      </c>
      <c r="K82" s="100">
        <v>1</v>
      </c>
      <c r="L82" s="100">
        <v>9</v>
      </c>
      <c r="M82" s="100">
        <v>6</v>
      </c>
      <c r="N82" s="100">
        <v>17</v>
      </c>
      <c r="O82" s="100">
        <v>18</v>
      </c>
      <c r="P82" s="100">
        <v>21</v>
      </c>
      <c r="Q82" s="100">
        <v>23</v>
      </c>
      <c r="R82" s="100">
        <v>23</v>
      </c>
      <c r="S82" s="100">
        <v>26</v>
      </c>
      <c r="T82" s="100">
        <v>26</v>
      </c>
      <c r="U82" s="100">
        <v>0</v>
      </c>
      <c r="V82" s="100">
        <v>197</v>
      </c>
      <c r="W82" s="128"/>
      <c r="X82" s="122">
        <v>1975</v>
      </c>
      <c r="Y82" s="100">
        <v>7</v>
      </c>
      <c r="Z82" s="100">
        <v>1</v>
      </c>
      <c r="AA82" s="100">
        <v>3</v>
      </c>
      <c r="AB82" s="100">
        <v>1</v>
      </c>
      <c r="AC82" s="100">
        <v>0</v>
      </c>
      <c r="AD82" s="100">
        <v>2</v>
      </c>
      <c r="AE82" s="100">
        <v>5</v>
      </c>
      <c r="AF82" s="100">
        <v>4</v>
      </c>
      <c r="AG82" s="100">
        <v>2</v>
      </c>
      <c r="AH82" s="100">
        <v>3</v>
      </c>
      <c r="AI82" s="100">
        <v>8</v>
      </c>
      <c r="AJ82" s="100">
        <v>11</v>
      </c>
      <c r="AK82" s="100">
        <v>15</v>
      </c>
      <c r="AL82" s="100">
        <v>16</v>
      </c>
      <c r="AM82" s="100">
        <v>26</v>
      </c>
      <c r="AN82" s="100">
        <v>32</v>
      </c>
      <c r="AO82" s="100">
        <v>47</v>
      </c>
      <c r="AP82" s="100">
        <v>38</v>
      </c>
      <c r="AQ82" s="100">
        <v>0</v>
      </c>
      <c r="AR82" s="100">
        <v>221</v>
      </c>
      <c r="AS82" s="128"/>
      <c r="AT82" s="122">
        <v>1975</v>
      </c>
      <c r="AU82" s="100">
        <v>12</v>
      </c>
      <c r="AV82" s="100">
        <v>2</v>
      </c>
      <c r="AW82" s="100">
        <v>7</v>
      </c>
      <c r="AX82" s="100">
        <v>9</v>
      </c>
      <c r="AY82" s="100">
        <v>4</v>
      </c>
      <c r="AZ82" s="100">
        <v>2</v>
      </c>
      <c r="BA82" s="100">
        <v>8</v>
      </c>
      <c r="BB82" s="100">
        <v>6</v>
      </c>
      <c r="BC82" s="100">
        <v>3</v>
      </c>
      <c r="BD82" s="100">
        <v>12</v>
      </c>
      <c r="BE82" s="100">
        <v>14</v>
      </c>
      <c r="BF82" s="100">
        <v>28</v>
      </c>
      <c r="BG82" s="100">
        <v>33</v>
      </c>
      <c r="BH82" s="100">
        <v>37</v>
      </c>
      <c r="BI82" s="100">
        <v>49</v>
      </c>
      <c r="BJ82" s="100">
        <v>55</v>
      </c>
      <c r="BK82" s="100">
        <v>73</v>
      </c>
      <c r="BL82" s="100">
        <v>64</v>
      </c>
      <c r="BM82" s="100">
        <v>0</v>
      </c>
      <c r="BN82" s="100">
        <v>418</v>
      </c>
      <c r="BP82" s="122">
        <v>1975</v>
      </c>
    </row>
    <row r="83" spans="2:68">
      <c r="B83" s="122">
        <v>1976</v>
      </c>
      <c r="C83" s="100">
        <v>2</v>
      </c>
      <c r="D83" s="100">
        <v>2</v>
      </c>
      <c r="E83" s="100">
        <v>2</v>
      </c>
      <c r="F83" s="100">
        <v>4</v>
      </c>
      <c r="G83" s="100">
        <v>0</v>
      </c>
      <c r="H83" s="100">
        <v>3</v>
      </c>
      <c r="I83" s="100">
        <v>3</v>
      </c>
      <c r="J83" s="100">
        <v>4</v>
      </c>
      <c r="K83" s="100">
        <v>5</v>
      </c>
      <c r="L83" s="100">
        <v>4</v>
      </c>
      <c r="M83" s="100">
        <v>8</v>
      </c>
      <c r="N83" s="100">
        <v>14</v>
      </c>
      <c r="O83" s="100">
        <v>18</v>
      </c>
      <c r="P83" s="100">
        <v>27</v>
      </c>
      <c r="Q83" s="100">
        <v>21</v>
      </c>
      <c r="R83" s="100">
        <v>15</v>
      </c>
      <c r="S83" s="100">
        <v>25</v>
      </c>
      <c r="T83" s="100">
        <v>17</v>
      </c>
      <c r="U83" s="100">
        <v>0</v>
      </c>
      <c r="V83" s="100">
        <v>174</v>
      </c>
      <c r="W83" s="128"/>
      <c r="X83" s="122">
        <v>1976</v>
      </c>
      <c r="Y83" s="100">
        <v>13</v>
      </c>
      <c r="Z83" s="100">
        <v>3</v>
      </c>
      <c r="AA83" s="100">
        <v>2</v>
      </c>
      <c r="AB83" s="100">
        <v>1</v>
      </c>
      <c r="AC83" s="100">
        <v>1</v>
      </c>
      <c r="AD83" s="100">
        <v>1</v>
      </c>
      <c r="AE83" s="100">
        <v>0</v>
      </c>
      <c r="AF83" s="100">
        <v>2</v>
      </c>
      <c r="AG83" s="100">
        <v>2</v>
      </c>
      <c r="AH83" s="100">
        <v>7</v>
      </c>
      <c r="AI83" s="100">
        <v>4</v>
      </c>
      <c r="AJ83" s="100">
        <v>8</v>
      </c>
      <c r="AK83" s="100">
        <v>18</v>
      </c>
      <c r="AL83" s="100">
        <v>11</v>
      </c>
      <c r="AM83" s="100">
        <v>18</v>
      </c>
      <c r="AN83" s="100">
        <v>28</v>
      </c>
      <c r="AO83" s="100">
        <v>35</v>
      </c>
      <c r="AP83" s="100">
        <v>39</v>
      </c>
      <c r="AQ83" s="100">
        <v>0</v>
      </c>
      <c r="AR83" s="100">
        <v>193</v>
      </c>
      <c r="AS83" s="128"/>
      <c r="AT83" s="122">
        <v>1976</v>
      </c>
      <c r="AU83" s="100">
        <v>15</v>
      </c>
      <c r="AV83" s="100">
        <v>5</v>
      </c>
      <c r="AW83" s="100">
        <v>4</v>
      </c>
      <c r="AX83" s="100">
        <v>5</v>
      </c>
      <c r="AY83" s="100">
        <v>1</v>
      </c>
      <c r="AZ83" s="100">
        <v>4</v>
      </c>
      <c r="BA83" s="100">
        <v>3</v>
      </c>
      <c r="BB83" s="100">
        <v>6</v>
      </c>
      <c r="BC83" s="100">
        <v>7</v>
      </c>
      <c r="BD83" s="100">
        <v>11</v>
      </c>
      <c r="BE83" s="100">
        <v>12</v>
      </c>
      <c r="BF83" s="100">
        <v>22</v>
      </c>
      <c r="BG83" s="100">
        <v>36</v>
      </c>
      <c r="BH83" s="100">
        <v>38</v>
      </c>
      <c r="BI83" s="100">
        <v>39</v>
      </c>
      <c r="BJ83" s="100">
        <v>43</v>
      </c>
      <c r="BK83" s="100">
        <v>60</v>
      </c>
      <c r="BL83" s="100">
        <v>56</v>
      </c>
      <c r="BM83" s="100">
        <v>0</v>
      </c>
      <c r="BN83" s="100">
        <v>367</v>
      </c>
      <c r="BP83" s="122">
        <v>1976</v>
      </c>
    </row>
    <row r="84" spans="2:68">
      <c r="B84" s="122">
        <v>1977</v>
      </c>
      <c r="C84" s="100">
        <v>6</v>
      </c>
      <c r="D84" s="100">
        <v>1</v>
      </c>
      <c r="E84" s="100">
        <v>2</v>
      </c>
      <c r="F84" s="100">
        <v>2</v>
      </c>
      <c r="G84" s="100">
        <v>1</v>
      </c>
      <c r="H84" s="100">
        <v>1</v>
      </c>
      <c r="I84" s="100">
        <v>0</v>
      </c>
      <c r="J84" s="100">
        <v>0</v>
      </c>
      <c r="K84" s="100">
        <v>5</v>
      </c>
      <c r="L84" s="100">
        <v>4</v>
      </c>
      <c r="M84" s="100">
        <v>12</v>
      </c>
      <c r="N84" s="100">
        <v>12</v>
      </c>
      <c r="O84" s="100">
        <v>15</v>
      </c>
      <c r="P84" s="100">
        <v>32</v>
      </c>
      <c r="Q84" s="100">
        <v>23</v>
      </c>
      <c r="R84" s="100">
        <v>16</v>
      </c>
      <c r="S84" s="100">
        <v>29</v>
      </c>
      <c r="T84" s="100">
        <v>26</v>
      </c>
      <c r="U84" s="100">
        <v>0</v>
      </c>
      <c r="V84" s="100">
        <v>187</v>
      </c>
      <c r="W84" s="128"/>
      <c r="X84" s="122">
        <v>1977</v>
      </c>
      <c r="Y84" s="100">
        <v>4</v>
      </c>
      <c r="Z84" s="100">
        <v>1</v>
      </c>
      <c r="AA84" s="100">
        <v>2</v>
      </c>
      <c r="AB84" s="100">
        <v>1</v>
      </c>
      <c r="AC84" s="100">
        <v>3</v>
      </c>
      <c r="AD84" s="100">
        <v>2</v>
      </c>
      <c r="AE84" s="100">
        <v>0</v>
      </c>
      <c r="AF84" s="100">
        <v>3</v>
      </c>
      <c r="AG84" s="100">
        <v>3</v>
      </c>
      <c r="AH84" s="100">
        <v>7</v>
      </c>
      <c r="AI84" s="100">
        <v>10</v>
      </c>
      <c r="AJ84" s="100">
        <v>14</v>
      </c>
      <c r="AK84" s="100">
        <v>15</v>
      </c>
      <c r="AL84" s="100">
        <v>19</v>
      </c>
      <c r="AM84" s="100">
        <v>19</v>
      </c>
      <c r="AN84" s="100">
        <v>30</v>
      </c>
      <c r="AO84" s="100">
        <v>36</v>
      </c>
      <c r="AP84" s="100">
        <v>46</v>
      </c>
      <c r="AQ84" s="100">
        <v>0</v>
      </c>
      <c r="AR84" s="100">
        <v>215</v>
      </c>
      <c r="AS84" s="128"/>
      <c r="AT84" s="122">
        <v>1977</v>
      </c>
      <c r="AU84" s="100">
        <v>10</v>
      </c>
      <c r="AV84" s="100">
        <v>2</v>
      </c>
      <c r="AW84" s="100">
        <v>4</v>
      </c>
      <c r="AX84" s="100">
        <v>3</v>
      </c>
      <c r="AY84" s="100">
        <v>4</v>
      </c>
      <c r="AZ84" s="100">
        <v>3</v>
      </c>
      <c r="BA84" s="100">
        <v>0</v>
      </c>
      <c r="BB84" s="100">
        <v>3</v>
      </c>
      <c r="BC84" s="100">
        <v>8</v>
      </c>
      <c r="BD84" s="100">
        <v>11</v>
      </c>
      <c r="BE84" s="100">
        <v>22</v>
      </c>
      <c r="BF84" s="100">
        <v>26</v>
      </c>
      <c r="BG84" s="100">
        <v>30</v>
      </c>
      <c r="BH84" s="100">
        <v>51</v>
      </c>
      <c r="BI84" s="100">
        <v>42</v>
      </c>
      <c r="BJ84" s="100">
        <v>46</v>
      </c>
      <c r="BK84" s="100">
        <v>65</v>
      </c>
      <c r="BL84" s="100">
        <v>72</v>
      </c>
      <c r="BM84" s="100">
        <v>0</v>
      </c>
      <c r="BN84" s="100">
        <v>402</v>
      </c>
      <c r="BP84" s="122">
        <v>1977</v>
      </c>
    </row>
    <row r="85" spans="2:68">
      <c r="B85" s="122">
        <v>1978</v>
      </c>
      <c r="C85" s="100">
        <v>4</v>
      </c>
      <c r="D85" s="100">
        <v>5</v>
      </c>
      <c r="E85" s="100">
        <v>4</v>
      </c>
      <c r="F85" s="100">
        <v>3</v>
      </c>
      <c r="G85" s="100">
        <v>1</v>
      </c>
      <c r="H85" s="100">
        <v>0</v>
      </c>
      <c r="I85" s="100">
        <v>4</v>
      </c>
      <c r="J85" s="100">
        <v>3</v>
      </c>
      <c r="K85" s="100">
        <v>2</v>
      </c>
      <c r="L85" s="100">
        <v>4</v>
      </c>
      <c r="M85" s="100">
        <v>11</v>
      </c>
      <c r="N85" s="100">
        <v>15</v>
      </c>
      <c r="O85" s="100">
        <v>14</v>
      </c>
      <c r="P85" s="100">
        <v>23</v>
      </c>
      <c r="Q85" s="100">
        <v>34</v>
      </c>
      <c r="R85" s="100">
        <v>32</v>
      </c>
      <c r="S85" s="100">
        <v>32</v>
      </c>
      <c r="T85" s="100">
        <v>20</v>
      </c>
      <c r="U85" s="100">
        <v>0</v>
      </c>
      <c r="V85" s="100">
        <v>211</v>
      </c>
      <c r="W85" s="128"/>
      <c r="X85" s="122">
        <v>1978</v>
      </c>
      <c r="Y85" s="100">
        <v>6</v>
      </c>
      <c r="Z85" s="100">
        <v>1</v>
      </c>
      <c r="AA85" s="100">
        <v>0</v>
      </c>
      <c r="AB85" s="100">
        <v>1</v>
      </c>
      <c r="AC85" s="100">
        <v>1</v>
      </c>
      <c r="AD85" s="100">
        <v>0</v>
      </c>
      <c r="AE85" s="100">
        <v>2</v>
      </c>
      <c r="AF85" s="100">
        <v>1</v>
      </c>
      <c r="AG85" s="100">
        <v>3</v>
      </c>
      <c r="AH85" s="100">
        <v>6</v>
      </c>
      <c r="AI85" s="100">
        <v>8</v>
      </c>
      <c r="AJ85" s="100">
        <v>9</v>
      </c>
      <c r="AK85" s="100">
        <v>13</v>
      </c>
      <c r="AL85" s="100">
        <v>15</v>
      </c>
      <c r="AM85" s="100">
        <v>19</v>
      </c>
      <c r="AN85" s="100">
        <v>27</v>
      </c>
      <c r="AO85" s="100">
        <v>37</v>
      </c>
      <c r="AP85" s="100">
        <v>43</v>
      </c>
      <c r="AQ85" s="100">
        <v>0</v>
      </c>
      <c r="AR85" s="100">
        <v>192</v>
      </c>
      <c r="AS85" s="128"/>
      <c r="AT85" s="122">
        <v>1978</v>
      </c>
      <c r="AU85" s="100">
        <v>10</v>
      </c>
      <c r="AV85" s="100">
        <v>6</v>
      </c>
      <c r="AW85" s="100">
        <v>4</v>
      </c>
      <c r="AX85" s="100">
        <v>4</v>
      </c>
      <c r="AY85" s="100">
        <v>2</v>
      </c>
      <c r="AZ85" s="100">
        <v>0</v>
      </c>
      <c r="BA85" s="100">
        <v>6</v>
      </c>
      <c r="BB85" s="100">
        <v>4</v>
      </c>
      <c r="BC85" s="100">
        <v>5</v>
      </c>
      <c r="BD85" s="100">
        <v>10</v>
      </c>
      <c r="BE85" s="100">
        <v>19</v>
      </c>
      <c r="BF85" s="100">
        <v>24</v>
      </c>
      <c r="BG85" s="100">
        <v>27</v>
      </c>
      <c r="BH85" s="100">
        <v>38</v>
      </c>
      <c r="BI85" s="100">
        <v>53</v>
      </c>
      <c r="BJ85" s="100">
        <v>59</v>
      </c>
      <c r="BK85" s="100">
        <v>69</v>
      </c>
      <c r="BL85" s="100">
        <v>63</v>
      </c>
      <c r="BM85" s="100">
        <v>0</v>
      </c>
      <c r="BN85" s="100">
        <v>403</v>
      </c>
      <c r="BP85" s="122">
        <v>1978</v>
      </c>
    </row>
    <row r="86" spans="2:68">
      <c r="B86" s="123">
        <v>1979</v>
      </c>
      <c r="C86" s="100">
        <v>6</v>
      </c>
      <c r="D86" s="100">
        <v>3</v>
      </c>
      <c r="E86" s="100">
        <v>3</v>
      </c>
      <c r="F86" s="100">
        <v>1</v>
      </c>
      <c r="G86" s="100">
        <v>0</v>
      </c>
      <c r="H86" s="100">
        <v>1</v>
      </c>
      <c r="I86" s="100">
        <v>2</v>
      </c>
      <c r="J86" s="100">
        <v>1</v>
      </c>
      <c r="K86" s="100">
        <v>3</v>
      </c>
      <c r="L86" s="100">
        <v>2</v>
      </c>
      <c r="M86" s="100">
        <v>5</v>
      </c>
      <c r="N86" s="100">
        <v>8</v>
      </c>
      <c r="O86" s="100">
        <v>13</v>
      </c>
      <c r="P86" s="100">
        <v>17</v>
      </c>
      <c r="Q86" s="100">
        <v>28</v>
      </c>
      <c r="R86" s="100">
        <v>20</v>
      </c>
      <c r="S86" s="100">
        <v>20</v>
      </c>
      <c r="T86" s="100">
        <v>18</v>
      </c>
      <c r="U86" s="100">
        <v>0</v>
      </c>
      <c r="V86" s="100">
        <v>151</v>
      </c>
      <c r="W86" s="128"/>
      <c r="X86" s="123">
        <v>1979</v>
      </c>
      <c r="Y86" s="100">
        <v>5</v>
      </c>
      <c r="Z86" s="100">
        <v>1</v>
      </c>
      <c r="AA86" s="100">
        <v>2</v>
      </c>
      <c r="AB86" s="100">
        <v>2</v>
      </c>
      <c r="AC86" s="100">
        <v>1</v>
      </c>
      <c r="AD86" s="100">
        <v>2</v>
      </c>
      <c r="AE86" s="100">
        <v>2</v>
      </c>
      <c r="AF86" s="100">
        <v>1</v>
      </c>
      <c r="AG86" s="100">
        <v>1</v>
      </c>
      <c r="AH86" s="100">
        <v>0</v>
      </c>
      <c r="AI86" s="100">
        <v>3</v>
      </c>
      <c r="AJ86" s="100">
        <v>8</v>
      </c>
      <c r="AK86" s="100">
        <v>16</v>
      </c>
      <c r="AL86" s="100">
        <v>11</v>
      </c>
      <c r="AM86" s="100">
        <v>17</v>
      </c>
      <c r="AN86" s="100">
        <v>28</v>
      </c>
      <c r="AO86" s="100">
        <v>34</v>
      </c>
      <c r="AP86" s="100">
        <v>58</v>
      </c>
      <c r="AQ86" s="100">
        <v>0</v>
      </c>
      <c r="AR86" s="100">
        <v>192</v>
      </c>
      <c r="AS86" s="128"/>
      <c r="AT86" s="123">
        <v>1979</v>
      </c>
      <c r="AU86" s="100">
        <v>11</v>
      </c>
      <c r="AV86" s="100">
        <v>4</v>
      </c>
      <c r="AW86" s="100">
        <v>5</v>
      </c>
      <c r="AX86" s="100">
        <v>3</v>
      </c>
      <c r="AY86" s="100">
        <v>1</v>
      </c>
      <c r="AZ86" s="100">
        <v>3</v>
      </c>
      <c r="BA86" s="100">
        <v>4</v>
      </c>
      <c r="BB86" s="100">
        <v>2</v>
      </c>
      <c r="BC86" s="100">
        <v>4</v>
      </c>
      <c r="BD86" s="100">
        <v>2</v>
      </c>
      <c r="BE86" s="100">
        <v>8</v>
      </c>
      <c r="BF86" s="100">
        <v>16</v>
      </c>
      <c r="BG86" s="100">
        <v>29</v>
      </c>
      <c r="BH86" s="100">
        <v>28</v>
      </c>
      <c r="BI86" s="100">
        <v>45</v>
      </c>
      <c r="BJ86" s="100">
        <v>48</v>
      </c>
      <c r="BK86" s="100">
        <v>54</v>
      </c>
      <c r="BL86" s="100">
        <v>76</v>
      </c>
      <c r="BM86" s="100">
        <v>0</v>
      </c>
      <c r="BN86" s="100">
        <v>343</v>
      </c>
      <c r="BP86" s="123">
        <v>1979</v>
      </c>
    </row>
    <row r="87" spans="2:68">
      <c r="B87" s="123">
        <v>1980</v>
      </c>
      <c r="C87" s="100">
        <v>6</v>
      </c>
      <c r="D87" s="100">
        <v>1</v>
      </c>
      <c r="E87" s="100">
        <v>0</v>
      </c>
      <c r="F87" s="100">
        <v>1</v>
      </c>
      <c r="G87" s="100">
        <v>0</v>
      </c>
      <c r="H87" s="100">
        <v>3</v>
      </c>
      <c r="I87" s="100">
        <v>1</v>
      </c>
      <c r="J87" s="100">
        <v>0</v>
      </c>
      <c r="K87" s="100">
        <v>1</v>
      </c>
      <c r="L87" s="100">
        <v>2</v>
      </c>
      <c r="M87" s="100">
        <v>9</v>
      </c>
      <c r="N87" s="100">
        <v>11</v>
      </c>
      <c r="O87" s="100">
        <v>15</v>
      </c>
      <c r="P87" s="100">
        <v>20</v>
      </c>
      <c r="Q87" s="100">
        <v>23</v>
      </c>
      <c r="R87" s="100">
        <v>28</v>
      </c>
      <c r="S87" s="100">
        <v>24</v>
      </c>
      <c r="T87" s="100">
        <v>23</v>
      </c>
      <c r="U87" s="100">
        <v>0</v>
      </c>
      <c r="V87" s="100">
        <v>168</v>
      </c>
      <c r="W87" s="128"/>
      <c r="X87" s="123">
        <v>1980</v>
      </c>
      <c r="Y87" s="100">
        <v>6</v>
      </c>
      <c r="Z87" s="100">
        <v>2</v>
      </c>
      <c r="AA87" s="100">
        <v>1</v>
      </c>
      <c r="AB87" s="100">
        <v>1</v>
      </c>
      <c r="AC87" s="100">
        <v>1</v>
      </c>
      <c r="AD87" s="100">
        <v>3</v>
      </c>
      <c r="AE87" s="100">
        <v>0</v>
      </c>
      <c r="AF87" s="100">
        <v>2</v>
      </c>
      <c r="AG87" s="100">
        <v>1</v>
      </c>
      <c r="AH87" s="100">
        <v>2</v>
      </c>
      <c r="AI87" s="100">
        <v>6</v>
      </c>
      <c r="AJ87" s="100">
        <v>8</v>
      </c>
      <c r="AK87" s="100">
        <v>8</v>
      </c>
      <c r="AL87" s="100">
        <v>9</v>
      </c>
      <c r="AM87" s="100">
        <v>24</v>
      </c>
      <c r="AN87" s="100">
        <v>27</v>
      </c>
      <c r="AO87" s="100">
        <v>32</v>
      </c>
      <c r="AP87" s="100">
        <v>53</v>
      </c>
      <c r="AQ87" s="100">
        <v>0</v>
      </c>
      <c r="AR87" s="100">
        <v>186</v>
      </c>
      <c r="AS87" s="128"/>
      <c r="AT87" s="123">
        <v>1980</v>
      </c>
      <c r="AU87" s="100">
        <v>12</v>
      </c>
      <c r="AV87" s="100">
        <v>3</v>
      </c>
      <c r="AW87" s="100">
        <v>1</v>
      </c>
      <c r="AX87" s="100">
        <v>2</v>
      </c>
      <c r="AY87" s="100">
        <v>1</v>
      </c>
      <c r="AZ87" s="100">
        <v>6</v>
      </c>
      <c r="BA87" s="100">
        <v>1</v>
      </c>
      <c r="BB87" s="100">
        <v>2</v>
      </c>
      <c r="BC87" s="100">
        <v>2</v>
      </c>
      <c r="BD87" s="100">
        <v>4</v>
      </c>
      <c r="BE87" s="100">
        <v>15</v>
      </c>
      <c r="BF87" s="100">
        <v>19</v>
      </c>
      <c r="BG87" s="100">
        <v>23</v>
      </c>
      <c r="BH87" s="100">
        <v>29</v>
      </c>
      <c r="BI87" s="100">
        <v>47</v>
      </c>
      <c r="BJ87" s="100">
        <v>55</v>
      </c>
      <c r="BK87" s="100">
        <v>56</v>
      </c>
      <c r="BL87" s="100">
        <v>76</v>
      </c>
      <c r="BM87" s="100">
        <v>0</v>
      </c>
      <c r="BN87" s="100">
        <v>354</v>
      </c>
      <c r="BP87" s="123">
        <v>1980</v>
      </c>
    </row>
    <row r="88" spans="2:68">
      <c r="B88" s="123">
        <v>1981</v>
      </c>
      <c r="C88" s="100">
        <v>5</v>
      </c>
      <c r="D88" s="100">
        <v>2</v>
      </c>
      <c r="E88" s="100">
        <v>3</v>
      </c>
      <c r="F88" s="100">
        <v>1</v>
      </c>
      <c r="G88" s="100">
        <v>4</v>
      </c>
      <c r="H88" s="100">
        <v>2</v>
      </c>
      <c r="I88" s="100">
        <v>2</v>
      </c>
      <c r="J88" s="100">
        <v>3</v>
      </c>
      <c r="K88" s="100">
        <v>1</v>
      </c>
      <c r="L88" s="100">
        <v>1</v>
      </c>
      <c r="M88" s="100">
        <v>6</v>
      </c>
      <c r="N88" s="100">
        <v>10</v>
      </c>
      <c r="O88" s="100">
        <v>11</v>
      </c>
      <c r="P88" s="100">
        <v>17</v>
      </c>
      <c r="Q88" s="100">
        <v>27</v>
      </c>
      <c r="R88" s="100">
        <v>29</v>
      </c>
      <c r="S88" s="100">
        <v>22</v>
      </c>
      <c r="T88" s="100">
        <v>21</v>
      </c>
      <c r="U88" s="100">
        <v>0</v>
      </c>
      <c r="V88" s="100">
        <v>167</v>
      </c>
      <c r="W88" s="128"/>
      <c r="X88" s="123">
        <v>1981</v>
      </c>
      <c r="Y88" s="100">
        <v>4</v>
      </c>
      <c r="Z88" s="100">
        <v>0</v>
      </c>
      <c r="AA88" s="100">
        <v>2</v>
      </c>
      <c r="AB88" s="100">
        <v>4</v>
      </c>
      <c r="AC88" s="100">
        <v>3</v>
      </c>
      <c r="AD88" s="100">
        <v>2</v>
      </c>
      <c r="AE88" s="100">
        <v>1</v>
      </c>
      <c r="AF88" s="100">
        <v>4</v>
      </c>
      <c r="AG88" s="100">
        <v>2</v>
      </c>
      <c r="AH88" s="100">
        <v>3</v>
      </c>
      <c r="AI88" s="100">
        <v>1</v>
      </c>
      <c r="AJ88" s="100">
        <v>15</v>
      </c>
      <c r="AK88" s="100">
        <v>11</v>
      </c>
      <c r="AL88" s="100">
        <v>14</v>
      </c>
      <c r="AM88" s="100">
        <v>25</v>
      </c>
      <c r="AN88" s="100">
        <v>27</v>
      </c>
      <c r="AO88" s="100">
        <v>35</v>
      </c>
      <c r="AP88" s="100">
        <v>53</v>
      </c>
      <c r="AQ88" s="100">
        <v>0</v>
      </c>
      <c r="AR88" s="100">
        <v>206</v>
      </c>
      <c r="AS88" s="128"/>
      <c r="AT88" s="123">
        <v>1981</v>
      </c>
      <c r="AU88" s="100">
        <v>9</v>
      </c>
      <c r="AV88" s="100">
        <v>2</v>
      </c>
      <c r="AW88" s="100">
        <v>5</v>
      </c>
      <c r="AX88" s="100">
        <v>5</v>
      </c>
      <c r="AY88" s="100">
        <v>7</v>
      </c>
      <c r="AZ88" s="100">
        <v>4</v>
      </c>
      <c r="BA88" s="100">
        <v>3</v>
      </c>
      <c r="BB88" s="100">
        <v>7</v>
      </c>
      <c r="BC88" s="100">
        <v>3</v>
      </c>
      <c r="BD88" s="100">
        <v>4</v>
      </c>
      <c r="BE88" s="100">
        <v>7</v>
      </c>
      <c r="BF88" s="100">
        <v>25</v>
      </c>
      <c r="BG88" s="100">
        <v>22</v>
      </c>
      <c r="BH88" s="100">
        <v>31</v>
      </c>
      <c r="BI88" s="100">
        <v>52</v>
      </c>
      <c r="BJ88" s="100">
        <v>56</v>
      </c>
      <c r="BK88" s="100">
        <v>57</v>
      </c>
      <c r="BL88" s="100">
        <v>74</v>
      </c>
      <c r="BM88" s="100">
        <v>0</v>
      </c>
      <c r="BN88" s="100">
        <v>373</v>
      </c>
      <c r="BP88" s="123">
        <v>1981</v>
      </c>
    </row>
    <row r="89" spans="2:68">
      <c r="B89" s="123">
        <v>1982</v>
      </c>
      <c r="C89" s="100">
        <v>6</v>
      </c>
      <c r="D89" s="100">
        <v>2</v>
      </c>
      <c r="E89" s="100">
        <v>2</v>
      </c>
      <c r="F89" s="100">
        <v>0</v>
      </c>
      <c r="G89" s="100">
        <v>4</v>
      </c>
      <c r="H89" s="100">
        <v>1</v>
      </c>
      <c r="I89" s="100">
        <v>3</v>
      </c>
      <c r="J89" s="100">
        <v>2</v>
      </c>
      <c r="K89" s="100">
        <v>2</v>
      </c>
      <c r="L89" s="100">
        <v>3</v>
      </c>
      <c r="M89" s="100">
        <v>7</v>
      </c>
      <c r="N89" s="100">
        <v>15</v>
      </c>
      <c r="O89" s="100">
        <v>16</v>
      </c>
      <c r="P89" s="100">
        <v>20</v>
      </c>
      <c r="Q89" s="100">
        <v>22</v>
      </c>
      <c r="R89" s="100">
        <v>46</v>
      </c>
      <c r="S89" s="100">
        <v>32</v>
      </c>
      <c r="T89" s="100">
        <v>25</v>
      </c>
      <c r="U89" s="100">
        <v>0</v>
      </c>
      <c r="V89" s="100">
        <v>208</v>
      </c>
      <c r="W89" s="128"/>
      <c r="X89" s="123">
        <v>1982</v>
      </c>
      <c r="Y89" s="100">
        <v>4</v>
      </c>
      <c r="Z89" s="100">
        <v>3</v>
      </c>
      <c r="AA89" s="100">
        <v>2</v>
      </c>
      <c r="AB89" s="100">
        <v>3</v>
      </c>
      <c r="AC89" s="100">
        <v>1</v>
      </c>
      <c r="AD89" s="100">
        <v>1</v>
      </c>
      <c r="AE89" s="100">
        <v>3</v>
      </c>
      <c r="AF89" s="100">
        <v>2</v>
      </c>
      <c r="AG89" s="100">
        <v>0</v>
      </c>
      <c r="AH89" s="100">
        <v>3</v>
      </c>
      <c r="AI89" s="100">
        <v>4</v>
      </c>
      <c r="AJ89" s="100">
        <v>9</v>
      </c>
      <c r="AK89" s="100">
        <v>13</v>
      </c>
      <c r="AL89" s="100">
        <v>15</v>
      </c>
      <c r="AM89" s="100">
        <v>26</v>
      </c>
      <c r="AN89" s="100">
        <v>29</v>
      </c>
      <c r="AO89" s="100">
        <v>31</v>
      </c>
      <c r="AP89" s="100">
        <v>65</v>
      </c>
      <c r="AQ89" s="100">
        <v>0</v>
      </c>
      <c r="AR89" s="100">
        <v>214</v>
      </c>
      <c r="AS89" s="128"/>
      <c r="AT89" s="123">
        <v>1982</v>
      </c>
      <c r="AU89" s="100">
        <v>10</v>
      </c>
      <c r="AV89" s="100">
        <v>5</v>
      </c>
      <c r="AW89" s="100">
        <v>4</v>
      </c>
      <c r="AX89" s="100">
        <v>3</v>
      </c>
      <c r="AY89" s="100">
        <v>5</v>
      </c>
      <c r="AZ89" s="100">
        <v>2</v>
      </c>
      <c r="BA89" s="100">
        <v>6</v>
      </c>
      <c r="BB89" s="100">
        <v>4</v>
      </c>
      <c r="BC89" s="100">
        <v>2</v>
      </c>
      <c r="BD89" s="100">
        <v>6</v>
      </c>
      <c r="BE89" s="100">
        <v>11</v>
      </c>
      <c r="BF89" s="100">
        <v>24</v>
      </c>
      <c r="BG89" s="100">
        <v>29</v>
      </c>
      <c r="BH89" s="100">
        <v>35</v>
      </c>
      <c r="BI89" s="100">
        <v>48</v>
      </c>
      <c r="BJ89" s="100">
        <v>75</v>
      </c>
      <c r="BK89" s="100">
        <v>63</v>
      </c>
      <c r="BL89" s="100">
        <v>90</v>
      </c>
      <c r="BM89" s="100">
        <v>0</v>
      </c>
      <c r="BN89" s="100">
        <v>422</v>
      </c>
      <c r="BP89" s="123">
        <v>1982</v>
      </c>
    </row>
    <row r="90" spans="2:68">
      <c r="B90" s="123">
        <v>1983</v>
      </c>
      <c r="C90" s="100">
        <v>4</v>
      </c>
      <c r="D90" s="100">
        <v>4</v>
      </c>
      <c r="E90" s="100">
        <v>3</v>
      </c>
      <c r="F90" s="100">
        <v>2</v>
      </c>
      <c r="G90" s="100">
        <v>3</v>
      </c>
      <c r="H90" s="100">
        <v>2</v>
      </c>
      <c r="I90" s="100">
        <v>0</v>
      </c>
      <c r="J90" s="100">
        <v>5</v>
      </c>
      <c r="K90" s="100">
        <v>3</v>
      </c>
      <c r="L90" s="100">
        <v>4</v>
      </c>
      <c r="M90" s="100">
        <v>6</v>
      </c>
      <c r="N90" s="100">
        <v>13</v>
      </c>
      <c r="O90" s="100">
        <v>10</v>
      </c>
      <c r="P90" s="100">
        <v>16</v>
      </c>
      <c r="Q90" s="100">
        <v>24</v>
      </c>
      <c r="R90" s="100">
        <v>36</v>
      </c>
      <c r="S90" s="100">
        <v>27</v>
      </c>
      <c r="T90" s="100">
        <v>23</v>
      </c>
      <c r="U90" s="100">
        <v>0</v>
      </c>
      <c r="V90" s="100">
        <v>185</v>
      </c>
      <c r="W90" s="128"/>
      <c r="X90" s="123">
        <v>1983</v>
      </c>
      <c r="Y90" s="100">
        <v>4</v>
      </c>
      <c r="Z90" s="100">
        <v>1</v>
      </c>
      <c r="AA90" s="100">
        <v>1</v>
      </c>
      <c r="AB90" s="100">
        <v>1</v>
      </c>
      <c r="AC90" s="100">
        <v>1</v>
      </c>
      <c r="AD90" s="100">
        <v>1</v>
      </c>
      <c r="AE90" s="100">
        <v>4</v>
      </c>
      <c r="AF90" s="100">
        <v>1</v>
      </c>
      <c r="AG90" s="100">
        <v>1</v>
      </c>
      <c r="AH90" s="100">
        <v>3</v>
      </c>
      <c r="AI90" s="100">
        <v>5</v>
      </c>
      <c r="AJ90" s="100">
        <v>4</v>
      </c>
      <c r="AK90" s="100">
        <v>10</v>
      </c>
      <c r="AL90" s="100">
        <v>15</v>
      </c>
      <c r="AM90" s="100">
        <v>19</v>
      </c>
      <c r="AN90" s="100">
        <v>32</v>
      </c>
      <c r="AO90" s="100">
        <v>37</v>
      </c>
      <c r="AP90" s="100">
        <v>61</v>
      </c>
      <c r="AQ90" s="100">
        <v>0</v>
      </c>
      <c r="AR90" s="100">
        <v>201</v>
      </c>
      <c r="AS90" s="128"/>
      <c r="AT90" s="123">
        <v>1983</v>
      </c>
      <c r="AU90" s="100">
        <v>8</v>
      </c>
      <c r="AV90" s="100">
        <v>5</v>
      </c>
      <c r="AW90" s="100">
        <v>4</v>
      </c>
      <c r="AX90" s="100">
        <v>3</v>
      </c>
      <c r="AY90" s="100">
        <v>4</v>
      </c>
      <c r="AZ90" s="100">
        <v>3</v>
      </c>
      <c r="BA90" s="100">
        <v>4</v>
      </c>
      <c r="BB90" s="100">
        <v>6</v>
      </c>
      <c r="BC90" s="100">
        <v>4</v>
      </c>
      <c r="BD90" s="100">
        <v>7</v>
      </c>
      <c r="BE90" s="100">
        <v>11</v>
      </c>
      <c r="BF90" s="100">
        <v>17</v>
      </c>
      <c r="BG90" s="100">
        <v>20</v>
      </c>
      <c r="BH90" s="100">
        <v>31</v>
      </c>
      <c r="BI90" s="100">
        <v>43</v>
      </c>
      <c r="BJ90" s="100">
        <v>68</v>
      </c>
      <c r="BK90" s="100">
        <v>64</v>
      </c>
      <c r="BL90" s="100">
        <v>84</v>
      </c>
      <c r="BM90" s="100">
        <v>0</v>
      </c>
      <c r="BN90" s="100">
        <v>386</v>
      </c>
      <c r="BP90" s="123">
        <v>1983</v>
      </c>
    </row>
    <row r="91" spans="2:68">
      <c r="B91" s="123">
        <v>1984</v>
      </c>
      <c r="C91" s="100">
        <v>6</v>
      </c>
      <c r="D91" s="100">
        <v>3</v>
      </c>
      <c r="E91" s="100">
        <v>1</v>
      </c>
      <c r="F91" s="100">
        <v>2</v>
      </c>
      <c r="G91" s="100">
        <v>2</v>
      </c>
      <c r="H91" s="100">
        <v>2</v>
      </c>
      <c r="I91" s="100">
        <v>4</v>
      </c>
      <c r="J91" s="100">
        <v>2</v>
      </c>
      <c r="K91" s="100">
        <v>3</v>
      </c>
      <c r="L91" s="100">
        <v>5</v>
      </c>
      <c r="M91" s="100">
        <v>1</v>
      </c>
      <c r="N91" s="100">
        <v>7</v>
      </c>
      <c r="O91" s="100">
        <v>21</v>
      </c>
      <c r="P91" s="100">
        <v>19</v>
      </c>
      <c r="Q91" s="100">
        <v>28</v>
      </c>
      <c r="R91" s="100">
        <v>39</v>
      </c>
      <c r="S91" s="100">
        <v>27</v>
      </c>
      <c r="T91" s="100">
        <v>32</v>
      </c>
      <c r="U91" s="100">
        <v>0</v>
      </c>
      <c r="V91" s="100">
        <v>204</v>
      </c>
      <c r="W91" s="128"/>
      <c r="X91" s="123">
        <v>1984</v>
      </c>
      <c r="Y91" s="100">
        <v>4</v>
      </c>
      <c r="Z91" s="100">
        <v>1</v>
      </c>
      <c r="AA91" s="100">
        <v>3</v>
      </c>
      <c r="AB91" s="100">
        <v>3</v>
      </c>
      <c r="AC91" s="100">
        <v>0</v>
      </c>
      <c r="AD91" s="100">
        <v>3</v>
      </c>
      <c r="AE91" s="100">
        <v>0</v>
      </c>
      <c r="AF91" s="100">
        <v>3</v>
      </c>
      <c r="AG91" s="100">
        <v>0</v>
      </c>
      <c r="AH91" s="100">
        <v>0</v>
      </c>
      <c r="AI91" s="100">
        <v>5</v>
      </c>
      <c r="AJ91" s="100">
        <v>6</v>
      </c>
      <c r="AK91" s="100">
        <v>8</v>
      </c>
      <c r="AL91" s="100">
        <v>18</v>
      </c>
      <c r="AM91" s="100">
        <v>27</v>
      </c>
      <c r="AN91" s="100">
        <v>27</v>
      </c>
      <c r="AO91" s="100">
        <v>38</v>
      </c>
      <c r="AP91" s="100">
        <v>51</v>
      </c>
      <c r="AQ91" s="100">
        <v>0</v>
      </c>
      <c r="AR91" s="100">
        <v>197</v>
      </c>
      <c r="AS91" s="128"/>
      <c r="AT91" s="123">
        <v>1984</v>
      </c>
      <c r="AU91" s="100">
        <v>10</v>
      </c>
      <c r="AV91" s="100">
        <v>4</v>
      </c>
      <c r="AW91" s="100">
        <v>4</v>
      </c>
      <c r="AX91" s="100">
        <v>5</v>
      </c>
      <c r="AY91" s="100">
        <v>2</v>
      </c>
      <c r="AZ91" s="100">
        <v>5</v>
      </c>
      <c r="BA91" s="100">
        <v>4</v>
      </c>
      <c r="BB91" s="100">
        <v>5</v>
      </c>
      <c r="BC91" s="100">
        <v>3</v>
      </c>
      <c r="BD91" s="100">
        <v>5</v>
      </c>
      <c r="BE91" s="100">
        <v>6</v>
      </c>
      <c r="BF91" s="100">
        <v>13</v>
      </c>
      <c r="BG91" s="100">
        <v>29</v>
      </c>
      <c r="BH91" s="100">
        <v>37</v>
      </c>
      <c r="BI91" s="100">
        <v>55</v>
      </c>
      <c r="BJ91" s="100">
        <v>66</v>
      </c>
      <c r="BK91" s="100">
        <v>65</v>
      </c>
      <c r="BL91" s="100">
        <v>83</v>
      </c>
      <c r="BM91" s="100">
        <v>0</v>
      </c>
      <c r="BN91" s="100">
        <v>401</v>
      </c>
      <c r="BP91" s="123">
        <v>1984</v>
      </c>
    </row>
    <row r="92" spans="2:68">
      <c r="B92" s="123">
        <v>1985</v>
      </c>
      <c r="C92" s="100">
        <v>5</v>
      </c>
      <c r="D92" s="100">
        <v>1</v>
      </c>
      <c r="E92" s="100">
        <v>1</v>
      </c>
      <c r="F92" s="100">
        <v>0</v>
      </c>
      <c r="G92" s="100">
        <v>3</v>
      </c>
      <c r="H92" s="100">
        <v>9</v>
      </c>
      <c r="I92" s="100">
        <v>8</v>
      </c>
      <c r="J92" s="100">
        <v>16</v>
      </c>
      <c r="K92" s="100">
        <v>10</v>
      </c>
      <c r="L92" s="100">
        <v>7</v>
      </c>
      <c r="M92" s="100">
        <v>9</v>
      </c>
      <c r="N92" s="100">
        <v>11</v>
      </c>
      <c r="O92" s="100">
        <v>13</v>
      </c>
      <c r="P92" s="100">
        <v>29</v>
      </c>
      <c r="Q92" s="100">
        <v>27</v>
      </c>
      <c r="R92" s="100">
        <v>30</v>
      </c>
      <c r="S92" s="100">
        <v>30</v>
      </c>
      <c r="T92" s="100">
        <v>41</v>
      </c>
      <c r="U92" s="100">
        <v>0</v>
      </c>
      <c r="V92" s="100">
        <v>250</v>
      </c>
      <c r="W92" s="128"/>
      <c r="X92" s="123">
        <v>1985</v>
      </c>
      <c r="Y92" s="100">
        <v>4</v>
      </c>
      <c r="Z92" s="100">
        <v>2</v>
      </c>
      <c r="AA92" s="100">
        <v>2</v>
      </c>
      <c r="AB92" s="100">
        <v>0</v>
      </c>
      <c r="AC92" s="100">
        <v>0</v>
      </c>
      <c r="AD92" s="100">
        <v>3</v>
      </c>
      <c r="AE92" s="100">
        <v>4</v>
      </c>
      <c r="AF92" s="100">
        <v>3</v>
      </c>
      <c r="AG92" s="100">
        <v>0</v>
      </c>
      <c r="AH92" s="100">
        <v>3</v>
      </c>
      <c r="AI92" s="100">
        <v>6</v>
      </c>
      <c r="AJ92" s="100">
        <v>7</v>
      </c>
      <c r="AK92" s="100">
        <v>11</v>
      </c>
      <c r="AL92" s="100">
        <v>16</v>
      </c>
      <c r="AM92" s="100">
        <v>27</v>
      </c>
      <c r="AN92" s="100">
        <v>39</v>
      </c>
      <c r="AO92" s="100">
        <v>35</v>
      </c>
      <c r="AP92" s="100">
        <v>73</v>
      </c>
      <c r="AQ92" s="100">
        <v>0</v>
      </c>
      <c r="AR92" s="100">
        <v>235</v>
      </c>
      <c r="AS92" s="128"/>
      <c r="AT92" s="123">
        <v>1985</v>
      </c>
      <c r="AU92" s="100">
        <v>9</v>
      </c>
      <c r="AV92" s="100">
        <v>3</v>
      </c>
      <c r="AW92" s="100">
        <v>3</v>
      </c>
      <c r="AX92" s="100">
        <v>0</v>
      </c>
      <c r="AY92" s="100">
        <v>3</v>
      </c>
      <c r="AZ92" s="100">
        <v>12</v>
      </c>
      <c r="BA92" s="100">
        <v>12</v>
      </c>
      <c r="BB92" s="100">
        <v>19</v>
      </c>
      <c r="BC92" s="100">
        <v>10</v>
      </c>
      <c r="BD92" s="100">
        <v>10</v>
      </c>
      <c r="BE92" s="100">
        <v>15</v>
      </c>
      <c r="BF92" s="100">
        <v>18</v>
      </c>
      <c r="BG92" s="100">
        <v>24</v>
      </c>
      <c r="BH92" s="100">
        <v>45</v>
      </c>
      <c r="BI92" s="100">
        <v>54</v>
      </c>
      <c r="BJ92" s="100">
        <v>69</v>
      </c>
      <c r="BK92" s="100">
        <v>65</v>
      </c>
      <c r="BL92" s="100">
        <v>114</v>
      </c>
      <c r="BM92" s="100">
        <v>0</v>
      </c>
      <c r="BN92" s="100">
        <v>485</v>
      </c>
      <c r="BP92" s="123">
        <v>1985</v>
      </c>
    </row>
    <row r="93" spans="2:68">
      <c r="B93" s="123">
        <v>1986</v>
      </c>
      <c r="C93" s="100">
        <v>5</v>
      </c>
      <c r="D93" s="100">
        <v>2</v>
      </c>
      <c r="E93" s="100">
        <v>3</v>
      </c>
      <c r="F93" s="100">
        <v>4</v>
      </c>
      <c r="G93" s="100">
        <v>7</v>
      </c>
      <c r="H93" s="100">
        <v>16</v>
      </c>
      <c r="I93" s="100">
        <v>18</v>
      </c>
      <c r="J93" s="100">
        <v>22</v>
      </c>
      <c r="K93" s="100">
        <v>12</v>
      </c>
      <c r="L93" s="100">
        <v>7</v>
      </c>
      <c r="M93" s="100">
        <v>10</v>
      </c>
      <c r="N93" s="100">
        <v>19</v>
      </c>
      <c r="O93" s="100">
        <v>12</v>
      </c>
      <c r="P93" s="100">
        <v>23</v>
      </c>
      <c r="Q93" s="100">
        <v>37</v>
      </c>
      <c r="R93" s="100">
        <v>28</v>
      </c>
      <c r="S93" s="100">
        <v>40</v>
      </c>
      <c r="T93" s="100">
        <v>39</v>
      </c>
      <c r="U93" s="100">
        <v>0</v>
      </c>
      <c r="V93" s="100">
        <v>304</v>
      </c>
      <c r="W93" s="128"/>
      <c r="X93" s="123">
        <v>1986</v>
      </c>
      <c r="Y93" s="100">
        <v>4</v>
      </c>
      <c r="Z93" s="100">
        <v>1</v>
      </c>
      <c r="AA93" s="100">
        <v>0</v>
      </c>
      <c r="AB93" s="100">
        <v>0</v>
      </c>
      <c r="AC93" s="100">
        <v>5</v>
      </c>
      <c r="AD93" s="100">
        <v>1</v>
      </c>
      <c r="AE93" s="100">
        <v>2</v>
      </c>
      <c r="AF93" s="100">
        <v>2</v>
      </c>
      <c r="AG93" s="100">
        <v>2</v>
      </c>
      <c r="AH93" s="100">
        <v>1</v>
      </c>
      <c r="AI93" s="100">
        <v>4</v>
      </c>
      <c r="AJ93" s="100">
        <v>2</v>
      </c>
      <c r="AK93" s="100">
        <v>14</v>
      </c>
      <c r="AL93" s="100">
        <v>22</v>
      </c>
      <c r="AM93" s="100">
        <v>34</v>
      </c>
      <c r="AN93" s="100">
        <v>35</v>
      </c>
      <c r="AO93" s="100">
        <v>36</v>
      </c>
      <c r="AP93" s="100">
        <v>69</v>
      </c>
      <c r="AQ93" s="100">
        <v>0</v>
      </c>
      <c r="AR93" s="100">
        <v>234</v>
      </c>
      <c r="AS93" s="128"/>
      <c r="AT93" s="123">
        <v>1986</v>
      </c>
      <c r="AU93" s="100">
        <v>9</v>
      </c>
      <c r="AV93" s="100">
        <v>3</v>
      </c>
      <c r="AW93" s="100">
        <v>3</v>
      </c>
      <c r="AX93" s="100">
        <v>4</v>
      </c>
      <c r="AY93" s="100">
        <v>12</v>
      </c>
      <c r="AZ93" s="100">
        <v>17</v>
      </c>
      <c r="BA93" s="100">
        <v>20</v>
      </c>
      <c r="BB93" s="100">
        <v>24</v>
      </c>
      <c r="BC93" s="100">
        <v>14</v>
      </c>
      <c r="BD93" s="100">
        <v>8</v>
      </c>
      <c r="BE93" s="100">
        <v>14</v>
      </c>
      <c r="BF93" s="100">
        <v>21</v>
      </c>
      <c r="BG93" s="100">
        <v>26</v>
      </c>
      <c r="BH93" s="100">
        <v>45</v>
      </c>
      <c r="BI93" s="100">
        <v>71</v>
      </c>
      <c r="BJ93" s="100">
        <v>63</v>
      </c>
      <c r="BK93" s="100">
        <v>76</v>
      </c>
      <c r="BL93" s="100">
        <v>108</v>
      </c>
      <c r="BM93" s="100">
        <v>0</v>
      </c>
      <c r="BN93" s="100">
        <v>538</v>
      </c>
      <c r="BP93" s="123">
        <v>1986</v>
      </c>
    </row>
    <row r="94" spans="2:68">
      <c r="B94" s="123">
        <v>1987</v>
      </c>
      <c r="C94" s="100">
        <v>4</v>
      </c>
      <c r="D94" s="100">
        <v>2</v>
      </c>
      <c r="E94" s="100">
        <v>3</v>
      </c>
      <c r="F94" s="100">
        <v>2</v>
      </c>
      <c r="G94" s="100">
        <v>3</v>
      </c>
      <c r="H94" s="100">
        <v>22</v>
      </c>
      <c r="I94" s="100">
        <v>20</v>
      </c>
      <c r="J94" s="100">
        <v>35</v>
      </c>
      <c r="K94" s="100">
        <v>22</v>
      </c>
      <c r="L94" s="100">
        <v>11</v>
      </c>
      <c r="M94" s="100">
        <v>11</v>
      </c>
      <c r="N94" s="100">
        <v>10</v>
      </c>
      <c r="O94" s="100">
        <v>18</v>
      </c>
      <c r="P94" s="100">
        <v>20</v>
      </c>
      <c r="Q94" s="100">
        <v>34</v>
      </c>
      <c r="R94" s="100">
        <v>47</v>
      </c>
      <c r="S94" s="100">
        <v>40</v>
      </c>
      <c r="T94" s="100">
        <v>41</v>
      </c>
      <c r="U94" s="100">
        <v>0</v>
      </c>
      <c r="V94" s="100">
        <v>345</v>
      </c>
      <c r="W94" s="128"/>
      <c r="X94" s="123">
        <v>1987</v>
      </c>
      <c r="Y94" s="100">
        <v>6</v>
      </c>
      <c r="Z94" s="100">
        <v>2</v>
      </c>
      <c r="AA94" s="100">
        <v>0</v>
      </c>
      <c r="AB94" s="100">
        <v>2</v>
      </c>
      <c r="AC94" s="100">
        <v>0</v>
      </c>
      <c r="AD94" s="100">
        <v>3</v>
      </c>
      <c r="AE94" s="100">
        <v>3</v>
      </c>
      <c r="AF94" s="100">
        <v>3</v>
      </c>
      <c r="AG94" s="100">
        <v>4</v>
      </c>
      <c r="AH94" s="100">
        <v>1</v>
      </c>
      <c r="AI94" s="100">
        <v>6</v>
      </c>
      <c r="AJ94" s="100">
        <v>5</v>
      </c>
      <c r="AK94" s="100">
        <v>16</v>
      </c>
      <c r="AL94" s="100">
        <v>15</v>
      </c>
      <c r="AM94" s="100">
        <v>19</v>
      </c>
      <c r="AN94" s="100">
        <v>31</v>
      </c>
      <c r="AO94" s="100">
        <v>48</v>
      </c>
      <c r="AP94" s="100">
        <v>87</v>
      </c>
      <c r="AQ94" s="100">
        <v>0</v>
      </c>
      <c r="AR94" s="100">
        <v>251</v>
      </c>
      <c r="AS94" s="128"/>
      <c r="AT94" s="123">
        <v>1987</v>
      </c>
      <c r="AU94" s="100">
        <v>10</v>
      </c>
      <c r="AV94" s="100">
        <v>4</v>
      </c>
      <c r="AW94" s="100">
        <v>3</v>
      </c>
      <c r="AX94" s="100">
        <v>4</v>
      </c>
      <c r="AY94" s="100">
        <v>3</v>
      </c>
      <c r="AZ94" s="100">
        <v>25</v>
      </c>
      <c r="BA94" s="100">
        <v>23</v>
      </c>
      <c r="BB94" s="100">
        <v>38</v>
      </c>
      <c r="BC94" s="100">
        <v>26</v>
      </c>
      <c r="BD94" s="100">
        <v>12</v>
      </c>
      <c r="BE94" s="100">
        <v>17</v>
      </c>
      <c r="BF94" s="100">
        <v>15</v>
      </c>
      <c r="BG94" s="100">
        <v>34</v>
      </c>
      <c r="BH94" s="100">
        <v>35</v>
      </c>
      <c r="BI94" s="100">
        <v>53</v>
      </c>
      <c r="BJ94" s="100">
        <v>78</v>
      </c>
      <c r="BK94" s="100">
        <v>88</v>
      </c>
      <c r="BL94" s="100">
        <v>128</v>
      </c>
      <c r="BM94" s="100">
        <v>0</v>
      </c>
      <c r="BN94" s="100">
        <v>596</v>
      </c>
      <c r="BP94" s="123">
        <v>1987</v>
      </c>
    </row>
    <row r="95" spans="2:68">
      <c r="B95" s="123">
        <v>1988</v>
      </c>
      <c r="C95" s="100">
        <v>7</v>
      </c>
      <c r="D95" s="100">
        <v>2</v>
      </c>
      <c r="E95" s="100">
        <v>4</v>
      </c>
      <c r="F95" s="100">
        <v>1</v>
      </c>
      <c r="G95" s="100">
        <v>6</v>
      </c>
      <c r="H95" s="100">
        <v>26</v>
      </c>
      <c r="I95" s="100">
        <v>25</v>
      </c>
      <c r="J95" s="100">
        <v>33</v>
      </c>
      <c r="K95" s="100">
        <v>26</v>
      </c>
      <c r="L95" s="100">
        <v>13</v>
      </c>
      <c r="M95" s="100">
        <v>15</v>
      </c>
      <c r="N95" s="100">
        <v>20</v>
      </c>
      <c r="O95" s="100">
        <v>16</v>
      </c>
      <c r="P95" s="100">
        <v>27</v>
      </c>
      <c r="Q95" s="100">
        <v>24</v>
      </c>
      <c r="R95" s="100">
        <v>37</v>
      </c>
      <c r="S95" s="100">
        <v>29</v>
      </c>
      <c r="T95" s="100">
        <v>28</v>
      </c>
      <c r="U95" s="100">
        <v>0</v>
      </c>
      <c r="V95" s="100">
        <v>339</v>
      </c>
      <c r="W95" s="128"/>
      <c r="X95" s="123">
        <v>1988</v>
      </c>
      <c r="Y95" s="100">
        <v>4</v>
      </c>
      <c r="Z95" s="100">
        <v>0</v>
      </c>
      <c r="AA95" s="100">
        <v>0</v>
      </c>
      <c r="AB95" s="100">
        <v>3</v>
      </c>
      <c r="AC95" s="100">
        <v>1</v>
      </c>
      <c r="AD95" s="100">
        <v>5</v>
      </c>
      <c r="AE95" s="100">
        <v>1</v>
      </c>
      <c r="AF95" s="100">
        <v>1</v>
      </c>
      <c r="AG95" s="100">
        <v>2</v>
      </c>
      <c r="AH95" s="100">
        <v>0</v>
      </c>
      <c r="AI95" s="100">
        <v>5</v>
      </c>
      <c r="AJ95" s="100">
        <v>6</v>
      </c>
      <c r="AK95" s="100">
        <v>10</v>
      </c>
      <c r="AL95" s="100">
        <v>13</v>
      </c>
      <c r="AM95" s="100">
        <v>23</v>
      </c>
      <c r="AN95" s="100">
        <v>34</v>
      </c>
      <c r="AO95" s="100">
        <v>55</v>
      </c>
      <c r="AP95" s="100">
        <v>72</v>
      </c>
      <c r="AQ95" s="100">
        <v>0</v>
      </c>
      <c r="AR95" s="100">
        <v>235</v>
      </c>
      <c r="AS95" s="128"/>
      <c r="AT95" s="123">
        <v>1988</v>
      </c>
      <c r="AU95" s="100">
        <v>11</v>
      </c>
      <c r="AV95" s="100">
        <v>2</v>
      </c>
      <c r="AW95" s="100">
        <v>4</v>
      </c>
      <c r="AX95" s="100">
        <v>4</v>
      </c>
      <c r="AY95" s="100">
        <v>7</v>
      </c>
      <c r="AZ95" s="100">
        <v>31</v>
      </c>
      <c r="BA95" s="100">
        <v>26</v>
      </c>
      <c r="BB95" s="100">
        <v>34</v>
      </c>
      <c r="BC95" s="100">
        <v>28</v>
      </c>
      <c r="BD95" s="100">
        <v>13</v>
      </c>
      <c r="BE95" s="100">
        <v>20</v>
      </c>
      <c r="BF95" s="100">
        <v>26</v>
      </c>
      <c r="BG95" s="100">
        <v>26</v>
      </c>
      <c r="BH95" s="100">
        <v>40</v>
      </c>
      <c r="BI95" s="100">
        <v>47</v>
      </c>
      <c r="BJ95" s="100">
        <v>71</v>
      </c>
      <c r="BK95" s="100">
        <v>84</v>
      </c>
      <c r="BL95" s="100">
        <v>100</v>
      </c>
      <c r="BM95" s="100">
        <v>0</v>
      </c>
      <c r="BN95" s="100">
        <v>574</v>
      </c>
      <c r="BP95" s="123">
        <v>1988</v>
      </c>
    </row>
    <row r="96" spans="2:68">
      <c r="B96" s="123">
        <v>1989</v>
      </c>
      <c r="C96" s="100">
        <v>1</v>
      </c>
      <c r="D96" s="100">
        <v>2</v>
      </c>
      <c r="E96" s="100">
        <v>2</v>
      </c>
      <c r="F96" s="100">
        <v>0</v>
      </c>
      <c r="G96" s="100">
        <v>6</v>
      </c>
      <c r="H96" s="100">
        <v>28</v>
      </c>
      <c r="I96" s="100">
        <v>54</v>
      </c>
      <c r="J96" s="100">
        <v>57</v>
      </c>
      <c r="K96" s="100">
        <v>60</v>
      </c>
      <c r="L96" s="100">
        <v>26</v>
      </c>
      <c r="M96" s="100">
        <v>28</v>
      </c>
      <c r="N96" s="100">
        <v>14</v>
      </c>
      <c r="O96" s="100">
        <v>13</v>
      </c>
      <c r="P96" s="100">
        <v>29</v>
      </c>
      <c r="Q96" s="100">
        <v>29</v>
      </c>
      <c r="R96" s="100">
        <v>39</v>
      </c>
      <c r="S96" s="100">
        <v>41</v>
      </c>
      <c r="T96" s="100">
        <v>29</v>
      </c>
      <c r="U96" s="100">
        <v>0</v>
      </c>
      <c r="V96" s="100">
        <v>458</v>
      </c>
      <c r="W96" s="128"/>
      <c r="X96" s="123">
        <v>1989</v>
      </c>
      <c r="Y96" s="100">
        <v>3</v>
      </c>
      <c r="Z96" s="100">
        <v>2</v>
      </c>
      <c r="AA96" s="100">
        <v>0</v>
      </c>
      <c r="AB96" s="100">
        <v>0</v>
      </c>
      <c r="AC96" s="100">
        <v>2</v>
      </c>
      <c r="AD96" s="100">
        <v>2</v>
      </c>
      <c r="AE96" s="100">
        <v>0</v>
      </c>
      <c r="AF96" s="100">
        <v>0</v>
      </c>
      <c r="AG96" s="100">
        <v>5</v>
      </c>
      <c r="AH96" s="100">
        <v>2</v>
      </c>
      <c r="AI96" s="100">
        <v>9</v>
      </c>
      <c r="AJ96" s="100">
        <v>4</v>
      </c>
      <c r="AK96" s="100">
        <v>8</v>
      </c>
      <c r="AL96" s="100">
        <v>25</v>
      </c>
      <c r="AM96" s="100">
        <v>23</v>
      </c>
      <c r="AN96" s="100">
        <v>35</v>
      </c>
      <c r="AO96" s="100">
        <v>54</v>
      </c>
      <c r="AP96" s="100">
        <v>75</v>
      </c>
      <c r="AQ96" s="100">
        <v>0</v>
      </c>
      <c r="AR96" s="100">
        <v>249</v>
      </c>
      <c r="AS96" s="128"/>
      <c r="AT96" s="123">
        <v>1989</v>
      </c>
      <c r="AU96" s="100">
        <v>4</v>
      </c>
      <c r="AV96" s="100">
        <v>4</v>
      </c>
      <c r="AW96" s="100">
        <v>2</v>
      </c>
      <c r="AX96" s="100">
        <v>0</v>
      </c>
      <c r="AY96" s="100">
        <v>8</v>
      </c>
      <c r="AZ96" s="100">
        <v>30</v>
      </c>
      <c r="BA96" s="100">
        <v>54</v>
      </c>
      <c r="BB96" s="100">
        <v>57</v>
      </c>
      <c r="BC96" s="100">
        <v>65</v>
      </c>
      <c r="BD96" s="100">
        <v>28</v>
      </c>
      <c r="BE96" s="100">
        <v>37</v>
      </c>
      <c r="BF96" s="100">
        <v>18</v>
      </c>
      <c r="BG96" s="100">
        <v>21</v>
      </c>
      <c r="BH96" s="100">
        <v>54</v>
      </c>
      <c r="BI96" s="100">
        <v>52</v>
      </c>
      <c r="BJ96" s="100">
        <v>74</v>
      </c>
      <c r="BK96" s="100">
        <v>95</v>
      </c>
      <c r="BL96" s="100">
        <v>104</v>
      </c>
      <c r="BM96" s="100">
        <v>0</v>
      </c>
      <c r="BN96" s="100">
        <v>707</v>
      </c>
      <c r="BP96" s="123">
        <v>1989</v>
      </c>
    </row>
    <row r="97" spans="2:68">
      <c r="B97" s="123">
        <v>1990</v>
      </c>
      <c r="C97" s="100">
        <v>4</v>
      </c>
      <c r="D97" s="100">
        <v>2</v>
      </c>
      <c r="E97" s="100">
        <v>3</v>
      </c>
      <c r="F97" s="100">
        <v>5</v>
      </c>
      <c r="G97" s="100">
        <v>5</v>
      </c>
      <c r="H97" s="100">
        <v>50</v>
      </c>
      <c r="I97" s="100">
        <v>80</v>
      </c>
      <c r="J97" s="100">
        <v>58</v>
      </c>
      <c r="K97" s="100">
        <v>71</v>
      </c>
      <c r="L97" s="100">
        <v>43</v>
      </c>
      <c r="M97" s="100">
        <v>40</v>
      </c>
      <c r="N97" s="100">
        <v>29</v>
      </c>
      <c r="O97" s="100">
        <v>20</v>
      </c>
      <c r="P97" s="100">
        <v>29</v>
      </c>
      <c r="Q97" s="100">
        <v>20</v>
      </c>
      <c r="R97" s="100">
        <v>43</v>
      </c>
      <c r="S97" s="100">
        <v>40</v>
      </c>
      <c r="T97" s="100">
        <v>50</v>
      </c>
      <c r="U97" s="100">
        <v>0</v>
      </c>
      <c r="V97" s="100">
        <v>592</v>
      </c>
      <c r="W97" s="128"/>
      <c r="X97" s="123">
        <v>1990</v>
      </c>
      <c r="Y97" s="100">
        <v>0</v>
      </c>
      <c r="Z97" s="100">
        <v>1</v>
      </c>
      <c r="AA97" s="100">
        <v>1</v>
      </c>
      <c r="AB97" s="100">
        <v>2</v>
      </c>
      <c r="AC97" s="100">
        <v>1</v>
      </c>
      <c r="AD97" s="100">
        <v>3</v>
      </c>
      <c r="AE97" s="100">
        <v>2</v>
      </c>
      <c r="AF97" s="100">
        <v>6</v>
      </c>
      <c r="AG97" s="100">
        <v>2</v>
      </c>
      <c r="AH97" s="100">
        <v>3</v>
      </c>
      <c r="AI97" s="100">
        <v>2</v>
      </c>
      <c r="AJ97" s="100">
        <v>7</v>
      </c>
      <c r="AK97" s="100">
        <v>8</v>
      </c>
      <c r="AL97" s="100">
        <v>18</v>
      </c>
      <c r="AM97" s="100">
        <v>20</v>
      </c>
      <c r="AN97" s="100">
        <v>37</v>
      </c>
      <c r="AO97" s="100">
        <v>45</v>
      </c>
      <c r="AP97" s="100">
        <v>93</v>
      </c>
      <c r="AQ97" s="100">
        <v>0</v>
      </c>
      <c r="AR97" s="100">
        <v>251</v>
      </c>
      <c r="AS97" s="128"/>
      <c r="AT97" s="123">
        <v>1990</v>
      </c>
      <c r="AU97" s="100">
        <v>4</v>
      </c>
      <c r="AV97" s="100">
        <v>3</v>
      </c>
      <c r="AW97" s="100">
        <v>4</v>
      </c>
      <c r="AX97" s="100">
        <v>7</v>
      </c>
      <c r="AY97" s="100">
        <v>6</v>
      </c>
      <c r="AZ97" s="100">
        <v>53</v>
      </c>
      <c r="BA97" s="100">
        <v>82</v>
      </c>
      <c r="BB97" s="100">
        <v>64</v>
      </c>
      <c r="BC97" s="100">
        <v>73</v>
      </c>
      <c r="BD97" s="100">
        <v>46</v>
      </c>
      <c r="BE97" s="100">
        <v>42</v>
      </c>
      <c r="BF97" s="100">
        <v>36</v>
      </c>
      <c r="BG97" s="100">
        <v>28</v>
      </c>
      <c r="BH97" s="100">
        <v>47</v>
      </c>
      <c r="BI97" s="100">
        <v>40</v>
      </c>
      <c r="BJ97" s="100">
        <v>80</v>
      </c>
      <c r="BK97" s="100">
        <v>85</v>
      </c>
      <c r="BL97" s="100">
        <v>143</v>
      </c>
      <c r="BM97" s="100">
        <v>0</v>
      </c>
      <c r="BN97" s="100">
        <v>843</v>
      </c>
      <c r="BP97" s="123">
        <v>1990</v>
      </c>
    </row>
    <row r="98" spans="2:68">
      <c r="B98" s="123">
        <v>1991</v>
      </c>
      <c r="C98" s="100">
        <v>7</v>
      </c>
      <c r="D98" s="100">
        <v>0</v>
      </c>
      <c r="E98" s="100">
        <v>1</v>
      </c>
      <c r="F98" s="100">
        <v>3</v>
      </c>
      <c r="G98" s="100">
        <v>10</v>
      </c>
      <c r="H98" s="100">
        <v>51</v>
      </c>
      <c r="I98" s="100">
        <v>61</v>
      </c>
      <c r="J98" s="100">
        <v>84</v>
      </c>
      <c r="K98" s="100">
        <v>83</v>
      </c>
      <c r="L98" s="100">
        <v>59</v>
      </c>
      <c r="M98" s="100">
        <v>32</v>
      </c>
      <c r="N98" s="100">
        <v>27</v>
      </c>
      <c r="O98" s="100">
        <v>20</v>
      </c>
      <c r="P98" s="100">
        <v>17</v>
      </c>
      <c r="Q98" s="100">
        <v>35</v>
      </c>
      <c r="R98" s="100">
        <v>55</v>
      </c>
      <c r="S98" s="100">
        <v>43</v>
      </c>
      <c r="T98" s="100">
        <v>34</v>
      </c>
      <c r="U98" s="100">
        <v>0</v>
      </c>
      <c r="V98" s="100">
        <v>622</v>
      </c>
      <c r="W98" s="128"/>
      <c r="X98" s="123">
        <v>1991</v>
      </c>
      <c r="Y98" s="100">
        <v>2</v>
      </c>
      <c r="Z98" s="100">
        <v>0</v>
      </c>
      <c r="AA98" s="100">
        <v>1</v>
      </c>
      <c r="AB98" s="100">
        <v>4</v>
      </c>
      <c r="AC98" s="100">
        <v>2</v>
      </c>
      <c r="AD98" s="100">
        <v>1</v>
      </c>
      <c r="AE98" s="100">
        <v>5</v>
      </c>
      <c r="AF98" s="100">
        <v>1</v>
      </c>
      <c r="AG98" s="100">
        <v>5</v>
      </c>
      <c r="AH98" s="100">
        <v>1</v>
      </c>
      <c r="AI98" s="100">
        <v>5</v>
      </c>
      <c r="AJ98" s="100">
        <v>3</v>
      </c>
      <c r="AK98" s="100">
        <v>12</v>
      </c>
      <c r="AL98" s="100">
        <v>18</v>
      </c>
      <c r="AM98" s="100">
        <v>21</v>
      </c>
      <c r="AN98" s="100">
        <v>39</v>
      </c>
      <c r="AO98" s="100">
        <v>38</v>
      </c>
      <c r="AP98" s="100">
        <v>82</v>
      </c>
      <c r="AQ98" s="100">
        <v>0</v>
      </c>
      <c r="AR98" s="100">
        <v>240</v>
      </c>
      <c r="AS98" s="128"/>
      <c r="AT98" s="123">
        <v>1991</v>
      </c>
      <c r="AU98" s="100">
        <v>9</v>
      </c>
      <c r="AV98" s="100">
        <v>0</v>
      </c>
      <c r="AW98" s="100">
        <v>2</v>
      </c>
      <c r="AX98" s="100">
        <v>7</v>
      </c>
      <c r="AY98" s="100">
        <v>12</v>
      </c>
      <c r="AZ98" s="100">
        <v>52</v>
      </c>
      <c r="BA98" s="100">
        <v>66</v>
      </c>
      <c r="BB98" s="100">
        <v>85</v>
      </c>
      <c r="BC98" s="100">
        <v>88</v>
      </c>
      <c r="BD98" s="100">
        <v>60</v>
      </c>
      <c r="BE98" s="100">
        <v>37</v>
      </c>
      <c r="BF98" s="100">
        <v>30</v>
      </c>
      <c r="BG98" s="100">
        <v>32</v>
      </c>
      <c r="BH98" s="100">
        <v>35</v>
      </c>
      <c r="BI98" s="100">
        <v>56</v>
      </c>
      <c r="BJ98" s="100">
        <v>94</v>
      </c>
      <c r="BK98" s="100">
        <v>81</v>
      </c>
      <c r="BL98" s="100">
        <v>116</v>
      </c>
      <c r="BM98" s="100">
        <v>0</v>
      </c>
      <c r="BN98" s="100">
        <v>862</v>
      </c>
      <c r="BP98" s="123">
        <v>1991</v>
      </c>
    </row>
    <row r="99" spans="2:68">
      <c r="B99" s="123">
        <v>1992</v>
      </c>
      <c r="C99" s="100">
        <v>6</v>
      </c>
      <c r="D99" s="100">
        <v>2</v>
      </c>
      <c r="E99" s="100">
        <v>2</v>
      </c>
      <c r="F99" s="100">
        <v>2</v>
      </c>
      <c r="G99" s="100">
        <v>8</v>
      </c>
      <c r="H99" s="100">
        <v>53</v>
      </c>
      <c r="I99" s="100">
        <v>98</v>
      </c>
      <c r="J99" s="100">
        <v>82</v>
      </c>
      <c r="K99" s="100">
        <v>83</v>
      </c>
      <c r="L99" s="100">
        <v>75</v>
      </c>
      <c r="M99" s="100">
        <v>30</v>
      </c>
      <c r="N99" s="100">
        <v>29</v>
      </c>
      <c r="O99" s="100">
        <v>21</v>
      </c>
      <c r="P99" s="100">
        <v>29</v>
      </c>
      <c r="Q99" s="100">
        <v>37</v>
      </c>
      <c r="R99" s="100">
        <v>46</v>
      </c>
      <c r="S99" s="100">
        <v>41</v>
      </c>
      <c r="T99" s="100">
        <v>43</v>
      </c>
      <c r="U99" s="100">
        <v>0</v>
      </c>
      <c r="V99" s="100">
        <v>687</v>
      </c>
      <c r="W99" s="128"/>
      <c r="X99" s="123">
        <v>1992</v>
      </c>
      <c r="Y99" s="100">
        <v>5</v>
      </c>
      <c r="Z99" s="100">
        <v>3</v>
      </c>
      <c r="AA99" s="100">
        <v>0</v>
      </c>
      <c r="AB99" s="100">
        <v>1</v>
      </c>
      <c r="AC99" s="100">
        <v>1</v>
      </c>
      <c r="AD99" s="100">
        <v>4</v>
      </c>
      <c r="AE99" s="100">
        <v>3</v>
      </c>
      <c r="AF99" s="100">
        <v>3</v>
      </c>
      <c r="AG99" s="100">
        <v>3</v>
      </c>
      <c r="AH99" s="100">
        <v>6</v>
      </c>
      <c r="AI99" s="100">
        <v>2</v>
      </c>
      <c r="AJ99" s="100">
        <v>4</v>
      </c>
      <c r="AK99" s="100">
        <v>11</v>
      </c>
      <c r="AL99" s="100">
        <v>11</v>
      </c>
      <c r="AM99" s="100">
        <v>27</v>
      </c>
      <c r="AN99" s="100">
        <v>44</v>
      </c>
      <c r="AO99" s="100">
        <v>46</v>
      </c>
      <c r="AP99" s="100">
        <v>73</v>
      </c>
      <c r="AQ99" s="100">
        <v>0</v>
      </c>
      <c r="AR99" s="100">
        <v>247</v>
      </c>
      <c r="AS99" s="128"/>
      <c r="AT99" s="123">
        <v>1992</v>
      </c>
      <c r="AU99" s="100">
        <v>11</v>
      </c>
      <c r="AV99" s="100">
        <v>5</v>
      </c>
      <c r="AW99" s="100">
        <v>2</v>
      </c>
      <c r="AX99" s="100">
        <v>3</v>
      </c>
      <c r="AY99" s="100">
        <v>9</v>
      </c>
      <c r="AZ99" s="100">
        <v>57</v>
      </c>
      <c r="BA99" s="100">
        <v>101</v>
      </c>
      <c r="BB99" s="100">
        <v>85</v>
      </c>
      <c r="BC99" s="100">
        <v>86</v>
      </c>
      <c r="BD99" s="100">
        <v>81</v>
      </c>
      <c r="BE99" s="100">
        <v>32</v>
      </c>
      <c r="BF99" s="100">
        <v>33</v>
      </c>
      <c r="BG99" s="100">
        <v>32</v>
      </c>
      <c r="BH99" s="100">
        <v>40</v>
      </c>
      <c r="BI99" s="100">
        <v>64</v>
      </c>
      <c r="BJ99" s="100">
        <v>90</v>
      </c>
      <c r="BK99" s="100">
        <v>87</v>
      </c>
      <c r="BL99" s="100">
        <v>116</v>
      </c>
      <c r="BM99" s="100">
        <v>0</v>
      </c>
      <c r="BN99" s="100">
        <v>934</v>
      </c>
      <c r="BP99" s="123">
        <v>1992</v>
      </c>
    </row>
    <row r="100" spans="2:68">
      <c r="B100" s="123">
        <v>1993</v>
      </c>
      <c r="C100" s="100">
        <v>3</v>
      </c>
      <c r="D100" s="100">
        <v>4</v>
      </c>
      <c r="E100" s="100">
        <v>3</v>
      </c>
      <c r="F100" s="100">
        <v>3</v>
      </c>
      <c r="G100" s="100">
        <v>12</v>
      </c>
      <c r="H100" s="100">
        <v>51</v>
      </c>
      <c r="I100" s="100">
        <v>113</v>
      </c>
      <c r="J100" s="100">
        <v>113</v>
      </c>
      <c r="K100" s="100">
        <v>115</v>
      </c>
      <c r="L100" s="100">
        <v>74</v>
      </c>
      <c r="M100" s="100">
        <v>42</v>
      </c>
      <c r="N100" s="100">
        <v>35</v>
      </c>
      <c r="O100" s="100">
        <v>22</v>
      </c>
      <c r="P100" s="100">
        <v>23</v>
      </c>
      <c r="Q100" s="100">
        <v>21</v>
      </c>
      <c r="R100" s="100">
        <v>36</v>
      </c>
      <c r="S100" s="100">
        <v>29</v>
      </c>
      <c r="T100" s="100">
        <v>34</v>
      </c>
      <c r="U100" s="100">
        <v>0</v>
      </c>
      <c r="V100" s="100">
        <v>733</v>
      </c>
      <c r="W100" s="128"/>
      <c r="X100" s="123">
        <v>1993</v>
      </c>
      <c r="Y100" s="100">
        <v>2</v>
      </c>
      <c r="Z100" s="100">
        <v>1</v>
      </c>
      <c r="AA100" s="100">
        <v>2</v>
      </c>
      <c r="AB100" s="100">
        <v>2</v>
      </c>
      <c r="AC100" s="100">
        <v>2</v>
      </c>
      <c r="AD100" s="100">
        <v>2</v>
      </c>
      <c r="AE100" s="100">
        <v>12</v>
      </c>
      <c r="AF100" s="100">
        <v>8</v>
      </c>
      <c r="AG100" s="100">
        <v>6</v>
      </c>
      <c r="AH100" s="100">
        <v>6</v>
      </c>
      <c r="AI100" s="100">
        <v>3</v>
      </c>
      <c r="AJ100" s="100">
        <v>4</v>
      </c>
      <c r="AK100" s="100">
        <v>9</v>
      </c>
      <c r="AL100" s="100">
        <v>22</v>
      </c>
      <c r="AM100" s="100">
        <v>14</v>
      </c>
      <c r="AN100" s="100">
        <v>40</v>
      </c>
      <c r="AO100" s="100">
        <v>43</v>
      </c>
      <c r="AP100" s="100">
        <v>79</v>
      </c>
      <c r="AQ100" s="100">
        <v>0</v>
      </c>
      <c r="AR100" s="100">
        <v>257</v>
      </c>
      <c r="AS100" s="128"/>
      <c r="AT100" s="123">
        <v>1993</v>
      </c>
      <c r="AU100" s="100">
        <v>5</v>
      </c>
      <c r="AV100" s="100">
        <v>5</v>
      </c>
      <c r="AW100" s="100">
        <v>5</v>
      </c>
      <c r="AX100" s="100">
        <v>5</v>
      </c>
      <c r="AY100" s="100">
        <v>14</v>
      </c>
      <c r="AZ100" s="100">
        <v>53</v>
      </c>
      <c r="BA100" s="100">
        <v>125</v>
      </c>
      <c r="BB100" s="100">
        <v>121</v>
      </c>
      <c r="BC100" s="100">
        <v>121</v>
      </c>
      <c r="BD100" s="100">
        <v>80</v>
      </c>
      <c r="BE100" s="100">
        <v>45</v>
      </c>
      <c r="BF100" s="100">
        <v>39</v>
      </c>
      <c r="BG100" s="100">
        <v>31</v>
      </c>
      <c r="BH100" s="100">
        <v>45</v>
      </c>
      <c r="BI100" s="100">
        <v>35</v>
      </c>
      <c r="BJ100" s="100">
        <v>76</v>
      </c>
      <c r="BK100" s="100">
        <v>72</v>
      </c>
      <c r="BL100" s="100">
        <v>113</v>
      </c>
      <c r="BM100" s="100">
        <v>0</v>
      </c>
      <c r="BN100" s="100">
        <v>990</v>
      </c>
      <c r="BP100" s="123">
        <v>1993</v>
      </c>
    </row>
    <row r="101" spans="2:68">
      <c r="B101" s="123">
        <v>1994</v>
      </c>
      <c r="C101" s="100">
        <v>9</v>
      </c>
      <c r="D101" s="100">
        <v>2</v>
      </c>
      <c r="E101" s="100">
        <v>1</v>
      </c>
      <c r="F101" s="100">
        <v>1</v>
      </c>
      <c r="G101" s="100">
        <v>4</v>
      </c>
      <c r="H101" s="100">
        <v>32</v>
      </c>
      <c r="I101" s="100">
        <v>104</v>
      </c>
      <c r="J101" s="100">
        <v>87</v>
      </c>
      <c r="K101" s="100">
        <v>104</v>
      </c>
      <c r="L101" s="100">
        <v>83</v>
      </c>
      <c r="M101" s="100">
        <v>43</v>
      </c>
      <c r="N101" s="100">
        <v>18</v>
      </c>
      <c r="O101" s="100">
        <v>34</v>
      </c>
      <c r="P101" s="100">
        <v>26</v>
      </c>
      <c r="Q101" s="100">
        <v>31</v>
      </c>
      <c r="R101" s="100">
        <v>29</v>
      </c>
      <c r="S101" s="100">
        <v>35</v>
      </c>
      <c r="T101" s="100">
        <v>32</v>
      </c>
      <c r="U101" s="100">
        <v>0</v>
      </c>
      <c r="V101" s="100">
        <v>675</v>
      </c>
      <c r="W101" s="128"/>
      <c r="X101" s="123">
        <v>1994</v>
      </c>
      <c r="Y101" s="100">
        <v>3</v>
      </c>
      <c r="Z101" s="100">
        <v>3</v>
      </c>
      <c r="AA101" s="100">
        <v>4</v>
      </c>
      <c r="AB101" s="100">
        <v>0</v>
      </c>
      <c r="AC101" s="100">
        <v>3</v>
      </c>
      <c r="AD101" s="100">
        <v>5</v>
      </c>
      <c r="AE101" s="100">
        <v>3</v>
      </c>
      <c r="AF101" s="100">
        <v>8</v>
      </c>
      <c r="AG101" s="100">
        <v>7</v>
      </c>
      <c r="AH101" s="100">
        <v>4</v>
      </c>
      <c r="AI101" s="100">
        <v>4</v>
      </c>
      <c r="AJ101" s="100">
        <v>7</v>
      </c>
      <c r="AK101" s="100">
        <v>8</v>
      </c>
      <c r="AL101" s="100">
        <v>15</v>
      </c>
      <c r="AM101" s="100">
        <v>28</v>
      </c>
      <c r="AN101" s="100">
        <v>41</v>
      </c>
      <c r="AO101" s="100">
        <v>46</v>
      </c>
      <c r="AP101" s="100">
        <v>75</v>
      </c>
      <c r="AQ101" s="100">
        <v>0</v>
      </c>
      <c r="AR101" s="100">
        <v>264</v>
      </c>
      <c r="AS101" s="128"/>
      <c r="AT101" s="123">
        <v>1994</v>
      </c>
      <c r="AU101" s="100">
        <v>12</v>
      </c>
      <c r="AV101" s="100">
        <v>5</v>
      </c>
      <c r="AW101" s="100">
        <v>5</v>
      </c>
      <c r="AX101" s="100">
        <v>1</v>
      </c>
      <c r="AY101" s="100">
        <v>7</v>
      </c>
      <c r="AZ101" s="100">
        <v>37</v>
      </c>
      <c r="BA101" s="100">
        <v>107</v>
      </c>
      <c r="BB101" s="100">
        <v>95</v>
      </c>
      <c r="BC101" s="100">
        <v>111</v>
      </c>
      <c r="BD101" s="100">
        <v>87</v>
      </c>
      <c r="BE101" s="100">
        <v>47</v>
      </c>
      <c r="BF101" s="100">
        <v>25</v>
      </c>
      <c r="BG101" s="100">
        <v>42</v>
      </c>
      <c r="BH101" s="100">
        <v>41</v>
      </c>
      <c r="BI101" s="100">
        <v>59</v>
      </c>
      <c r="BJ101" s="100">
        <v>70</v>
      </c>
      <c r="BK101" s="100">
        <v>81</v>
      </c>
      <c r="BL101" s="100">
        <v>107</v>
      </c>
      <c r="BM101" s="100">
        <v>0</v>
      </c>
      <c r="BN101" s="100">
        <v>939</v>
      </c>
      <c r="BP101" s="123">
        <v>1994</v>
      </c>
    </row>
    <row r="102" spans="2:68">
      <c r="B102" s="123">
        <v>1995</v>
      </c>
      <c r="C102" s="100">
        <v>8</v>
      </c>
      <c r="D102" s="100">
        <v>0</v>
      </c>
      <c r="E102" s="100">
        <v>3</v>
      </c>
      <c r="F102" s="100">
        <v>2</v>
      </c>
      <c r="G102" s="100">
        <v>7</v>
      </c>
      <c r="H102" s="100">
        <v>35</v>
      </c>
      <c r="I102" s="100">
        <v>96</v>
      </c>
      <c r="J102" s="100">
        <v>102</v>
      </c>
      <c r="K102" s="100">
        <v>82</v>
      </c>
      <c r="L102" s="100">
        <v>69</v>
      </c>
      <c r="M102" s="100">
        <v>48</v>
      </c>
      <c r="N102" s="100">
        <v>28</v>
      </c>
      <c r="O102" s="100">
        <v>21</v>
      </c>
      <c r="P102" s="100">
        <v>25</v>
      </c>
      <c r="Q102" s="100">
        <v>23</v>
      </c>
      <c r="R102" s="100">
        <v>24</v>
      </c>
      <c r="S102" s="100">
        <v>26</v>
      </c>
      <c r="T102" s="100">
        <v>41</v>
      </c>
      <c r="U102" s="100">
        <v>0</v>
      </c>
      <c r="V102" s="100">
        <v>640</v>
      </c>
      <c r="W102" s="128"/>
      <c r="X102" s="123">
        <v>1995</v>
      </c>
      <c r="Y102" s="100">
        <v>3</v>
      </c>
      <c r="Z102" s="100">
        <v>2</v>
      </c>
      <c r="AA102" s="100">
        <v>1</v>
      </c>
      <c r="AB102" s="100">
        <v>0</v>
      </c>
      <c r="AC102" s="100">
        <v>6</v>
      </c>
      <c r="AD102" s="100">
        <v>6</v>
      </c>
      <c r="AE102" s="100">
        <v>13</v>
      </c>
      <c r="AF102" s="100">
        <v>5</v>
      </c>
      <c r="AG102" s="100">
        <v>3</v>
      </c>
      <c r="AH102" s="100">
        <v>1</v>
      </c>
      <c r="AI102" s="100">
        <v>7</v>
      </c>
      <c r="AJ102" s="100">
        <v>1</v>
      </c>
      <c r="AK102" s="100">
        <v>4</v>
      </c>
      <c r="AL102" s="100">
        <v>12</v>
      </c>
      <c r="AM102" s="100">
        <v>17</v>
      </c>
      <c r="AN102" s="100">
        <v>28</v>
      </c>
      <c r="AO102" s="100">
        <v>46</v>
      </c>
      <c r="AP102" s="100">
        <v>76</v>
      </c>
      <c r="AQ102" s="100">
        <v>0</v>
      </c>
      <c r="AR102" s="100">
        <v>231</v>
      </c>
      <c r="AS102" s="128"/>
      <c r="AT102" s="123">
        <v>1995</v>
      </c>
      <c r="AU102" s="100">
        <v>11</v>
      </c>
      <c r="AV102" s="100">
        <v>2</v>
      </c>
      <c r="AW102" s="100">
        <v>4</v>
      </c>
      <c r="AX102" s="100">
        <v>2</v>
      </c>
      <c r="AY102" s="100">
        <v>13</v>
      </c>
      <c r="AZ102" s="100">
        <v>41</v>
      </c>
      <c r="BA102" s="100">
        <v>109</v>
      </c>
      <c r="BB102" s="100">
        <v>107</v>
      </c>
      <c r="BC102" s="100">
        <v>85</v>
      </c>
      <c r="BD102" s="100">
        <v>70</v>
      </c>
      <c r="BE102" s="100">
        <v>55</v>
      </c>
      <c r="BF102" s="100">
        <v>29</v>
      </c>
      <c r="BG102" s="100">
        <v>25</v>
      </c>
      <c r="BH102" s="100">
        <v>37</v>
      </c>
      <c r="BI102" s="100">
        <v>40</v>
      </c>
      <c r="BJ102" s="100">
        <v>52</v>
      </c>
      <c r="BK102" s="100">
        <v>72</v>
      </c>
      <c r="BL102" s="100">
        <v>117</v>
      </c>
      <c r="BM102" s="100">
        <v>0</v>
      </c>
      <c r="BN102" s="100">
        <v>871</v>
      </c>
      <c r="BP102" s="123">
        <v>1995</v>
      </c>
    </row>
    <row r="103" spans="2:68">
      <c r="B103" s="123">
        <v>1996</v>
      </c>
      <c r="C103" s="100">
        <v>4</v>
      </c>
      <c r="D103" s="100">
        <v>1</v>
      </c>
      <c r="E103" s="100">
        <v>0</v>
      </c>
      <c r="F103" s="100">
        <v>1</v>
      </c>
      <c r="G103" s="100">
        <v>2</v>
      </c>
      <c r="H103" s="100">
        <v>1</v>
      </c>
      <c r="I103" s="100">
        <v>3</v>
      </c>
      <c r="J103" s="100">
        <v>3</v>
      </c>
      <c r="K103" s="100">
        <v>5</v>
      </c>
      <c r="L103" s="100">
        <v>2</v>
      </c>
      <c r="M103" s="100">
        <v>3</v>
      </c>
      <c r="N103" s="100">
        <v>16</v>
      </c>
      <c r="O103" s="100">
        <v>7</v>
      </c>
      <c r="P103" s="100">
        <v>15</v>
      </c>
      <c r="Q103" s="100">
        <v>38</v>
      </c>
      <c r="R103" s="100">
        <v>40</v>
      </c>
      <c r="S103" s="100">
        <v>33</v>
      </c>
      <c r="T103" s="100">
        <v>37</v>
      </c>
      <c r="U103" s="100">
        <v>0</v>
      </c>
      <c r="V103" s="100">
        <v>211</v>
      </c>
      <c r="W103" s="128"/>
      <c r="X103" s="123">
        <v>1996</v>
      </c>
      <c r="Y103" s="100">
        <v>3</v>
      </c>
      <c r="Z103" s="100">
        <v>1</v>
      </c>
      <c r="AA103" s="100">
        <v>1</v>
      </c>
      <c r="AB103" s="100">
        <v>1</v>
      </c>
      <c r="AC103" s="100">
        <v>2</v>
      </c>
      <c r="AD103" s="100">
        <v>3</v>
      </c>
      <c r="AE103" s="100">
        <v>2</v>
      </c>
      <c r="AF103" s="100">
        <v>2</v>
      </c>
      <c r="AG103" s="100">
        <v>2</v>
      </c>
      <c r="AH103" s="100">
        <v>11</v>
      </c>
      <c r="AI103" s="100">
        <v>4</v>
      </c>
      <c r="AJ103" s="100">
        <v>6</v>
      </c>
      <c r="AK103" s="100">
        <v>8</v>
      </c>
      <c r="AL103" s="100">
        <v>9</v>
      </c>
      <c r="AM103" s="100">
        <v>22</v>
      </c>
      <c r="AN103" s="100">
        <v>29</v>
      </c>
      <c r="AO103" s="100">
        <v>36</v>
      </c>
      <c r="AP103" s="100">
        <v>80</v>
      </c>
      <c r="AQ103" s="100">
        <v>0</v>
      </c>
      <c r="AR103" s="100">
        <v>222</v>
      </c>
      <c r="AS103" s="128"/>
      <c r="AT103" s="123">
        <v>1996</v>
      </c>
      <c r="AU103" s="100">
        <v>7</v>
      </c>
      <c r="AV103" s="100">
        <v>2</v>
      </c>
      <c r="AW103" s="100">
        <v>1</v>
      </c>
      <c r="AX103" s="100">
        <v>2</v>
      </c>
      <c r="AY103" s="100">
        <v>4</v>
      </c>
      <c r="AZ103" s="100">
        <v>4</v>
      </c>
      <c r="BA103" s="100">
        <v>5</v>
      </c>
      <c r="BB103" s="100">
        <v>5</v>
      </c>
      <c r="BC103" s="100">
        <v>7</v>
      </c>
      <c r="BD103" s="100">
        <v>13</v>
      </c>
      <c r="BE103" s="100">
        <v>7</v>
      </c>
      <c r="BF103" s="100">
        <v>22</v>
      </c>
      <c r="BG103" s="100">
        <v>15</v>
      </c>
      <c r="BH103" s="100">
        <v>24</v>
      </c>
      <c r="BI103" s="100">
        <v>60</v>
      </c>
      <c r="BJ103" s="100">
        <v>69</v>
      </c>
      <c r="BK103" s="100">
        <v>69</v>
      </c>
      <c r="BL103" s="100">
        <v>117</v>
      </c>
      <c r="BM103" s="100">
        <v>0</v>
      </c>
      <c r="BN103" s="100">
        <v>433</v>
      </c>
      <c r="BP103" s="123">
        <v>1996</v>
      </c>
    </row>
    <row r="104" spans="2:68">
      <c r="B104" s="124">
        <v>1997</v>
      </c>
      <c r="C104" s="100">
        <v>5</v>
      </c>
      <c r="D104" s="100">
        <v>0</v>
      </c>
      <c r="E104" s="100">
        <v>3</v>
      </c>
      <c r="F104" s="100">
        <v>1</v>
      </c>
      <c r="G104" s="100">
        <v>2</v>
      </c>
      <c r="H104" s="100">
        <v>4</v>
      </c>
      <c r="I104" s="100">
        <v>2</v>
      </c>
      <c r="J104" s="100">
        <v>3</v>
      </c>
      <c r="K104" s="100">
        <v>5</v>
      </c>
      <c r="L104" s="100">
        <v>4</v>
      </c>
      <c r="M104" s="100">
        <v>0</v>
      </c>
      <c r="N104" s="100">
        <v>5</v>
      </c>
      <c r="O104" s="100">
        <v>1</v>
      </c>
      <c r="P104" s="100">
        <v>14</v>
      </c>
      <c r="Q104" s="100">
        <v>22</v>
      </c>
      <c r="R104" s="100">
        <v>20</v>
      </c>
      <c r="S104" s="100">
        <v>20</v>
      </c>
      <c r="T104" s="100">
        <v>50</v>
      </c>
      <c r="U104" s="100">
        <v>0</v>
      </c>
      <c r="V104" s="100">
        <v>161</v>
      </c>
      <c r="W104" s="128"/>
      <c r="X104" s="124">
        <v>1997</v>
      </c>
      <c r="Y104" s="100">
        <v>1</v>
      </c>
      <c r="Z104" s="100">
        <v>1</v>
      </c>
      <c r="AA104" s="100">
        <v>0</v>
      </c>
      <c r="AB104" s="100">
        <v>1</v>
      </c>
      <c r="AC104" s="100">
        <v>0</v>
      </c>
      <c r="AD104" s="100">
        <v>0</v>
      </c>
      <c r="AE104" s="100">
        <v>1</v>
      </c>
      <c r="AF104" s="100">
        <v>3</v>
      </c>
      <c r="AG104" s="100">
        <v>2</v>
      </c>
      <c r="AH104" s="100">
        <v>5</v>
      </c>
      <c r="AI104" s="100">
        <v>4</v>
      </c>
      <c r="AJ104" s="100">
        <v>7</v>
      </c>
      <c r="AK104" s="100">
        <v>7</v>
      </c>
      <c r="AL104" s="100">
        <v>11</v>
      </c>
      <c r="AM104" s="100">
        <v>21</v>
      </c>
      <c r="AN104" s="100">
        <v>31</v>
      </c>
      <c r="AO104" s="100">
        <v>31</v>
      </c>
      <c r="AP104" s="100">
        <v>85</v>
      </c>
      <c r="AQ104" s="100">
        <v>0</v>
      </c>
      <c r="AR104" s="100">
        <v>211</v>
      </c>
      <c r="AS104" s="128"/>
      <c r="AT104" s="124">
        <v>1997</v>
      </c>
      <c r="AU104" s="100">
        <v>6</v>
      </c>
      <c r="AV104" s="100">
        <v>1</v>
      </c>
      <c r="AW104" s="100">
        <v>3</v>
      </c>
      <c r="AX104" s="100">
        <v>2</v>
      </c>
      <c r="AY104" s="100">
        <v>2</v>
      </c>
      <c r="AZ104" s="100">
        <v>4</v>
      </c>
      <c r="BA104" s="100">
        <v>3</v>
      </c>
      <c r="BB104" s="100">
        <v>6</v>
      </c>
      <c r="BC104" s="100">
        <v>7</v>
      </c>
      <c r="BD104" s="100">
        <v>9</v>
      </c>
      <c r="BE104" s="100">
        <v>4</v>
      </c>
      <c r="BF104" s="100">
        <v>12</v>
      </c>
      <c r="BG104" s="100">
        <v>8</v>
      </c>
      <c r="BH104" s="100">
        <v>25</v>
      </c>
      <c r="BI104" s="100">
        <v>43</v>
      </c>
      <c r="BJ104" s="100">
        <v>51</v>
      </c>
      <c r="BK104" s="100">
        <v>51</v>
      </c>
      <c r="BL104" s="100">
        <v>135</v>
      </c>
      <c r="BM104" s="100">
        <v>0</v>
      </c>
      <c r="BN104" s="100">
        <v>372</v>
      </c>
      <c r="BP104" s="124">
        <v>1997</v>
      </c>
    </row>
    <row r="105" spans="2:68">
      <c r="B105" s="124">
        <v>1998</v>
      </c>
      <c r="C105" s="100">
        <v>5</v>
      </c>
      <c r="D105" s="100">
        <v>1</v>
      </c>
      <c r="E105" s="100">
        <v>1</v>
      </c>
      <c r="F105" s="100">
        <v>1</v>
      </c>
      <c r="G105" s="100">
        <v>3</v>
      </c>
      <c r="H105" s="100">
        <v>2</v>
      </c>
      <c r="I105" s="100">
        <v>5</v>
      </c>
      <c r="J105" s="100">
        <v>4</v>
      </c>
      <c r="K105" s="100">
        <v>3</v>
      </c>
      <c r="L105" s="100">
        <v>5</v>
      </c>
      <c r="M105" s="100">
        <v>3</v>
      </c>
      <c r="N105" s="100">
        <v>8</v>
      </c>
      <c r="O105" s="100">
        <v>13</v>
      </c>
      <c r="P105" s="100">
        <v>10</v>
      </c>
      <c r="Q105" s="100">
        <v>25</v>
      </c>
      <c r="R105" s="100">
        <v>26</v>
      </c>
      <c r="S105" s="100">
        <v>24</v>
      </c>
      <c r="T105" s="100">
        <v>60</v>
      </c>
      <c r="U105" s="100">
        <v>0</v>
      </c>
      <c r="V105" s="100">
        <v>199</v>
      </c>
      <c r="W105" s="128"/>
      <c r="X105" s="124">
        <v>1998</v>
      </c>
      <c r="Y105" s="100">
        <v>3</v>
      </c>
      <c r="Z105" s="100">
        <v>0</v>
      </c>
      <c r="AA105" s="100">
        <v>3</v>
      </c>
      <c r="AB105" s="100">
        <v>2</v>
      </c>
      <c r="AC105" s="100">
        <v>3</v>
      </c>
      <c r="AD105" s="100">
        <v>1</v>
      </c>
      <c r="AE105" s="100">
        <v>2</v>
      </c>
      <c r="AF105" s="100">
        <v>2</v>
      </c>
      <c r="AG105" s="100">
        <v>4</v>
      </c>
      <c r="AH105" s="100">
        <v>7</v>
      </c>
      <c r="AI105" s="100">
        <v>11</v>
      </c>
      <c r="AJ105" s="100">
        <v>5</v>
      </c>
      <c r="AK105" s="100">
        <v>6</v>
      </c>
      <c r="AL105" s="100">
        <v>7</v>
      </c>
      <c r="AM105" s="100">
        <v>24</v>
      </c>
      <c r="AN105" s="100">
        <v>22</v>
      </c>
      <c r="AO105" s="100">
        <v>39</v>
      </c>
      <c r="AP105" s="100">
        <v>96</v>
      </c>
      <c r="AQ105" s="100">
        <v>0</v>
      </c>
      <c r="AR105" s="100">
        <v>237</v>
      </c>
      <c r="AS105" s="128"/>
      <c r="AT105" s="124">
        <v>1998</v>
      </c>
      <c r="AU105" s="100">
        <v>8</v>
      </c>
      <c r="AV105" s="100">
        <v>1</v>
      </c>
      <c r="AW105" s="100">
        <v>4</v>
      </c>
      <c r="AX105" s="100">
        <v>3</v>
      </c>
      <c r="AY105" s="100">
        <v>6</v>
      </c>
      <c r="AZ105" s="100">
        <v>3</v>
      </c>
      <c r="BA105" s="100">
        <v>7</v>
      </c>
      <c r="BB105" s="100">
        <v>6</v>
      </c>
      <c r="BC105" s="100">
        <v>7</v>
      </c>
      <c r="BD105" s="100">
        <v>12</v>
      </c>
      <c r="BE105" s="100">
        <v>14</v>
      </c>
      <c r="BF105" s="100">
        <v>13</v>
      </c>
      <c r="BG105" s="100">
        <v>19</v>
      </c>
      <c r="BH105" s="100">
        <v>17</v>
      </c>
      <c r="BI105" s="100">
        <v>49</v>
      </c>
      <c r="BJ105" s="100">
        <v>48</v>
      </c>
      <c r="BK105" s="100">
        <v>63</v>
      </c>
      <c r="BL105" s="100">
        <v>156</v>
      </c>
      <c r="BM105" s="100">
        <v>0</v>
      </c>
      <c r="BN105" s="100">
        <v>436</v>
      </c>
      <c r="BP105" s="124">
        <v>1998</v>
      </c>
    </row>
    <row r="106" spans="2:68">
      <c r="B106" s="124">
        <v>1999</v>
      </c>
      <c r="C106" s="100">
        <v>6</v>
      </c>
      <c r="D106" s="100">
        <v>1</v>
      </c>
      <c r="E106" s="100">
        <v>0</v>
      </c>
      <c r="F106" s="100">
        <v>6</v>
      </c>
      <c r="G106" s="100">
        <v>3</v>
      </c>
      <c r="H106" s="100">
        <v>4</v>
      </c>
      <c r="I106" s="100">
        <v>2</v>
      </c>
      <c r="J106" s="100">
        <v>4</v>
      </c>
      <c r="K106" s="100">
        <v>6</v>
      </c>
      <c r="L106" s="100">
        <v>5</v>
      </c>
      <c r="M106" s="100">
        <v>6</v>
      </c>
      <c r="N106" s="100">
        <v>9</v>
      </c>
      <c r="O106" s="100">
        <v>10</v>
      </c>
      <c r="P106" s="100">
        <v>11</v>
      </c>
      <c r="Q106" s="100">
        <v>30</v>
      </c>
      <c r="R106" s="100">
        <v>22</v>
      </c>
      <c r="S106" s="100">
        <v>25</v>
      </c>
      <c r="T106" s="100">
        <v>45</v>
      </c>
      <c r="U106" s="100">
        <v>0</v>
      </c>
      <c r="V106" s="100">
        <v>195</v>
      </c>
      <c r="W106" s="128"/>
      <c r="X106" s="124">
        <v>1999</v>
      </c>
      <c r="Y106" s="100">
        <v>2</v>
      </c>
      <c r="Z106" s="100">
        <v>1</v>
      </c>
      <c r="AA106" s="100">
        <v>2</v>
      </c>
      <c r="AB106" s="100">
        <v>5</v>
      </c>
      <c r="AC106" s="100">
        <v>2</v>
      </c>
      <c r="AD106" s="100">
        <v>3</v>
      </c>
      <c r="AE106" s="100">
        <v>1</v>
      </c>
      <c r="AF106" s="100">
        <v>4</v>
      </c>
      <c r="AG106" s="100">
        <v>3</v>
      </c>
      <c r="AH106" s="100">
        <v>2</v>
      </c>
      <c r="AI106" s="100">
        <v>4</v>
      </c>
      <c r="AJ106" s="100">
        <v>8</v>
      </c>
      <c r="AK106" s="100">
        <v>7</v>
      </c>
      <c r="AL106" s="100">
        <v>14</v>
      </c>
      <c r="AM106" s="100">
        <v>28</v>
      </c>
      <c r="AN106" s="100">
        <v>43</v>
      </c>
      <c r="AO106" s="100">
        <v>41</v>
      </c>
      <c r="AP106" s="100">
        <v>85</v>
      </c>
      <c r="AQ106" s="100">
        <v>0</v>
      </c>
      <c r="AR106" s="100">
        <v>255</v>
      </c>
      <c r="AS106" s="128"/>
      <c r="AT106" s="124">
        <v>1999</v>
      </c>
      <c r="AU106" s="100">
        <v>8</v>
      </c>
      <c r="AV106" s="100">
        <v>2</v>
      </c>
      <c r="AW106" s="100">
        <v>2</v>
      </c>
      <c r="AX106" s="100">
        <v>11</v>
      </c>
      <c r="AY106" s="100">
        <v>5</v>
      </c>
      <c r="AZ106" s="100">
        <v>7</v>
      </c>
      <c r="BA106" s="100">
        <v>3</v>
      </c>
      <c r="BB106" s="100">
        <v>8</v>
      </c>
      <c r="BC106" s="100">
        <v>9</v>
      </c>
      <c r="BD106" s="100">
        <v>7</v>
      </c>
      <c r="BE106" s="100">
        <v>10</v>
      </c>
      <c r="BF106" s="100">
        <v>17</v>
      </c>
      <c r="BG106" s="100">
        <v>17</v>
      </c>
      <c r="BH106" s="100">
        <v>25</v>
      </c>
      <c r="BI106" s="100">
        <v>58</v>
      </c>
      <c r="BJ106" s="100">
        <v>65</v>
      </c>
      <c r="BK106" s="100">
        <v>66</v>
      </c>
      <c r="BL106" s="100">
        <v>130</v>
      </c>
      <c r="BM106" s="100">
        <v>0</v>
      </c>
      <c r="BN106" s="100">
        <v>450</v>
      </c>
      <c r="BP106" s="124">
        <v>1999</v>
      </c>
    </row>
    <row r="107" spans="2:68" s="92" customFormat="1">
      <c r="B107" s="125">
        <v>2000</v>
      </c>
      <c r="C107" s="100">
        <v>8</v>
      </c>
      <c r="D107" s="100">
        <v>1</v>
      </c>
      <c r="E107" s="100">
        <v>0</v>
      </c>
      <c r="F107" s="100">
        <v>3</v>
      </c>
      <c r="G107" s="100">
        <v>1</v>
      </c>
      <c r="H107" s="100">
        <v>1</v>
      </c>
      <c r="I107" s="100">
        <v>5</v>
      </c>
      <c r="J107" s="100">
        <v>2</v>
      </c>
      <c r="K107" s="100">
        <v>7</v>
      </c>
      <c r="L107" s="100">
        <v>4</v>
      </c>
      <c r="M107" s="100">
        <v>9</v>
      </c>
      <c r="N107" s="100">
        <v>7</v>
      </c>
      <c r="O107" s="100">
        <v>10</v>
      </c>
      <c r="P107" s="100">
        <v>14</v>
      </c>
      <c r="Q107" s="100">
        <v>22</v>
      </c>
      <c r="R107" s="100">
        <v>24</v>
      </c>
      <c r="S107" s="100">
        <v>25</v>
      </c>
      <c r="T107" s="100">
        <v>47</v>
      </c>
      <c r="U107" s="100">
        <v>0</v>
      </c>
      <c r="V107" s="100">
        <v>190</v>
      </c>
      <c r="W107" s="126"/>
      <c r="X107" s="125">
        <v>2000</v>
      </c>
      <c r="Y107" s="100">
        <v>1</v>
      </c>
      <c r="Z107" s="100">
        <v>1</v>
      </c>
      <c r="AA107" s="100">
        <v>0</v>
      </c>
      <c r="AB107" s="100">
        <v>0</v>
      </c>
      <c r="AC107" s="100">
        <v>2</v>
      </c>
      <c r="AD107" s="100">
        <v>3</v>
      </c>
      <c r="AE107" s="100">
        <v>2</v>
      </c>
      <c r="AF107" s="100">
        <v>2</v>
      </c>
      <c r="AG107" s="100">
        <v>2</v>
      </c>
      <c r="AH107" s="100">
        <v>6</v>
      </c>
      <c r="AI107" s="100">
        <v>7</v>
      </c>
      <c r="AJ107" s="100">
        <v>5</v>
      </c>
      <c r="AK107" s="100">
        <v>6</v>
      </c>
      <c r="AL107" s="100">
        <v>10</v>
      </c>
      <c r="AM107" s="100">
        <v>17</v>
      </c>
      <c r="AN107" s="100">
        <v>27</v>
      </c>
      <c r="AO107" s="100">
        <v>44</v>
      </c>
      <c r="AP107" s="100">
        <v>88</v>
      </c>
      <c r="AQ107" s="100">
        <v>0</v>
      </c>
      <c r="AR107" s="100">
        <v>223</v>
      </c>
      <c r="AS107" s="126"/>
      <c r="AT107" s="125">
        <v>2000</v>
      </c>
      <c r="AU107" s="100">
        <v>9</v>
      </c>
      <c r="AV107" s="100">
        <v>2</v>
      </c>
      <c r="AW107" s="100">
        <v>0</v>
      </c>
      <c r="AX107" s="100">
        <v>3</v>
      </c>
      <c r="AY107" s="100">
        <v>3</v>
      </c>
      <c r="AZ107" s="100">
        <v>4</v>
      </c>
      <c r="BA107" s="100">
        <v>7</v>
      </c>
      <c r="BB107" s="100">
        <v>4</v>
      </c>
      <c r="BC107" s="100">
        <v>9</v>
      </c>
      <c r="BD107" s="100">
        <v>10</v>
      </c>
      <c r="BE107" s="100">
        <v>16</v>
      </c>
      <c r="BF107" s="100">
        <v>12</v>
      </c>
      <c r="BG107" s="100">
        <v>16</v>
      </c>
      <c r="BH107" s="100">
        <v>24</v>
      </c>
      <c r="BI107" s="100">
        <v>39</v>
      </c>
      <c r="BJ107" s="100">
        <v>51</v>
      </c>
      <c r="BK107" s="100">
        <v>69</v>
      </c>
      <c r="BL107" s="100">
        <v>135</v>
      </c>
      <c r="BM107" s="100">
        <v>0</v>
      </c>
      <c r="BN107" s="100">
        <v>413</v>
      </c>
      <c r="BP107" s="125">
        <v>2000</v>
      </c>
    </row>
    <row r="108" spans="2:68">
      <c r="B108" s="124">
        <v>2001</v>
      </c>
      <c r="C108" s="100">
        <v>1</v>
      </c>
      <c r="D108" s="100">
        <v>1</v>
      </c>
      <c r="E108" s="100">
        <v>4</v>
      </c>
      <c r="F108" s="100">
        <v>1</v>
      </c>
      <c r="G108" s="100">
        <v>1</v>
      </c>
      <c r="H108" s="100">
        <v>3</v>
      </c>
      <c r="I108" s="100">
        <v>2</v>
      </c>
      <c r="J108" s="100">
        <v>5</v>
      </c>
      <c r="K108" s="100">
        <v>3</v>
      </c>
      <c r="L108" s="100">
        <v>6</v>
      </c>
      <c r="M108" s="100">
        <v>7</v>
      </c>
      <c r="N108" s="100">
        <v>10</v>
      </c>
      <c r="O108" s="100">
        <v>12</v>
      </c>
      <c r="P108" s="100">
        <v>13</v>
      </c>
      <c r="Q108" s="100">
        <v>21</v>
      </c>
      <c r="R108" s="100">
        <v>32</v>
      </c>
      <c r="S108" s="100">
        <v>23</v>
      </c>
      <c r="T108" s="100">
        <v>38</v>
      </c>
      <c r="U108" s="100">
        <v>0</v>
      </c>
      <c r="V108" s="100">
        <v>183</v>
      </c>
      <c r="W108" s="128"/>
      <c r="X108" s="124">
        <v>2001</v>
      </c>
      <c r="Y108" s="100">
        <v>0</v>
      </c>
      <c r="Z108" s="100">
        <v>1</v>
      </c>
      <c r="AA108" s="100">
        <v>0</v>
      </c>
      <c r="AB108" s="100">
        <v>1</v>
      </c>
      <c r="AC108" s="100">
        <v>0</v>
      </c>
      <c r="AD108" s="100">
        <v>3</v>
      </c>
      <c r="AE108" s="100">
        <v>3</v>
      </c>
      <c r="AF108" s="100">
        <v>1</v>
      </c>
      <c r="AG108" s="100">
        <v>2</v>
      </c>
      <c r="AH108" s="100">
        <v>6</v>
      </c>
      <c r="AI108" s="100">
        <v>6</v>
      </c>
      <c r="AJ108" s="100">
        <v>15</v>
      </c>
      <c r="AK108" s="100">
        <v>15</v>
      </c>
      <c r="AL108" s="100">
        <v>14</v>
      </c>
      <c r="AM108" s="100">
        <v>15</v>
      </c>
      <c r="AN108" s="100">
        <v>26</v>
      </c>
      <c r="AO108" s="100">
        <v>32</v>
      </c>
      <c r="AP108" s="100">
        <v>85</v>
      </c>
      <c r="AQ108" s="100">
        <v>0</v>
      </c>
      <c r="AR108" s="100">
        <v>225</v>
      </c>
      <c r="AS108" s="128"/>
      <c r="AT108" s="124">
        <v>2001</v>
      </c>
      <c r="AU108" s="100">
        <v>1</v>
      </c>
      <c r="AV108" s="100">
        <v>2</v>
      </c>
      <c r="AW108" s="100">
        <v>4</v>
      </c>
      <c r="AX108" s="100">
        <v>2</v>
      </c>
      <c r="AY108" s="100">
        <v>1</v>
      </c>
      <c r="AZ108" s="100">
        <v>6</v>
      </c>
      <c r="BA108" s="100">
        <v>5</v>
      </c>
      <c r="BB108" s="100">
        <v>6</v>
      </c>
      <c r="BC108" s="100">
        <v>5</v>
      </c>
      <c r="BD108" s="100">
        <v>12</v>
      </c>
      <c r="BE108" s="100">
        <v>13</v>
      </c>
      <c r="BF108" s="100">
        <v>25</v>
      </c>
      <c r="BG108" s="100">
        <v>27</v>
      </c>
      <c r="BH108" s="100">
        <v>27</v>
      </c>
      <c r="BI108" s="100">
        <v>36</v>
      </c>
      <c r="BJ108" s="100">
        <v>58</v>
      </c>
      <c r="BK108" s="100">
        <v>55</v>
      </c>
      <c r="BL108" s="100">
        <v>123</v>
      </c>
      <c r="BM108" s="100">
        <v>0</v>
      </c>
      <c r="BN108" s="100">
        <v>408</v>
      </c>
      <c r="BP108" s="124">
        <v>2001</v>
      </c>
    </row>
    <row r="109" spans="2:68">
      <c r="B109" s="125">
        <v>2002</v>
      </c>
      <c r="C109" s="100">
        <v>3</v>
      </c>
      <c r="D109" s="100">
        <v>1</v>
      </c>
      <c r="E109" s="100">
        <v>0</v>
      </c>
      <c r="F109" s="100">
        <v>0</v>
      </c>
      <c r="G109" s="100">
        <v>1</v>
      </c>
      <c r="H109" s="100">
        <v>2</v>
      </c>
      <c r="I109" s="100">
        <v>3</v>
      </c>
      <c r="J109" s="100">
        <v>4</v>
      </c>
      <c r="K109" s="100">
        <v>2</v>
      </c>
      <c r="L109" s="100">
        <v>5</v>
      </c>
      <c r="M109" s="100">
        <v>6</v>
      </c>
      <c r="N109" s="100">
        <v>7</v>
      </c>
      <c r="O109" s="100">
        <v>10</v>
      </c>
      <c r="P109" s="100">
        <v>12</v>
      </c>
      <c r="Q109" s="100">
        <v>23</v>
      </c>
      <c r="R109" s="100">
        <v>30</v>
      </c>
      <c r="S109" s="100">
        <v>29</v>
      </c>
      <c r="T109" s="100">
        <v>43</v>
      </c>
      <c r="U109" s="100">
        <v>0</v>
      </c>
      <c r="V109" s="100">
        <v>181</v>
      </c>
      <c r="W109" s="128"/>
      <c r="X109" s="125">
        <v>2002</v>
      </c>
      <c r="Y109" s="100">
        <v>3</v>
      </c>
      <c r="Z109" s="100">
        <v>1</v>
      </c>
      <c r="AA109" s="100">
        <v>1</v>
      </c>
      <c r="AB109" s="100">
        <v>0</v>
      </c>
      <c r="AC109" s="100">
        <v>1</v>
      </c>
      <c r="AD109" s="100">
        <v>2</v>
      </c>
      <c r="AE109" s="100">
        <v>2</v>
      </c>
      <c r="AF109" s="100">
        <v>6</v>
      </c>
      <c r="AG109" s="100">
        <v>4</v>
      </c>
      <c r="AH109" s="100">
        <v>7</v>
      </c>
      <c r="AI109" s="100">
        <v>9</v>
      </c>
      <c r="AJ109" s="100">
        <v>5</v>
      </c>
      <c r="AK109" s="100">
        <v>3</v>
      </c>
      <c r="AL109" s="100">
        <v>9</v>
      </c>
      <c r="AM109" s="100">
        <v>16</v>
      </c>
      <c r="AN109" s="100">
        <v>23</v>
      </c>
      <c r="AO109" s="100">
        <v>44</v>
      </c>
      <c r="AP109" s="100">
        <v>111</v>
      </c>
      <c r="AQ109" s="100">
        <v>0</v>
      </c>
      <c r="AR109" s="100">
        <v>247</v>
      </c>
      <c r="AS109" s="128"/>
      <c r="AT109" s="125">
        <v>2002</v>
      </c>
      <c r="AU109" s="100">
        <v>6</v>
      </c>
      <c r="AV109" s="100">
        <v>2</v>
      </c>
      <c r="AW109" s="100">
        <v>1</v>
      </c>
      <c r="AX109" s="100">
        <v>0</v>
      </c>
      <c r="AY109" s="100">
        <v>2</v>
      </c>
      <c r="AZ109" s="100">
        <v>4</v>
      </c>
      <c r="BA109" s="100">
        <v>5</v>
      </c>
      <c r="BB109" s="100">
        <v>10</v>
      </c>
      <c r="BC109" s="100">
        <v>6</v>
      </c>
      <c r="BD109" s="100">
        <v>12</v>
      </c>
      <c r="BE109" s="100">
        <v>15</v>
      </c>
      <c r="BF109" s="100">
        <v>12</v>
      </c>
      <c r="BG109" s="100">
        <v>13</v>
      </c>
      <c r="BH109" s="100">
        <v>21</v>
      </c>
      <c r="BI109" s="100">
        <v>39</v>
      </c>
      <c r="BJ109" s="100">
        <v>53</v>
      </c>
      <c r="BK109" s="100">
        <v>73</v>
      </c>
      <c r="BL109" s="100">
        <v>154</v>
      </c>
      <c r="BM109" s="100">
        <v>0</v>
      </c>
      <c r="BN109" s="100">
        <v>428</v>
      </c>
      <c r="BP109" s="125">
        <v>2002</v>
      </c>
    </row>
    <row r="110" spans="2:68">
      <c r="B110" s="124">
        <v>2003</v>
      </c>
      <c r="C110" s="100">
        <v>3</v>
      </c>
      <c r="D110" s="100">
        <v>0</v>
      </c>
      <c r="E110" s="100">
        <v>1</v>
      </c>
      <c r="F110" s="100">
        <v>2</v>
      </c>
      <c r="G110" s="100">
        <v>0</v>
      </c>
      <c r="H110" s="100">
        <v>0</v>
      </c>
      <c r="I110" s="100">
        <v>3</v>
      </c>
      <c r="J110" s="100">
        <v>5</v>
      </c>
      <c r="K110" s="100">
        <v>6</v>
      </c>
      <c r="L110" s="100">
        <v>6</v>
      </c>
      <c r="M110" s="100">
        <v>5</v>
      </c>
      <c r="N110" s="100">
        <v>9</v>
      </c>
      <c r="O110" s="100">
        <v>16</v>
      </c>
      <c r="P110" s="100">
        <v>15</v>
      </c>
      <c r="Q110" s="100">
        <v>16</v>
      </c>
      <c r="R110" s="100">
        <v>26</v>
      </c>
      <c r="S110" s="100">
        <v>41</v>
      </c>
      <c r="T110" s="100">
        <v>37</v>
      </c>
      <c r="U110" s="100">
        <v>0</v>
      </c>
      <c r="V110" s="100">
        <v>191</v>
      </c>
      <c r="W110" s="128"/>
      <c r="X110" s="124">
        <v>2003</v>
      </c>
      <c r="Y110" s="100">
        <v>4</v>
      </c>
      <c r="Z110" s="100">
        <v>0</v>
      </c>
      <c r="AA110" s="100">
        <v>0</v>
      </c>
      <c r="AB110" s="100">
        <v>1</v>
      </c>
      <c r="AC110" s="100">
        <v>1</v>
      </c>
      <c r="AD110" s="100">
        <v>2</v>
      </c>
      <c r="AE110" s="100">
        <v>2</v>
      </c>
      <c r="AF110" s="100">
        <v>0</v>
      </c>
      <c r="AG110" s="100">
        <v>1</v>
      </c>
      <c r="AH110" s="100">
        <v>3</v>
      </c>
      <c r="AI110" s="100">
        <v>5</v>
      </c>
      <c r="AJ110" s="100">
        <v>6</v>
      </c>
      <c r="AK110" s="100">
        <v>11</v>
      </c>
      <c r="AL110" s="100">
        <v>12</v>
      </c>
      <c r="AM110" s="100">
        <v>18</v>
      </c>
      <c r="AN110" s="100">
        <v>39</v>
      </c>
      <c r="AO110" s="100">
        <v>50</v>
      </c>
      <c r="AP110" s="100">
        <v>108</v>
      </c>
      <c r="AQ110" s="100">
        <v>0</v>
      </c>
      <c r="AR110" s="100">
        <v>263</v>
      </c>
      <c r="AS110" s="128"/>
      <c r="AT110" s="124">
        <v>2003</v>
      </c>
      <c r="AU110" s="100">
        <v>7</v>
      </c>
      <c r="AV110" s="100">
        <v>0</v>
      </c>
      <c r="AW110" s="100">
        <v>1</v>
      </c>
      <c r="AX110" s="100">
        <v>3</v>
      </c>
      <c r="AY110" s="100">
        <v>1</v>
      </c>
      <c r="AZ110" s="100">
        <v>2</v>
      </c>
      <c r="BA110" s="100">
        <v>5</v>
      </c>
      <c r="BB110" s="100">
        <v>5</v>
      </c>
      <c r="BC110" s="100">
        <v>7</v>
      </c>
      <c r="BD110" s="100">
        <v>9</v>
      </c>
      <c r="BE110" s="100">
        <v>10</v>
      </c>
      <c r="BF110" s="100">
        <v>15</v>
      </c>
      <c r="BG110" s="100">
        <v>27</v>
      </c>
      <c r="BH110" s="100">
        <v>27</v>
      </c>
      <c r="BI110" s="100">
        <v>34</v>
      </c>
      <c r="BJ110" s="100">
        <v>65</v>
      </c>
      <c r="BK110" s="100">
        <v>91</v>
      </c>
      <c r="BL110" s="100">
        <v>145</v>
      </c>
      <c r="BM110" s="100">
        <v>0</v>
      </c>
      <c r="BN110" s="100">
        <v>454</v>
      </c>
      <c r="BP110" s="124">
        <v>2003</v>
      </c>
    </row>
    <row r="111" spans="2:68">
      <c r="B111" s="125">
        <v>2004</v>
      </c>
      <c r="C111" s="100">
        <v>4</v>
      </c>
      <c r="D111" s="100">
        <v>3</v>
      </c>
      <c r="E111" s="100">
        <v>3</v>
      </c>
      <c r="F111" s="100">
        <v>0</v>
      </c>
      <c r="G111" s="100">
        <v>4</v>
      </c>
      <c r="H111" s="100">
        <v>3</v>
      </c>
      <c r="I111" s="100">
        <v>3</v>
      </c>
      <c r="J111" s="100">
        <v>3</v>
      </c>
      <c r="K111" s="100">
        <v>7</v>
      </c>
      <c r="L111" s="100">
        <v>6</v>
      </c>
      <c r="M111" s="100">
        <v>7</v>
      </c>
      <c r="N111" s="100">
        <v>14</v>
      </c>
      <c r="O111" s="100">
        <v>11</v>
      </c>
      <c r="P111" s="100">
        <v>15</v>
      </c>
      <c r="Q111" s="100">
        <v>27</v>
      </c>
      <c r="R111" s="100">
        <v>30</v>
      </c>
      <c r="S111" s="100">
        <v>34</v>
      </c>
      <c r="T111" s="100">
        <v>48</v>
      </c>
      <c r="U111" s="100">
        <v>0</v>
      </c>
      <c r="V111" s="100">
        <v>222</v>
      </c>
      <c r="W111" s="128"/>
      <c r="X111" s="125">
        <v>2004</v>
      </c>
      <c r="Y111" s="100">
        <v>5</v>
      </c>
      <c r="Z111" s="100">
        <v>2</v>
      </c>
      <c r="AA111" s="100">
        <v>0</v>
      </c>
      <c r="AB111" s="100">
        <v>2</v>
      </c>
      <c r="AC111" s="100">
        <v>1</v>
      </c>
      <c r="AD111" s="100">
        <v>2</v>
      </c>
      <c r="AE111" s="100">
        <v>4</v>
      </c>
      <c r="AF111" s="100">
        <v>2</v>
      </c>
      <c r="AG111" s="100">
        <v>1</v>
      </c>
      <c r="AH111" s="100">
        <v>6</v>
      </c>
      <c r="AI111" s="100">
        <v>2</v>
      </c>
      <c r="AJ111" s="100">
        <v>11</v>
      </c>
      <c r="AK111" s="100">
        <v>8</v>
      </c>
      <c r="AL111" s="100">
        <v>13</v>
      </c>
      <c r="AM111" s="100">
        <v>21</v>
      </c>
      <c r="AN111" s="100">
        <v>35</v>
      </c>
      <c r="AO111" s="100">
        <v>46</v>
      </c>
      <c r="AP111" s="100">
        <v>102</v>
      </c>
      <c r="AQ111" s="100">
        <v>0</v>
      </c>
      <c r="AR111" s="100">
        <v>263</v>
      </c>
      <c r="AS111" s="128"/>
      <c r="AT111" s="125">
        <v>2004</v>
      </c>
      <c r="AU111" s="100">
        <v>9</v>
      </c>
      <c r="AV111" s="100">
        <v>5</v>
      </c>
      <c r="AW111" s="100">
        <v>3</v>
      </c>
      <c r="AX111" s="100">
        <v>2</v>
      </c>
      <c r="AY111" s="100">
        <v>5</v>
      </c>
      <c r="AZ111" s="100">
        <v>5</v>
      </c>
      <c r="BA111" s="100">
        <v>7</v>
      </c>
      <c r="BB111" s="100">
        <v>5</v>
      </c>
      <c r="BC111" s="100">
        <v>8</v>
      </c>
      <c r="BD111" s="100">
        <v>12</v>
      </c>
      <c r="BE111" s="100">
        <v>9</v>
      </c>
      <c r="BF111" s="100">
        <v>25</v>
      </c>
      <c r="BG111" s="100">
        <v>19</v>
      </c>
      <c r="BH111" s="100">
        <v>28</v>
      </c>
      <c r="BI111" s="100">
        <v>48</v>
      </c>
      <c r="BJ111" s="100">
        <v>65</v>
      </c>
      <c r="BK111" s="100">
        <v>80</v>
      </c>
      <c r="BL111" s="100">
        <v>150</v>
      </c>
      <c r="BM111" s="100">
        <v>0</v>
      </c>
      <c r="BN111" s="100">
        <v>485</v>
      </c>
      <c r="BP111" s="125">
        <v>2004</v>
      </c>
    </row>
    <row r="112" spans="2:68">
      <c r="B112" s="124">
        <v>2005</v>
      </c>
      <c r="C112" s="100">
        <v>5</v>
      </c>
      <c r="D112" s="100">
        <v>1</v>
      </c>
      <c r="E112" s="100">
        <v>2</v>
      </c>
      <c r="F112" s="100">
        <v>0</v>
      </c>
      <c r="G112" s="100">
        <v>3</v>
      </c>
      <c r="H112" s="100">
        <v>2</v>
      </c>
      <c r="I112" s="100">
        <v>2</v>
      </c>
      <c r="J112" s="100">
        <v>2</v>
      </c>
      <c r="K112" s="100">
        <v>4</v>
      </c>
      <c r="L112" s="100">
        <v>8</v>
      </c>
      <c r="M112" s="100">
        <v>12</v>
      </c>
      <c r="N112" s="100">
        <v>10</v>
      </c>
      <c r="O112" s="100">
        <v>8</v>
      </c>
      <c r="P112" s="100">
        <v>21</v>
      </c>
      <c r="Q112" s="100">
        <v>26</v>
      </c>
      <c r="R112" s="100">
        <v>27</v>
      </c>
      <c r="S112" s="100">
        <v>34</v>
      </c>
      <c r="T112" s="100">
        <v>46</v>
      </c>
      <c r="U112" s="100">
        <v>0</v>
      </c>
      <c r="V112" s="100">
        <v>213</v>
      </c>
      <c r="W112" s="128"/>
      <c r="X112" s="124">
        <v>2005</v>
      </c>
      <c r="Y112" s="100">
        <v>5</v>
      </c>
      <c r="Z112" s="100">
        <v>2</v>
      </c>
      <c r="AA112" s="100">
        <v>1</v>
      </c>
      <c r="AB112" s="100">
        <v>2</v>
      </c>
      <c r="AC112" s="100">
        <v>1</v>
      </c>
      <c r="AD112" s="100">
        <v>2</v>
      </c>
      <c r="AE112" s="100">
        <v>1</v>
      </c>
      <c r="AF112" s="100">
        <v>5</v>
      </c>
      <c r="AG112" s="100">
        <v>6</v>
      </c>
      <c r="AH112" s="100">
        <v>4</v>
      </c>
      <c r="AI112" s="100">
        <v>11</v>
      </c>
      <c r="AJ112" s="100">
        <v>9</v>
      </c>
      <c r="AK112" s="100">
        <v>11</v>
      </c>
      <c r="AL112" s="100">
        <v>14</v>
      </c>
      <c r="AM112" s="100">
        <v>18</v>
      </c>
      <c r="AN112" s="100">
        <v>32</v>
      </c>
      <c r="AO112" s="100">
        <v>36</v>
      </c>
      <c r="AP112" s="100">
        <v>125</v>
      </c>
      <c r="AQ112" s="100">
        <v>0</v>
      </c>
      <c r="AR112" s="100">
        <v>285</v>
      </c>
      <c r="AS112" s="128"/>
      <c r="AT112" s="124">
        <v>2005</v>
      </c>
      <c r="AU112" s="100">
        <v>10</v>
      </c>
      <c r="AV112" s="100">
        <v>3</v>
      </c>
      <c r="AW112" s="100">
        <v>3</v>
      </c>
      <c r="AX112" s="100">
        <v>2</v>
      </c>
      <c r="AY112" s="100">
        <v>4</v>
      </c>
      <c r="AZ112" s="100">
        <v>4</v>
      </c>
      <c r="BA112" s="100">
        <v>3</v>
      </c>
      <c r="BB112" s="100">
        <v>7</v>
      </c>
      <c r="BC112" s="100">
        <v>10</v>
      </c>
      <c r="BD112" s="100">
        <v>12</v>
      </c>
      <c r="BE112" s="100">
        <v>23</v>
      </c>
      <c r="BF112" s="100">
        <v>19</v>
      </c>
      <c r="BG112" s="100">
        <v>19</v>
      </c>
      <c r="BH112" s="100">
        <v>35</v>
      </c>
      <c r="BI112" s="100">
        <v>44</v>
      </c>
      <c r="BJ112" s="100">
        <v>59</v>
      </c>
      <c r="BK112" s="100">
        <v>70</v>
      </c>
      <c r="BL112" s="100">
        <v>171</v>
      </c>
      <c r="BM112" s="100">
        <v>0</v>
      </c>
      <c r="BN112" s="100">
        <v>498</v>
      </c>
      <c r="BP112" s="124">
        <v>2005</v>
      </c>
    </row>
    <row r="113" spans="2:68">
      <c r="B113" s="124">
        <v>2006</v>
      </c>
      <c r="C113" s="100">
        <v>2</v>
      </c>
      <c r="D113" s="100">
        <v>1</v>
      </c>
      <c r="E113" s="100">
        <v>1</v>
      </c>
      <c r="F113" s="100">
        <v>1</v>
      </c>
      <c r="G113" s="100">
        <v>3</v>
      </c>
      <c r="H113" s="100">
        <v>5</v>
      </c>
      <c r="I113" s="100">
        <v>3</v>
      </c>
      <c r="J113" s="100">
        <v>2</v>
      </c>
      <c r="K113" s="100">
        <v>7</v>
      </c>
      <c r="L113" s="100">
        <v>2</v>
      </c>
      <c r="M113" s="100">
        <v>10</v>
      </c>
      <c r="N113" s="100">
        <v>15</v>
      </c>
      <c r="O113" s="100">
        <v>17</v>
      </c>
      <c r="P113" s="100">
        <v>13</v>
      </c>
      <c r="Q113" s="100">
        <v>17</v>
      </c>
      <c r="R113" s="100">
        <v>30</v>
      </c>
      <c r="S113" s="100">
        <v>43</v>
      </c>
      <c r="T113" s="100">
        <v>56</v>
      </c>
      <c r="U113" s="100">
        <v>0</v>
      </c>
      <c r="V113" s="100">
        <v>228</v>
      </c>
      <c r="X113" s="124">
        <v>2006</v>
      </c>
      <c r="Y113" s="100">
        <v>7</v>
      </c>
      <c r="Z113" s="100">
        <v>1</v>
      </c>
      <c r="AA113" s="100">
        <v>0</v>
      </c>
      <c r="AB113" s="100">
        <v>1</v>
      </c>
      <c r="AC113" s="100">
        <v>3</v>
      </c>
      <c r="AD113" s="100">
        <v>1</v>
      </c>
      <c r="AE113" s="100">
        <v>2</v>
      </c>
      <c r="AF113" s="100">
        <v>4</v>
      </c>
      <c r="AG113" s="100">
        <v>2</v>
      </c>
      <c r="AH113" s="100">
        <v>9</v>
      </c>
      <c r="AI113" s="100">
        <v>8</v>
      </c>
      <c r="AJ113" s="100">
        <v>8</v>
      </c>
      <c r="AK113" s="100">
        <v>9</v>
      </c>
      <c r="AL113" s="100">
        <v>14</v>
      </c>
      <c r="AM113" s="100">
        <v>17</v>
      </c>
      <c r="AN113" s="100">
        <v>21</v>
      </c>
      <c r="AO113" s="100">
        <v>54</v>
      </c>
      <c r="AP113" s="100">
        <v>106</v>
      </c>
      <c r="AQ113" s="100">
        <v>0</v>
      </c>
      <c r="AR113" s="100">
        <v>267</v>
      </c>
      <c r="AT113" s="124">
        <v>2006</v>
      </c>
      <c r="AU113" s="100">
        <v>9</v>
      </c>
      <c r="AV113" s="100">
        <v>2</v>
      </c>
      <c r="AW113" s="100">
        <v>1</v>
      </c>
      <c r="AX113" s="100">
        <v>2</v>
      </c>
      <c r="AY113" s="100">
        <v>6</v>
      </c>
      <c r="AZ113" s="100">
        <v>6</v>
      </c>
      <c r="BA113" s="100">
        <v>5</v>
      </c>
      <c r="BB113" s="100">
        <v>6</v>
      </c>
      <c r="BC113" s="100">
        <v>9</v>
      </c>
      <c r="BD113" s="100">
        <v>11</v>
      </c>
      <c r="BE113" s="100">
        <v>18</v>
      </c>
      <c r="BF113" s="100">
        <v>23</v>
      </c>
      <c r="BG113" s="100">
        <v>26</v>
      </c>
      <c r="BH113" s="100">
        <v>27</v>
      </c>
      <c r="BI113" s="100">
        <v>34</v>
      </c>
      <c r="BJ113" s="100">
        <v>51</v>
      </c>
      <c r="BK113" s="100">
        <v>97</v>
      </c>
      <c r="BL113" s="100">
        <v>162</v>
      </c>
      <c r="BM113" s="100">
        <v>0</v>
      </c>
      <c r="BN113" s="100">
        <v>495</v>
      </c>
      <c r="BP113" s="124">
        <v>2006</v>
      </c>
    </row>
    <row r="114" spans="2:68">
      <c r="B114" s="124">
        <v>2007</v>
      </c>
      <c r="C114" s="100">
        <v>4</v>
      </c>
      <c r="D114" s="100">
        <v>3</v>
      </c>
      <c r="E114" s="100">
        <v>0</v>
      </c>
      <c r="F114" s="100">
        <v>1</v>
      </c>
      <c r="G114" s="100">
        <v>3</v>
      </c>
      <c r="H114" s="100">
        <v>1</v>
      </c>
      <c r="I114" s="100">
        <v>1</v>
      </c>
      <c r="J114" s="100">
        <v>4</v>
      </c>
      <c r="K114" s="100">
        <v>5</v>
      </c>
      <c r="L114" s="100">
        <v>5</v>
      </c>
      <c r="M114" s="100">
        <v>7</v>
      </c>
      <c r="N114" s="100">
        <v>11</v>
      </c>
      <c r="O114" s="100">
        <v>20</v>
      </c>
      <c r="P114" s="100">
        <v>12</v>
      </c>
      <c r="Q114" s="100">
        <v>17</v>
      </c>
      <c r="R114" s="100">
        <v>24</v>
      </c>
      <c r="S114" s="100">
        <v>31</v>
      </c>
      <c r="T114" s="100">
        <v>53</v>
      </c>
      <c r="U114" s="100">
        <v>0</v>
      </c>
      <c r="V114" s="100">
        <v>202</v>
      </c>
      <c r="X114" s="124">
        <v>2007</v>
      </c>
      <c r="Y114" s="100">
        <v>3</v>
      </c>
      <c r="Z114" s="100">
        <v>1</v>
      </c>
      <c r="AA114" s="100">
        <v>1</v>
      </c>
      <c r="AB114" s="100">
        <v>3</v>
      </c>
      <c r="AC114" s="100">
        <v>1</v>
      </c>
      <c r="AD114" s="100">
        <v>0</v>
      </c>
      <c r="AE114" s="100">
        <v>3</v>
      </c>
      <c r="AF114" s="100">
        <v>3</v>
      </c>
      <c r="AG114" s="100">
        <v>1</v>
      </c>
      <c r="AH114" s="100">
        <v>8</v>
      </c>
      <c r="AI114" s="100">
        <v>11</v>
      </c>
      <c r="AJ114" s="100">
        <v>6</v>
      </c>
      <c r="AK114" s="100">
        <v>10</v>
      </c>
      <c r="AL114" s="100">
        <v>18</v>
      </c>
      <c r="AM114" s="100">
        <v>20</v>
      </c>
      <c r="AN114" s="100">
        <v>35</v>
      </c>
      <c r="AO114" s="100">
        <v>37</v>
      </c>
      <c r="AP114" s="100">
        <v>120</v>
      </c>
      <c r="AQ114" s="100">
        <v>0</v>
      </c>
      <c r="AR114" s="100">
        <v>281</v>
      </c>
      <c r="AT114" s="124">
        <v>2007</v>
      </c>
      <c r="AU114" s="100">
        <v>7</v>
      </c>
      <c r="AV114" s="100">
        <v>4</v>
      </c>
      <c r="AW114" s="100">
        <v>1</v>
      </c>
      <c r="AX114" s="100">
        <v>4</v>
      </c>
      <c r="AY114" s="100">
        <v>4</v>
      </c>
      <c r="AZ114" s="100">
        <v>1</v>
      </c>
      <c r="BA114" s="100">
        <v>4</v>
      </c>
      <c r="BB114" s="100">
        <v>7</v>
      </c>
      <c r="BC114" s="100">
        <v>6</v>
      </c>
      <c r="BD114" s="100">
        <v>13</v>
      </c>
      <c r="BE114" s="100">
        <v>18</v>
      </c>
      <c r="BF114" s="100">
        <v>17</v>
      </c>
      <c r="BG114" s="100">
        <v>30</v>
      </c>
      <c r="BH114" s="100">
        <v>30</v>
      </c>
      <c r="BI114" s="100">
        <v>37</v>
      </c>
      <c r="BJ114" s="100">
        <v>59</v>
      </c>
      <c r="BK114" s="100">
        <v>68</v>
      </c>
      <c r="BL114" s="100">
        <v>173</v>
      </c>
      <c r="BM114" s="100">
        <v>0</v>
      </c>
      <c r="BN114" s="100">
        <v>483</v>
      </c>
      <c r="BP114" s="124">
        <v>2007</v>
      </c>
    </row>
    <row r="115" spans="2:68">
      <c r="B115" s="124">
        <v>2008</v>
      </c>
      <c r="C115" s="100">
        <v>10</v>
      </c>
      <c r="D115" s="100">
        <v>0</v>
      </c>
      <c r="E115" s="100">
        <v>1</v>
      </c>
      <c r="F115" s="100">
        <v>2</v>
      </c>
      <c r="G115" s="100">
        <v>1</v>
      </c>
      <c r="H115" s="100">
        <v>1</v>
      </c>
      <c r="I115" s="100">
        <v>2</v>
      </c>
      <c r="J115" s="100">
        <v>3</v>
      </c>
      <c r="K115" s="100">
        <v>4</v>
      </c>
      <c r="L115" s="100">
        <v>10</v>
      </c>
      <c r="M115" s="100">
        <v>6</v>
      </c>
      <c r="N115" s="100">
        <v>13</v>
      </c>
      <c r="O115" s="100">
        <v>16</v>
      </c>
      <c r="P115" s="100">
        <v>25</v>
      </c>
      <c r="Q115" s="100">
        <v>16</v>
      </c>
      <c r="R115" s="100">
        <v>29</v>
      </c>
      <c r="S115" s="100">
        <v>44</v>
      </c>
      <c r="T115" s="100">
        <v>62</v>
      </c>
      <c r="U115" s="100">
        <v>0</v>
      </c>
      <c r="V115" s="100">
        <v>245</v>
      </c>
      <c r="X115" s="124">
        <v>2008</v>
      </c>
      <c r="Y115" s="100">
        <v>2</v>
      </c>
      <c r="Z115" s="100">
        <v>1</v>
      </c>
      <c r="AA115" s="100">
        <v>1</v>
      </c>
      <c r="AB115" s="100">
        <v>1</v>
      </c>
      <c r="AC115" s="100">
        <v>0</v>
      </c>
      <c r="AD115" s="100">
        <v>4</v>
      </c>
      <c r="AE115" s="100">
        <v>1</v>
      </c>
      <c r="AF115" s="100">
        <v>1</v>
      </c>
      <c r="AG115" s="100">
        <v>1</v>
      </c>
      <c r="AH115" s="100">
        <v>4</v>
      </c>
      <c r="AI115" s="100">
        <v>9</v>
      </c>
      <c r="AJ115" s="100">
        <v>9</v>
      </c>
      <c r="AK115" s="100">
        <v>13</v>
      </c>
      <c r="AL115" s="100">
        <v>13</v>
      </c>
      <c r="AM115" s="100">
        <v>20</v>
      </c>
      <c r="AN115" s="100">
        <v>24</v>
      </c>
      <c r="AO115" s="100">
        <v>40</v>
      </c>
      <c r="AP115" s="100">
        <v>115</v>
      </c>
      <c r="AQ115" s="100">
        <v>0</v>
      </c>
      <c r="AR115" s="100">
        <v>259</v>
      </c>
      <c r="AT115" s="124">
        <v>2008</v>
      </c>
      <c r="AU115" s="100">
        <v>12</v>
      </c>
      <c r="AV115" s="100">
        <v>1</v>
      </c>
      <c r="AW115" s="100">
        <v>2</v>
      </c>
      <c r="AX115" s="100">
        <v>3</v>
      </c>
      <c r="AY115" s="100">
        <v>1</v>
      </c>
      <c r="AZ115" s="100">
        <v>5</v>
      </c>
      <c r="BA115" s="100">
        <v>3</v>
      </c>
      <c r="BB115" s="100">
        <v>4</v>
      </c>
      <c r="BC115" s="100">
        <v>5</v>
      </c>
      <c r="BD115" s="100">
        <v>14</v>
      </c>
      <c r="BE115" s="100">
        <v>15</v>
      </c>
      <c r="BF115" s="100">
        <v>22</v>
      </c>
      <c r="BG115" s="100">
        <v>29</v>
      </c>
      <c r="BH115" s="100">
        <v>38</v>
      </c>
      <c r="BI115" s="100">
        <v>36</v>
      </c>
      <c r="BJ115" s="100">
        <v>53</v>
      </c>
      <c r="BK115" s="100">
        <v>84</v>
      </c>
      <c r="BL115" s="100">
        <v>177</v>
      </c>
      <c r="BM115" s="100">
        <v>0</v>
      </c>
      <c r="BN115" s="100">
        <v>504</v>
      </c>
      <c r="BP115" s="124">
        <v>2008</v>
      </c>
    </row>
    <row r="116" spans="2:68">
      <c r="B116" s="124">
        <v>2009</v>
      </c>
      <c r="C116" s="100">
        <v>4</v>
      </c>
      <c r="D116" s="100">
        <v>0</v>
      </c>
      <c r="E116" s="100">
        <v>1</v>
      </c>
      <c r="F116" s="100">
        <v>0</v>
      </c>
      <c r="G116" s="100">
        <v>1</v>
      </c>
      <c r="H116" s="100">
        <v>4</v>
      </c>
      <c r="I116" s="100">
        <v>2</v>
      </c>
      <c r="J116" s="100">
        <v>8</v>
      </c>
      <c r="K116" s="100">
        <v>2</v>
      </c>
      <c r="L116" s="100">
        <v>7</v>
      </c>
      <c r="M116" s="100">
        <v>14</v>
      </c>
      <c r="N116" s="100">
        <v>8</v>
      </c>
      <c r="O116" s="100">
        <v>23</v>
      </c>
      <c r="P116" s="100">
        <v>12</v>
      </c>
      <c r="Q116" s="100">
        <v>11</v>
      </c>
      <c r="R116" s="100">
        <v>22</v>
      </c>
      <c r="S116" s="100">
        <v>26</v>
      </c>
      <c r="T116" s="100">
        <v>51</v>
      </c>
      <c r="U116" s="100">
        <v>0</v>
      </c>
      <c r="V116" s="100">
        <v>196</v>
      </c>
      <c r="X116" s="124">
        <v>2009</v>
      </c>
      <c r="Y116" s="100">
        <v>2</v>
      </c>
      <c r="Z116" s="100">
        <v>0</v>
      </c>
      <c r="AA116" s="100">
        <v>1</v>
      </c>
      <c r="AB116" s="100">
        <v>1</v>
      </c>
      <c r="AC116" s="100">
        <v>1</v>
      </c>
      <c r="AD116" s="100">
        <v>2</v>
      </c>
      <c r="AE116" s="100">
        <v>2</v>
      </c>
      <c r="AF116" s="100">
        <v>3</v>
      </c>
      <c r="AG116" s="100">
        <v>3</v>
      </c>
      <c r="AH116" s="100">
        <v>3</v>
      </c>
      <c r="AI116" s="100">
        <v>7</v>
      </c>
      <c r="AJ116" s="100">
        <v>8</v>
      </c>
      <c r="AK116" s="100">
        <v>9</v>
      </c>
      <c r="AL116" s="100">
        <v>10</v>
      </c>
      <c r="AM116" s="100">
        <v>21</v>
      </c>
      <c r="AN116" s="100">
        <v>23</v>
      </c>
      <c r="AO116" s="100">
        <v>45</v>
      </c>
      <c r="AP116" s="100">
        <v>92</v>
      </c>
      <c r="AQ116" s="100">
        <v>0</v>
      </c>
      <c r="AR116" s="100">
        <v>233</v>
      </c>
      <c r="AT116" s="124">
        <v>2009</v>
      </c>
      <c r="AU116" s="100">
        <v>6</v>
      </c>
      <c r="AV116" s="100">
        <v>0</v>
      </c>
      <c r="AW116" s="100">
        <v>2</v>
      </c>
      <c r="AX116" s="100">
        <v>1</v>
      </c>
      <c r="AY116" s="100">
        <v>2</v>
      </c>
      <c r="AZ116" s="100">
        <v>6</v>
      </c>
      <c r="BA116" s="100">
        <v>4</v>
      </c>
      <c r="BB116" s="100">
        <v>11</v>
      </c>
      <c r="BC116" s="100">
        <v>5</v>
      </c>
      <c r="BD116" s="100">
        <v>10</v>
      </c>
      <c r="BE116" s="100">
        <v>21</v>
      </c>
      <c r="BF116" s="100">
        <v>16</v>
      </c>
      <c r="BG116" s="100">
        <v>32</v>
      </c>
      <c r="BH116" s="100">
        <v>22</v>
      </c>
      <c r="BI116" s="100">
        <v>32</v>
      </c>
      <c r="BJ116" s="100">
        <v>45</v>
      </c>
      <c r="BK116" s="100">
        <v>71</v>
      </c>
      <c r="BL116" s="100">
        <v>143</v>
      </c>
      <c r="BM116" s="100">
        <v>0</v>
      </c>
      <c r="BN116" s="100">
        <v>429</v>
      </c>
      <c r="BP116" s="124">
        <v>2009</v>
      </c>
    </row>
    <row r="117" spans="2:68">
      <c r="B117" s="124">
        <v>2010</v>
      </c>
      <c r="C117" s="100">
        <v>2</v>
      </c>
      <c r="D117" s="100">
        <v>0</v>
      </c>
      <c r="E117" s="100">
        <v>1</v>
      </c>
      <c r="F117" s="100">
        <v>2</v>
      </c>
      <c r="G117" s="100">
        <v>1</v>
      </c>
      <c r="H117" s="100">
        <v>0</v>
      </c>
      <c r="I117" s="100">
        <v>4</v>
      </c>
      <c r="J117" s="100">
        <v>3</v>
      </c>
      <c r="K117" s="100">
        <v>4</v>
      </c>
      <c r="L117" s="100">
        <v>3</v>
      </c>
      <c r="M117" s="100">
        <v>12</v>
      </c>
      <c r="N117" s="100">
        <v>6</v>
      </c>
      <c r="O117" s="100">
        <v>11</v>
      </c>
      <c r="P117" s="100">
        <v>16</v>
      </c>
      <c r="Q117" s="100">
        <v>16</v>
      </c>
      <c r="R117" s="100">
        <v>20</v>
      </c>
      <c r="S117" s="100">
        <v>33</v>
      </c>
      <c r="T117" s="100">
        <v>65</v>
      </c>
      <c r="U117" s="100">
        <v>0</v>
      </c>
      <c r="V117" s="100">
        <v>199</v>
      </c>
      <c r="X117" s="124">
        <v>2010</v>
      </c>
      <c r="Y117" s="100">
        <v>2</v>
      </c>
      <c r="Z117" s="100">
        <v>0</v>
      </c>
      <c r="AA117" s="100">
        <v>0</v>
      </c>
      <c r="AB117" s="100">
        <v>1</v>
      </c>
      <c r="AC117" s="100">
        <v>0</v>
      </c>
      <c r="AD117" s="100">
        <v>2</v>
      </c>
      <c r="AE117" s="100">
        <v>1</v>
      </c>
      <c r="AF117" s="100">
        <v>2</v>
      </c>
      <c r="AG117" s="100">
        <v>2</v>
      </c>
      <c r="AH117" s="100">
        <v>1</v>
      </c>
      <c r="AI117" s="100">
        <v>11</v>
      </c>
      <c r="AJ117" s="100">
        <v>9</v>
      </c>
      <c r="AK117" s="100">
        <v>5</v>
      </c>
      <c r="AL117" s="100">
        <v>14</v>
      </c>
      <c r="AM117" s="100">
        <v>11</v>
      </c>
      <c r="AN117" s="100">
        <v>20</v>
      </c>
      <c r="AO117" s="100">
        <v>31</v>
      </c>
      <c r="AP117" s="100">
        <v>99</v>
      </c>
      <c r="AQ117" s="100">
        <v>0</v>
      </c>
      <c r="AR117" s="100">
        <v>211</v>
      </c>
      <c r="AT117" s="124">
        <v>2010</v>
      </c>
      <c r="AU117" s="100">
        <v>4</v>
      </c>
      <c r="AV117" s="100">
        <v>0</v>
      </c>
      <c r="AW117" s="100">
        <v>1</v>
      </c>
      <c r="AX117" s="100">
        <v>3</v>
      </c>
      <c r="AY117" s="100">
        <v>1</v>
      </c>
      <c r="AZ117" s="100">
        <v>2</v>
      </c>
      <c r="BA117" s="100">
        <v>5</v>
      </c>
      <c r="BB117" s="100">
        <v>5</v>
      </c>
      <c r="BC117" s="100">
        <v>6</v>
      </c>
      <c r="BD117" s="100">
        <v>4</v>
      </c>
      <c r="BE117" s="100">
        <v>23</v>
      </c>
      <c r="BF117" s="100">
        <v>15</v>
      </c>
      <c r="BG117" s="100">
        <v>16</v>
      </c>
      <c r="BH117" s="100">
        <v>30</v>
      </c>
      <c r="BI117" s="100">
        <v>27</v>
      </c>
      <c r="BJ117" s="100">
        <v>40</v>
      </c>
      <c r="BK117" s="100">
        <v>64</v>
      </c>
      <c r="BL117" s="100">
        <v>164</v>
      </c>
      <c r="BM117" s="100">
        <v>0</v>
      </c>
      <c r="BN117" s="100">
        <v>410</v>
      </c>
      <c r="BP117" s="124">
        <v>2010</v>
      </c>
    </row>
    <row r="118" spans="2:68">
      <c r="B118" s="124">
        <v>2011</v>
      </c>
      <c r="C118" s="100">
        <v>8</v>
      </c>
      <c r="D118" s="100">
        <v>0</v>
      </c>
      <c r="E118" s="100">
        <v>1</v>
      </c>
      <c r="F118" s="100">
        <v>4</v>
      </c>
      <c r="G118" s="100">
        <v>3</v>
      </c>
      <c r="H118" s="100">
        <v>3</v>
      </c>
      <c r="I118" s="100">
        <v>0</v>
      </c>
      <c r="J118" s="100">
        <v>4</v>
      </c>
      <c r="K118" s="100">
        <v>6</v>
      </c>
      <c r="L118" s="100">
        <v>5</v>
      </c>
      <c r="M118" s="100">
        <v>5</v>
      </c>
      <c r="N118" s="100">
        <v>4</v>
      </c>
      <c r="O118" s="100">
        <v>13</v>
      </c>
      <c r="P118" s="100">
        <v>13</v>
      </c>
      <c r="Q118" s="100">
        <v>28</v>
      </c>
      <c r="R118" s="100">
        <v>31</v>
      </c>
      <c r="S118" s="100">
        <v>31</v>
      </c>
      <c r="T118" s="100">
        <v>70</v>
      </c>
      <c r="U118" s="100">
        <v>0</v>
      </c>
      <c r="V118" s="100">
        <v>229</v>
      </c>
      <c r="X118" s="124">
        <v>2011</v>
      </c>
      <c r="Y118" s="100">
        <v>3</v>
      </c>
      <c r="Z118" s="100">
        <v>2</v>
      </c>
      <c r="AA118" s="100">
        <v>1</v>
      </c>
      <c r="AB118" s="100">
        <v>2</v>
      </c>
      <c r="AC118" s="100">
        <v>1</v>
      </c>
      <c r="AD118" s="100">
        <v>0</v>
      </c>
      <c r="AE118" s="100">
        <v>2</v>
      </c>
      <c r="AF118" s="100">
        <v>6</v>
      </c>
      <c r="AG118" s="100">
        <v>2</v>
      </c>
      <c r="AH118" s="100">
        <v>8</v>
      </c>
      <c r="AI118" s="100">
        <v>7</v>
      </c>
      <c r="AJ118" s="100">
        <v>9</v>
      </c>
      <c r="AK118" s="100">
        <v>10</v>
      </c>
      <c r="AL118" s="100">
        <v>9</v>
      </c>
      <c r="AM118" s="100">
        <v>13</v>
      </c>
      <c r="AN118" s="100">
        <v>14</v>
      </c>
      <c r="AO118" s="100">
        <v>34</v>
      </c>
      <c r="AP118" s="100">
        <v>116</v>
      </c>
      <c r="AQ118" s="100">
        <v>0</v>
      </c>
      <c r="AR118" s="100">
        <v>239</v>
      </c>
      <c r="AT118" s="124">
        <v>2011</v>
      </c>
      <c r="AU118" s="100">
        <v>11</v>
      </c>
      <c r="AV118" s="100">
        <v>2</v>
      </c>
      <c r="AW118" s="100">
        <v>2</v>
      </c>
      <c r="AX118" s="100">
        <v>6</v>
      </c>
      <c r="AY118" s="100">
        <v>4</v>
      </c>
      <c r="AZ118" s="100">
        <v>3</v>
      </c>
      <c r="BA118" s="100">
        <v>2</v>
      </c>
      <c r="BB118" s="100">
        <v>10</v>
      </c>
      <c r="BC118" s="100">
        <v>8</v>
      </c>
      <c r="BD118" s="100">
        <v>13</v>
      </c>
      <c r="BE118" s="100">
        <v>12</v>
      </c>
      <c r="BF118" s="100">
        <v>13</v>
      </c>
      <c r="BG118" s="100">
        <v>23</v>
      </c>
      <c r="BH118" s="100">
        <v>22</v>
      </c>
      <c r="BI118" s="100">
        <v>41</v>
      </c>
      <c r="BJ118" s="100">
        <v>45</v>
      </c>
      <c r="BK118" s="100">
        <v>65</v>
      </c>
      <c r="BL118" s="100">
        <v>186</v>
      </c>
      <c r="BM118" s="100">
        <v>0</v>
      </c>
      <c r="BN118" s="100">
        <v>468</v>
      </c>
      <c r="BP118" s="124">
        <v>2011</v>
      </c>
    </row>
    <row r="119" spans="2:68">
      <c r="B119" s="124">
        <v>2012</v>
      </c>
      <c r="C119" s="100">
        <v>3</v>
      </c>
      <c r="D119" s="100">
        <v>2</v>
      </c>
      <c r="E119" s="100">
        <v>2</v>
      </c>
      <c r="F119" s="100">
        <v>0</v>
      </c>
      <c r="G119" s="100">
        <v>2</v>
      </c>
      <c r="H119" s="100">
        <v>0</v>
      </c>
      <c r="I119" s="100">
        <v>1</v>
      </c>
      <c r="J119" s="100">
        <v>3</v>
      </c>
      <c r="K119" s="100">
        <v>3</v>
      </c>
      <c r="L119" s="100">
        <v>4</v>
      </c>
      <c r="M119" s="100">
        <v>11</v>
      </c>
      <c r="N119" s="100">
        <v>11</v>
      </c>
      <c r="O119" s="100">
        <v>14</v>
      </c>
      <c r="P119" s="100">
        <v>12</v>
      </c>
      <c r="Q119" s="100">
        <v>15</v>
      </c>
      <c r="R119" s="100">
        <v>25</v>
      </c>
      <c r="S119" s="100">
        <v>34</v>
      </c>
      <c r="T119" s="100">
        <v>62</v>
      </c>
      <c r="U119" s="100">
        <v>0</v>
      </c>
      <c r="V119" s="100">
        <v>204</v>
      </c>
      <c r="X119" s="124">
        <v>2012</v>
      </c>
      <c r="Y119" s="100">
        <v>7</v>
      </c>
      <c r="Z119" s="100">
        <v>2</v>
      </c>
      <c r="AA119" s="100">
        <v>0</v>
      </c>
      <c r="AB119" s="100">
        <v>2</v>
      </c>
      <c r="AC119" s="100">
        <v>1</v>
      </c>
      <c r="AD119" s="100">
        <v>3</v>
      </c>
      <c r="AE119" s="100">
        <v>1</v>
      </c>
      <c r="AF119" s="100">
        <v>2</v>
      </c>
      <c r="AG119" s="100">
        <v>2</v>
      </c>
      <c r="AH119" s="100">
        <v>3</v>
      </c>
      <c r="AI119" s="100">
        <v>2</v>
      </c>
      <c r="AJ119" s="100">
        <v>8</v>
      </c>
      <c r="AK119" s="100">
        <v>10</v>
      </c>
      <c r="AL119" s="100">
        <v>12</v>
      </c>
      <c r="AM119" s="100">
        <v>19</v>
      </c>
      <c r="AN119" s="100">
        <v>33</v>
      </c>
      <c r="AO119" s="100">
        <v>35</v>
      </c>
      <c r="AP119" s="100">
        <v>93</v>
      </c>
      <c r="AQ119" s="100">
        <v>0</v>
      </c>
      <c r="AR119" s="100">
        <v>235</v>
      </c>
      <c r="AT119" s="124">
        <v>2012</v>
      </c>
      <c r="AU119" s="100">
        <v>10</v>
      </c>
      <c r="AV119" s="100">
        <v>4</v>
      </c>
      <c r="AW119" s="100">
        <v>2</v>
      </c>
      <c r="AX119" s="100">
        <v>2</v>
      </c>
      <c r="AY119" s="100">
        <v>3</v>
      </c>
      <c r="AZ119" s="100">
        <v>3</v>
      </c>
      <c r="BA119" s="100">
        <v>2</v>
      </c>
      <c r="BB119" s="100">
        <v>5</v>
      </c>
      <c r="BC119" s="100">
        <v>5</v>
      </c>
      <c r="BD119" s="100">
        <v>7</v>
      </c>
      <c r="BE119" s="100">
        <v>13</v>
      </c>
      <c r="BF119" s="100">
        <v>19</v>
      </c>
      <c r="BG119" s="100">
        <v>24</v>
      </c>
      <c r="BH119" s="100">
        <v>24</v>
      </c>
      <c r="BI119" s="100">
        <v>34</v>
      </c>
      <c r="BJ119" s="100">
        <v>58</v>
      </c>
      <c r="BK119" s="100">
        <v>69</v>
      </c>
      <c r="BL119" s="100">
        <v>155</v>
      </c>
      <c r="BM119" s="100">
        <v>0</v>
      </c>
      <c r="BN119" s="100">
        <v>439</v>
      </c>
      <c r="BP119" s="124">
        <v>2012</v>
      </c>
    </row>
    <row r="120" spans="2:68">
      <c r="B120" s="124">
        <v>2013</v>
      </c>
      <c r="C120" s="100">
        <v>4</v>
      </c>
      <c r="D120" s="100">
        <v>2</v>
      </c>
      <c r="E120" s="100">
        <v>0</v>
      </c>
      <c r="F120" s="100">
        <v>1</v>
      </c>
      <c r="G120" s="100">
        <v>0</v>
      </c>
      <c r="H120" s="100">
        <v>1</v>
      </c>
      <c r="I120" s="100">
        <v>1</v>
      </c>
      <c r="J120" s="100">
        <v>1</v>
      </c>
      <c r="K120" s="100">
        <v>5</v>
      </c>
      <c r="L120" s="100">
        <v>3</v>
      </c>
      <c r="M120" s="100">
        <v>3</v>
      </c>
      <c r="N120" s="100">
        <v>9</v>
      </c>
      <c r="O120" s="100">
        <v>7</v>
      </c>
      <c r="P120" s="100">
        <v>27</v>
      </c>
      <c r="Q120" s="100">
        <v>21</v>
      </c>
      <c r="R120" s="100">
        <v>23</v>
      </c>
      <c r="S120" s="100">
        <v>34</v>
      </c>
      <c r="T120" s="100">
        <v>77</v>
      </c>
      <c r="U120" s="100">
        <v>0</v>
      </c>
      <c r="V120" s="100">
        <v>219</v>
      </c>
      <c r="X120" s="124">
        <v>2013</v>
      </c>
      <c r="Y120" s="100">
        <v>4</v>
      </c>
      <c r="Z120" s="100">
        <v>1</v>
      </c>
      <c r="AA120" s="100">
        <v>1</v>
      </c>
      <c r="AB120" s="100">
        <v>1</v>
      </c>
      <c r="AC120" s="100">
        <v>6</v>
      </c>
      <c r="AD120" s="100">
        <v>2</v>
      </c>
      <c r="AE120" s="100">
        <v>2</v>
      </c>
      <c r="AF120" s="100">
        <v>4</v>
      </c>
      <c r="AG120" s="100">
        <v>8</v>
      </c>
      <c r="AH120" s="100">
        <v>6</v>
      </c>
      <c r="AI120" s="100">
        <v>9</v>
      </c>
      <c r="AJ120" s="100">
        <v>11</v>
      </c>
      <c r="AK120" s="100">
        <v>8</v>
      </c>
      <c r="AL120" s="100">
        <v>15</v>
      </c>
      <c r="AM120" s="100">
        <v>14</v>
      </c>
      <c r="AN120" s="100">
        <v>23</v>
      </c>
      <c r="AO120" s="100">
        <v>34</v>
      </c>
      <c r="AP120" s="100">
        <v>133</v>
      </c>
      <c r="AQ120" s="100">
        <v>0</v>
      </c>
      <c r="AR120" s="100">
        <v>282</v>
      </c>
      <c r="AT120" s="124">
        <v>2013</v>
      </c>
      <c r="AU120" s="100">
        <v>8</v>
      </c>
      <c r="AV120" s="100">
        <v>3</v>
      </c>
      <c r="AW120" s="100">
        <v>1</v>
      </c>
      <c r="AX120" s="100">
        <v>2</v>
      </c>
      <c r="AY120" s="100">
        <v>6</v>
      </c>
      <c r="AZ120" s="100">
        <v>3</v>
      </c>
      <c r="BA120" s="100">
        <v>3</v>
      </c>
      <c r="BB120" s="100">
        <v>5</v>
      </c>
      <c r="BC120" s="100">
        <v>13</v>
      </c>
      <c r="BD120" s="100">
        <v>9</v>
      </c>
      <c r="BE120" s="100">
        <v>12</v>
      </c>
      <c r="BF120" s="100">
        <v>20</v>
      </c>
      <c r="BG120" s="100">
        <v>15</v>
      </c>
      <c r="BH120" s="100">
        <v>42</v>
      </c>
      <c r="BI120" s="100">
        <v>35</v>
      </c>
      <c r="BJ120" s="100">
        <v>46</v>
      </c>
      <c r="BK120" s="100">
        <v>68</v>
      </c>
      <c r="BL120" s="100">
        <v>210</v>
      </c>
      <c r="BM120" s="100">
        <v>0</v>
      </c>
      <c r="BN120" s="100">
        <v>501</v>
      </c>
      <c r="BP120" s="124">
        <v>2013</v>
      </c>
    </row>
    <row r="121" spans="2:68">
      <c r="B121" s="124">
        <v>2014</v>
      </c>
      <c r="C121" s="100">
        <v>3</v>
      </c>
      <c r="D121" s="100">
        <v>0</v>
      </c>
      <c r="E121" s="100">
        <v>1</v>
      </c>
      <c r="F121" s="100">
        <v>0</v>
      </c>
      <c r="G121" s="100">
        <v>0</v>
      </c>
      <c r="H121" s="100">
        <v>2</v>
      </c>
      <c r="I121" s="100">
        <v>2</v>
      </c>
      <c r="J121" s="100">
        <v>2</v>
      </c>
      <c r="K121" s="100">
        <v>7</v>
      </c>
      <c r="L121" s="100">
        <v>5</v>
      </c>
      <c r="M121" s="100">
        <v>10</v>
      </c>
      <c r="N121" s="100">
        <v>9</v>
      </c>
      <c r="O121" s="100">
        <v>13</v>
      </c>
      <c r="P121" s="100">
        <v>22</v>
      </c>
      <c r="Q121" s="100">
        <v>24</v>
      </c>
      <c r="R121" s="100">
        <v>29</v>
      </c>
      <c r="S121" s="100">
        <v>27</v>
      </c>
      <c r="T121" s="100">
        <v>93</v>
      </c>
      <c r="U121" s="100">
        <v>0</v>
      </c>
      <c r="V121" s="100">
        <v>249</v>
      </c>
      <c r="X121" s="124">
        <v>2014</v>
      </c>
      <c r="Y121" s="100">
        <v>2</v>
      </c>
      <c r="Z121" s="100">
        <v>2</v>
      </c>
      <c r="AA121" s="100">
        <v>1</v>
      </c>
      <c r="AB121" s="100">
        <v>1</v>
      </c>
      <c r="AC121" s="100">
        <v>2</v>
      </c>
      <c r="AD121" s="100">
        <v>0</v>
      </c>
      <c r="AE121" s="100">
        <v>2</v>
      </c>
      <c r="AF121" s="100">
        <v>3</v>
      </c>
      <c r="AG121" s="100">
        <v>12</v>
      </c>
      <c r="AH121" s="100">
        <v>10</v>
      </c>
      <c r="AI121" s="100">
        <v>11</v>
      </c>
      <c r="AJ121" s="100">
        <v>10</v>
      </c>
      <c r="AK121" s="100">
        <v>11</v>
      </c>
      <c r="AL121" s="100">
        <v>17</v>
      </c>
      <c r="AM121" s="100">
        <v>14</v>
      </c>
      <c r="AN121" s="100">
        <v>22</v>
      </c>
      <c r="AO121" s="100">
        <v>33</v>
      </c>
      <c r="AP121" s="100">
        <v>133</v>
      </c>
      <c r="AQ121" s="100">
        <v>0</v>
      </c>
      <c r="AR121" s="100">
        <v>286</v>
      </c>
      <c r="AT121" s="124">
        <v>2014</v>
      </c>
      <c r="AU121" s="100">
        <v>5</v>
      </c>
      <c r="AV121" s="100">
        <v>2</v>
      </c>
      <c r="AW121" s="100">
        <v>2</v>
      </c>
      <c r="AX121" s="100">
        <v>1</v>
      </c>
      <c r="AY121" s="100">
        <v>2</v>
      </c>
      <c r="AZ121" s="100">
        <v>2</v>
      </c>
      <c r="BA121" s="100">
        <v>4</v>
      </c>
      <c r="BB121" s="100">
        <v>5</v>
      </c>
      <c r="BC121" s="100">
        <v>19</v>
      </c>
      <c r="BD121" s="100">
        <v>15</v>
      </c>
      <c r="BE121" s="100">
        <v>21</v>
      </c>
      <c r="BF121" s="100">
        <v>19</v>
      </c>
      <c r="BG121" s="100">
        <v>24</v>
      </c>
      <c r="BH121" s="100">
        <v>39</v>
      </c>
      <c r="BI121" s="100">
        <v>38</v>
      </c>
      <c r="BJ121" s="100">
        <v>51</v>
      </c>
      <c r="BK121" s="100">
        <v>60</v>
      </c>
      <c r="BL121" s="100">
        <v>226</v>
      </c>
      <c r="BM121" s="100">
        <v>0</v>
      </c>
      <c r="BN121" s="100">
        <v>535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2.3840378000000002</v>
      </c>
      <c r="D75" s="100">
        <v>0.80377710000000002</v>
      </c>
      <c r="E75" s="100">
        <v>0.34666849999999999</v>
      </c>
      <c r="F75" s="100">
        <v>0.36760989999999999</v>
      </c>
      <c r="G75" s="100">
        <v>0.19698299999999999</v>
      </c>
      <c r="H75" s="100">
        <v>0.2426749</v>
      </c>
      <c r="I75" s="100">
        <v>0.26811950000000001</v>
      </c>
      <c r="J75" s="100">
        <v>1.0366911000000001</v>
      </c>
      <c r="K75" s="100">
        <v>0.742622</v>
      </c>
      <c r="L75" s="100">
        <v>1.6222618</v>
      </c>
      <c r="M75" s="100">
        <v>1.2493323999999999</v>
      </c>
      <c r="N75" s="100">
        <v>2.0803861000000001</v>
      </c>
      <c r="O75" s="100">
        <v>7.4394667999999999</v>
      </c>
      <c r="P75" s="100">
        <v>8.2899100000000008</v>
      </c>
      <c r="Q75" s="100">
        <v>18.140041</v>
      </c>
      <c r="R75" s="100">
        <v>42.860563999999997</v>
      </c>
      <c r="S75" s="100">
        <v>39.030101999999999</v>
      </c>
      <c r="T75" s="100">
        <v>91.743118999999993</v>
      </c>
      <c r="U75" s="100">
        <v>2.7799680000000002</v>
      </c>
      <c r="V75" s="100">
        <v>5.0225217999999998</v>
      </c>
      <c r="W75" s="128"/>
      <c r="X75" s="122">
        <v>1968</v>
      </c>
      <c r="Y75" s="100">
        <v>1.7937445000000001</v>
      </c>
      <c r="Z75" s="100">
        <v>0.50632480000000002</v>
      </c>
      <c r="AA75" s="100">
        <v>0.72701099999999996</v>
      </c>
      <c r="AB75" s="100">
        <v>0.1915742</v>
      </c>
      <c r="AC75" s="100">
        <v>0.61961710000000003</v>
      </c>
      <c r="AD75" s="100">
        <v>0.51943600000000001</v>
      </c>
      <c r="AE75" s="100">
        <v>0.85323499999999997</v>
      </c>
      <c r="AF75" s="100">
        <v>0.83795839999999999</v>
      </c>
      <c r="AG75" s="100">
        <v>0.7911956</v>
      </c>
      <c r="AH75" s="100">
        <v>0.83696950000000003</v>
      </c>
      <c r="AI75" s="100">
        <v>1.2518543</v>
      </c>
      <c r="AJ75" s="100">
        <v>2.8147704999999998</v>
      </c>
      <c r="AK75" s="100">
        <v>4.3005019000000004</v>
      </c>
      <c r="AL75" s="100">
        <v>7.6054880999999996</v>
      </c>
      <c r="AM75" s="100">
        <v>19.085379</v>
      </c>
      <c r="AN75" s="100">
        <v>35.471524000000002</v>
      </c>
      <c r="AO75" s="100">
        <v>63.779125999999998</v>
      </c>
      <c r="AP75" s="100">
        <v>102.35675999999999</v>
      </c>
      <c r="AQ75" s="100">
        <v>3.8723304000000001</v>
      </c>
      <c r="AR75" s="100">
        <v>5.2836888000000002</v>
      </c>
      <c r="AS75" s="128"/>
      <c r="AT75" s="122">
        <v>1968</v>
      </c>
      <c r="AU75" s="100">
        <v>2.0965606000000001</v>
      </c>
      <c r="AV75" s="100">
        <v>0.65867039999999999</v>
      </c>
      <c r="AW75" s="100">
        <v>0.53233109999999995</v>
      </c>
      <c r="AX75" s="100">
        <v>0.28141369999999999</v>
      </c>
      <c r="AY75" s="100">
        <v>0.40329569999999998</v>
      </c>
      <c r="AZ75" s="100">
        <v>0.376361</v>
      </c>
      <c r="BA75" s="100">
        <v>0.55205079999999995</v>
      </c>
      <c r="BB75" s="100">
        <v>0.94104239999999995</v>
      </c>
      <c r="BC75" s="100">
        <v>0.76613969999999998</v>
      </c>
      <c r="BD75" s="100">
        <v>1.2357715</v>
      </c>
      <c r="BE75" s="100">
        <v>1.2505921</v>
      </c>
      <c r="BF75" s="100">
        <v>2.4448896000000002</v>
      </c>
      <c r="BG75" s="100">
        <v>5.8562994000000002</v>
      </c>
      <c r="BH75" s="100">
        <v>7.9212030999999996</v>
      </c>
      <c r="BI75" s="100">
        <v>18.691991999999999</v>
      </c>
      <c r="BJ75" s="100">
        <v>38.394224000000001</v>
      </c>
      <c r="BK75" s="100">
        <v>54.683998000000003</v>
      </c>
      <c r="BL75" s="100">
        <v>98.942874000000003</v>
      </c>
      <c r="BM75" s="100">
        <v>3.3226091000000002</v>
      </c>
      <c r="BN75" s="100">
        <v>5.214931</v>
      </c>
      <c r="BO75" s="128"/>
      <c r="BP75" s="122">
        <v>1968</v>
      </c>
    </row>
    <row r="76" spans="1:68">
      <c r="A76" s="128"/>
      <c r="B76" s="122">
        <v>1969</v>
      </c>
      <c r="C76" s="100">
        <v>2.3534948999999998</v>
      </c>
      <c r="D76" s="100">
        <v>0.31776290000000001</v>
      </c>
      <c r="E76" s="100">
        <v>0.50622060000000002</v>
      </c>
      <c r="F76" s="100">
        <v>0.54166979999999998</v>
      </c>
      <c r="G76" s="100">
        <v>0.56581780000000004</v>
      </c>
      <c r="H76" s="100">
        <v>0.91970730000000001</v>
      </c>
      <c r="I76" s="100">
        <v>0.25907409999999997</v>
      </c>
      <c r="J76" s="100">
        <v>1.5727845</v>
      </c>
      <c r="K76" s="100">
        <v>0.97883030000000004</v>
      </c>
      <c r="L76" s="100">
        <v>1.0416341</v>
      </c>
      <c r="M76" s="100">
        <v>0.95012479999999999</v>
      </c>
      <c r="N76" s="100">
        <v>3.0542536999999998</v>
      </c>
      <c r="O76" s="100">
        <v>5.9708113000000003</v>
      </c>
      <c r="P76" s="100">
        <v>8.6024464999999992</v>
      </c>
      <c r="Q76" s="100">
        <v>17.196460999999999</v>
      </c>
      <c r="R76" s="100">
        <v>45.154299000000002</v>
      </c>
      <c r="S76" s="100">
        <v>52.112943000000001</v>
      </c>
      <c r="T76" s="100">
        <v>47.621566999999999</v>
      </c>
      <c r="U76" s="100">
        <v>2.7713890999999999</v>
      </c>
      <c r="V76" s="100">
        <v>4.7309238999999996</v>
      </c>
      <c r="W76" s="128"/>
      <c r="X76" s="122">
        <v>1969</v>
      </c>
      <c r="Y76" s="100">
        <v>1.2351147</v>
      </c>
      <c r="Z76" s="100">
        <v>0</v>
      </c>
      <c r="AA76" s="100">
        <v>0.3539021</v>
      </c>
      <c r="AB76" s="100">
        <v>0.37550790000000001</v>
      </c>
      <c r="AC76" s="100">
        <v>0.3960765</v>
      </c>
      <c r="AD76" s="100">
        <v>0.24667240000000001</v>
      </c>
      <c r="AE76" s="100">
        <v>0.82077319999999998</v>
      </c>
      <c r="AF76" s="100">
        <v>0.84498949999999995</v>
      </c>
      <c r="AG76" s="100">
        <v>1.3111486999999999</v>
      </c>
      <c r="AH76" s="100">
        <v>1.0816979</v>
      </c>
      <c r="AI76" s="100">
        <v>1.5825189</v>
      </c>
      <c r="AJ76" s="100">
        <v>2.7231817999999999</v>
      </c>
      <c r="AK76" s="100">
        <v>4.1426565000000002</v>
      </c>
      <c r="AL76" s="100">
        <v>7.0090417</v>
      </c>
      <c r="AM76" s="100">
        <v>15.442489</v>
      </c>
      <c r="AN76" s="100">
        <v>22.139313999999999</v>
      </c>
      <c r="AO76" s="100">
        <v>46.490004999999996</v>
      </c>
      <c r="AP76" s="100">
        <v>68.841738000000007</v>
      </c>
      <c r="AQ76" s="100">
        <v>2.9542956</v>
      </c>
      <c r="AR76" s="100">
        <v>3.9798521999999998</v>
      </c>
      <c r="AS76" s="128"/>
      <c r="AT76" s="122">
        <v>1969</v>
      </c>
      <c r="AU76" s="100">
        <v>1.8078372</v>
      </c>
      <c r="AV76" s="100">
        <v>0.16297320000000001</v>
      </c>
      <c r="AW76" s="100">
        <v>0.43187029999999998</v>
      </c>
      <c r="AX76" s="100">
        <v>0.46021230000000002</v>
      </c>
      <c r="AY76" s="100">
        <v>0.48301759999999999</v>
      </c>
      <c r="AZ76" s="100">
        <v>0.59501349999999997</v>
      </c>
      <c r="BA76" s="100">
        <v>0.53226949999999995</v>
      </c>
      <c r="BB76" s="100">
        <v>1.2219578</v>
      </c>
      <c r="BC76" s="100">
        <v>1.1392462999999999</v>
      </c>
      <c r="BD76" s="100">
        <v>1.0612881000000001</v>
      </c>
      <c r="BE76" s="100">
        <v>1.2664238999999999</v>
      </c>
      <c r="BF76" s="100">
        <v>2.8889700999999999</v>
      </c>
      <c r="BG76" s="100">
        <v>5.0434472000000001</v>
      </c>
      <c r="BH76" s="100">
        <v>7.7517101000000004</v>
      </c>
      <c r="BI76" s="100">
        <v>16.175761999999999</v>
      </c>
      <c r="BJ76" s="100">
        <v>31.082836</v>
      </c>
      <c r="BK76" s="100">
        <v>48.547898000000004</v>
      </c>
      <c r="BL76" s="100">
        <v>62.109715999999999</v>
      </c>
      <c r="BM76" s="100">
        <v>2.8622652999999998</v>
      </c>
      <c r="BN76" s="100">
        <v>4.3221756999999998</v>
      </c>
      <c r="BO76" s="128"/>
      <c r="BP76" s="122">
        <v>1969</v>
      </c>
    </row>
    <row r="77" spans="1:68">
      <c r="A77" s="128"/>
      <c r="B77" s="122">
        <v>1970</v>
      </c>
      <c r="C77" s="100">
        <v>0.65823790000000004</v>
      </c>
      <c r="D77" s="100">
        <v>0.317274</v>
      </c>
      <c r="E77" s="100">
        <v>0</v>
      </c>
      <c r="F77" s="100">
        <v>0.71248670000000003</v>
      </c>
      <c r="G77" s="100">
        <v>0.54406869999999996</v>
      </c>
      <c r="H77" s="100">
        <v>0.87245379999999995</v>
      </c>
      <c r="I77" s="100">
        <v>0</v>
      </c>
      <c r="J77" s="100">
        <v>0.26446700000000001</v>
      </c>
      <c r="K77" s="100">
        <v>1.2238404000000001</v>
      </c>
      <c r="L77" s="100">
        <v>1.2729448000000001</v>
      </c>
      <c r="M77" s="100">
        <v>2.8284897999999998</v>
      </c>
      <c r="N77" s="100">
        <v>5.0020175</v>
      </c>
      <c r="O77" s="100">
        <v>5.4414252000000003</v>
      </c>
      <c r="P77" s="100">
        <v>15.704397999999999</v>
      </c>
      <c r="Q77" s="100">
        <v>17.618632000000002</v>
      </c>
      <c r="R77" s="100">
        <v>22.178445</v>
      </c>
      <c r="S77" s="100">
        <v>53.984273999999999</v>
      </c>
      <c r="T77" s="100">
        <v>80.200501000000003</v>
      </c>
      <c r="U77" s="100">
        <v>2.7018534999999999</v>
      </c>
      <c r="V77" s="100">
        <v>4.8358483000000003</v>
      </c>
      <c r="W77" s="128"/>
      <c r="X77" s="122">
        <v>1970</v>
      </c>
      <c r="Y77" s="100">
        <v>0.86228300000000002</v>
      </c>
      <c r="Z77" s="100">
        <v>0.167069</v>
      </c>
      <c r="AA77" s="100">
        <v>0.17257739999999999</v>
      </c>
      <c r="AB77" s="100">
        <v>0</v>
      </c>
      <c r="AC77" s="100">
        <v>0</v>
      </c>
      <c r="AD77" s="100">
        <v>0.46592129999999998</v>
      </c>
      <c r="AE77" s="100">
        <v>0.52961190000000002</v>
      </c>
      <c r="AF77" s="100">
        <v>0.2815839</v>
      </c>
      <c r="AG77" s="100">
        <v>1.0555064000000001</v>
      </c>
      <c r="AH77" s="100">
        <v>1.3215870999999999</v>
      </c>
      <c r="AI77" s="100">
        <v>1.5750363000000001</v>
      </c>
      <c r="AJ77" s="100">
        <v>4.0008267999999996</v>
      </c>
      <c r="AK77" s="100">
        <v>7.2417996999999996</v>
      </c>
      <c r="AL77" s="100">
        <v>6.4355479999999998</v>
      </c>
      <c r="AM77" s="100">
        <v>17.066822999999999</v>
      </c>
      <c r="AN77" s="100">
        <v>32.586824</v>
      </c>
      <c r="AO77" s="100">
        <v>41.336640000000003</v>
      </c>
      <c r="AP77" s="100">
        <v>85.551111000000006</v>
      </c>
      <c r="AQ77" s="100">
        <v>3.2982740000000002</v>
      </c>
      <c r="AR77" s="100">
        <v>4.4999260000000003</v>
      </c>
      <c r="AS77" s="128"/>
      <c r="AT77" s="122">
        <v>1970</v>
      </c>
      <c r="AU77" s="100">
        <v>0.75786980000000004</v>
      </c>
      <c r="AV77" s="100">
        <v>0.24411579999999999</v>
      </c>
      <c r="AW77" s="100">
        <v>8.4092799999999995E-2</v>
      </c>
      <c r="AX77" s="100">
        <v>0.3628595</v>
      </c>
      <c r="AY77" s="100">
        <v>0.27890290000000001</v>
      </c>
      <c r="AZ77" s="100">
        <v>0.67587810000000004</v>
      </c>
      <c r="BA77" s="100">
        <v>0.25725920000000002</v>
      </c>
      <c r="BB77" s="100">
        <v>0.27275719999999998</v>
      </c>
      <c r="BC77" s="100">
        <v>1.1428354000000001</v>
      </c>
      <c r="BD77" s="100">
        <v>1.29681</v>
      </c>
      <c r="BE77" s="100">
        <v>2.2024906999999998</v>
      </c>
      <c r="BF77" s="100">
        <v>4.5013728999999998</v>
      </c>
      <c r="BG77" s="100">
        <v>6.3594309000000004</v>
      </c>
      <c r="BH77" s="100">
        <v>10.781046999999999</v>
      </c>
      <c r="BI77" s="100">
        <v>17.299022000000001</v>
      </c>
      <c r="BJ77" s="100">
        <v>28.585757000000001</v>
      </c>
      <c r="BK77" s="100">
        <v>45.918757999999997</v>
      </c>
      <c r="BL77" s="100">
        <v>83.862086000000005</v>
      </c>
      <c r="BM77" s="100">
        <v>2.9982373</v>
      </c>
      <c r="BN77" s="100">
        <v>4.6739930000000003</v>
      </c>
      <c r="BO77" s="128"/>
      <c r="BP77" s="122">
        <v>1970</v>
      </c>
    </row>
    <row r="78" spans="1:68">
      <c r="A78" s="128"/>
      <c r="B78" s="122">
        <v>1971</v>
      </c>
      <c r="C78" s="100">
        <v>1.0955627999999999</v>
      </c>
      <c r="D78" s="100">
        <v>0.46955780000000003</v>
      </c>
      <c r="E78" s="100">
        <v>0.31212250000000002</v>
      </c>
      <c r="F78" s="100">
        <v>1.0384736999999999</v>
      </c>
      <c r="G78" s="100">
        <v>0.6878206</v>
      </c>
      <c r="H78" s="100">
        <v>0.60297389999999995</v>
      </c>
      <c r="I78" s="100">
        <v>0</v>
      </c>
      <c r="J78" s="100">
        <v>0.77178360000000001</v>
      </c>
      <c r="K78" s="100">
        <v>0.24039849999999999</v>
      </c>
      <c r="L78" s="100">
        <v>1.4721253000000001</v>
      </c>
      <c r="M78" s="100">
        <v>0.58949750000000001</v>
      </c>
      <c r="N78" s="100">
        <v>4.8928626</v>
      </c>
      <c r="O78" s="100">
        <v>6.8226512000000001</v>
      </c>
      <c r="P78" s="100">
        <v>8.9647790000000001</v>
      </c>
      <c r="Q78" s="100">
        <v>14.955330999999999</v>
      </c>
      <c r="R78" s="100">
        <v>30.838419999999999</v>
      </c>
      <c r="S78" s="100">
        <v>47.924416000000001</v>
      </c>
      <c r="T78" s="100">
        <v>123.47438</v>
      </c>
      <c r="U78" s="100">
        <v>2.6796850999999999</v>
      </c>
      <c r="V78" s="100">
        <v>5.1860713000000001</v>
      </c>
      <c r="W78" s="128"/>
      <c r="X78" s="122">
        <v>1971</v>
      </c>
      <c r="Y78" s="100">
        <v>0.49113980000000002</v>
      </c>
      <c r="Z78" s="100">
        <v>0.65839610000000004</v>
      </c>
      <c r="AA78" s="100">
        <v>0.32770660000000001</v>
      </c>
      <c r="AB78" s="100">
        <v>0</v>
      </c>
      <c r="AC78" s="100">
        <v>0.53661499999999995</v>
      </c>
      <c r="AD78" s="100">
        <v>0.64535560000000003</v>
      </c>
      <c r="AE78" s="100">
        <v>0.75349049999999995</v>
      </c>
      <c r="AF78" s="100">
        <v>0.54622420000000005</v>
      </c>
      <c r="AG78" s="100">
        <v>0.77429349999999997</v>
      </c>
      <c r="AH78" s="100">
        <v>1.7936300999999999</v>
      </c>
      <c r="AI78" s="100">
        <v>1.7738989000000001</v>
      </c>
      <c r="AJ78" s="100">
        <v>5.4851625999999998</v>
      </c>
      <c r="AK78" s="100">
        <v>4.4936582999999999</v>
      </c>
      <c r="AL78" s="100">
        <v>4.7755492000000004</v>
      </c>
      <c r="AM78" s="100">
        <v>15.703061</v>
      </c>
      <c r="AN78" s="100">
        <v>23.864070000000002</v>
      </c>
      <c r="AO78" s="100">
        <v>48.674267</v>
      </c>
      <c r="AP78" s="100">
        <v>69.757810000000006</v>
      </c>
      <c r="AQ78" s="100">
        <v>3.1080131999999998</v>
      </c>
      <c r="AR78" s="100">
        <v>4.1648005000000001</v>
      </c>
      <c r="AS78" s="128"/>
      <c r="AT78" s="122">
        <v>1971</v>
      </c>
      <c r="AU78" s="100">
        <v>0.80015040000000004</v>
      </c>
      <c r="AV78" s="100">
        <v>0.56160120000000002</v>
      </c>
      <c r="AW78" s="100">
        <v>0.31972479999999998</v>
      </c>
      <c r="AX78" s="100">
        <v>0.52803140000000004</v>
      </c>
      <c r="AY78" s="100">
        <v>0.61370829999999998</v>
      </c>
      <c r="AZ78" s="100">
        <v>0.62344529999999998</v>
      </c>
      <c r="BA78" s="100">
        <v>0.36409140000000001</v>
      </c>
      <c r="BB78" s="100">
        <v>0.66237449999999998</v>
      </c>
      <c r="BC78" s="100">
        <v>0.49786789999999997</v>
      </c>
      <c r="BD78" s="100">
        <v>1.6293911999999999</v>
      </c>
      <c r="BE78" s="100">
        <v>1.1807943999999999</v>
      </c>
      <c r="BF78" s="100">
        <v>5.1906257</v>
      </c>
      <c r="BG78" s="100">
        <v>5.6178359999999996</v>
      </c>
      <c r="BH78" s="100">
        <v>6.7663916000000004</v>
      </c>
      <c r="BI78" s="100">
        <v>15.385336000000001</v>
      </c>
      <c r="BJ78" s="100">
        <v>26.530802999999999</v>
      </c>
      <c r="BK78" s="100">
        <v>48.404696000000001</v>
      </c>
      <c r="BL78" s="100">
        <v>86.657702</v>
      </c>
      <c r="BM78" s="100">
        <v>2.8927247</v>
      </c>
      <c r="BN78" s="100">
        <v>4.5150024999999996</v>
      </c>
      <c r="BO78" s="128"/>
      <c r="BP78" s="122">
        <v>1971</v>
      </c>
    </row>
    <row r="79" spans="1:68">
      <c r="A79" s="128"/>
      <c r="B79" s="122">
        <v>1972</v>
      </c>
      <c r="C79" s="100">
        <v>1.0688312</v>
      </c>
      <c r="D79" s="100">
        <v>0.1579043</v>
      </c>
      <c r="E79" s="100">
        <v>0.45908339999999997</v>
      </c>
      <c r="F79" s="100">
        <v>0.50656849999999998</v>
      </c>
      <c r="G79" s="100">
        <v>0.34794229999999998</v>
      </c>
      <c r="H79" s="100">
        <v>0</v>
      </c>
      <c r="I79" s="100">
        <v>0.68100720000000003</v>
      </c>
      <c r="J79" s="100">
        <v>2.2888706999999999</v>
      </c>
      <c r="K79" s="100">
        <v>2.1794934000000001</v>
      </c>
      <c r="L79" s="100">
        <v>1.2260702000000001</v>
      </c>
      <c r="M79" s="100">
        <v>1.7017125</v>
      </c>
      <c r="N79" s="100">
        <v>4.8573557000000003</v>
      </c>
      <c r="O79" s="100">
        <v>7.4020687000000001</v>
      </c>
      <c r="P79" s="100">
        <v>11.797776000000001</v>
      </c>
      <c r="Q79" s="100">
        <v>15.165877</v>
      </c>
      <c r="R79" s="100">
        <v>30.905532000000001</v>
      </c>
      <c r="S79" s="100">
        <v>54.047967999999997</v>
      </c>
      <c r="T79" s="100">
        <v>69.316080999999997</v>
      </c>
      <c r="U79" s="100">
        <v>2.8122018999999998</v>
      </c>
      <c r="V79" s="100">
        <v>4.9375738</v>
      </c>
      <c r="W79" s="128"/>
      <c r="X79" s="122">
        <v>1972</v>
      </c>
      <c r="Y79" s="100">
        <v>0.79667940000000004</v>
      </c>
      <c r="Z79" s="100">
        <v>0.49911739999999999</v>
      </c>
      <c r="AA79" s="100">
        <v>0.3213512</v>
      </c>
      <c r="AB79" s="100">
        <v>0.34991159999999999</v>
      </c>
      <c r="AC79" s="100">
        <v>0</v>
      </c>
      <c r="AD79" s="100">
        <v>0.1996849</v>
      </c>
      <c r="AE79" s="100">
        <v>0</v>
      </c>
      <c r="AF79" s="100">
        <v>0</v>
      </c>
      <c r="AG79" s="100">
        <v>1.3042129</v>
      </c>
      <c r="AH79" s="100">
        <v>0.51371230000000001</v>
      </c>
      <c r="AI79" s="100">
        <v>2.8614023</v>
      </c>
      <c r="AJ79" s="100">
        <v>3.4929394999999999</v>
      </c>
      <c r="AK79" s="100">
        <v>4.0118897999999996</v>
      </c>
      <c r="AL79" s="100">
        <v>7.3729320999999999</v>
      </c>
      <c r="AM79" s="100">
        <v>11.452327</v>
      </c>
      <c r="AN79" s="100">
        <v>24.289151</v>
      </c>
      <c r="AO79" s="100">
        <v>39.821796999999997</v>
      </c>
      <c r="AP79" s="100">
        <v>62.313060999999998</v>
      </c>
      <c r="AQ79" s="100">
        <v>2.7347541</v>
      </c>
      <c r="AR79" s="100">
        <v>3.64106</v>
      </c>
      <c r="AS79" s="128"/>
      <c r="AT79" s="122">
        <v>1972</v>
      </c>
      <c r="AU79" s="100">
        <v>0.93565350000000003</v>
      </c>
      <c r="AV79" s="100">
        <v>0.3240556</v>
      </c>
      <c r="AW79" s="100">
        <v>0.39189619999999997</v>
      </c>
      <c r="AX79" s="100">
        <v>0.4296297</v>
      </c>
      <c r="AY79" s="100">
        <v>0.17722579999999999</v>
      </c>
      <c r="AZ79" s="100">
        <v>9.6699199999999999E-2</v>
      </c>
      <c r="BA79" s="100">
        <v>0.35238320000000001</v>
      </c>
      <c r="BB79" s="100">
        <v>1.1768689999999999</v>
      </c>
      <c r="BC79" s="100">
        <v>1.7581027</v>
      </c>
      <c r="BD79" s="100">
        <v>0.8781504</v>
      </c>
      <c r="BE79" s="100">
        <v>2.2789912999999999</v>
      </c>
      <c r="BF79" s="100">
        <v>4.1684635999999999</v>
      </c>
      <c r="BG79" s="100">
        <v>5.6511009999999997</v>
      </c>
      <c r="BH79" s="100">
        <v>9.4668925999999995</v>
      </c>
      <c r="BI79" s="100">
        <v>13.05006</v>
      </c>
      <c r="BJ79" s="100">
        <v>26.792020999999998</v>
      </c>
      <c r="BK79" s="100">
        <v>44.885102000000003</v>
      </c>
      <c r="BL79" s="100">
        <v>64.484696</v>
      </c>
      <c r="BM79" s="100">
        <v>2.7736719999999999</v>
      </c>
      <c r="BN79" s="100">
        <v>4.2044778999999997</v>
      </c>
      <c r="BO79" s="128"/>
      <c r="BP79" s="122">
        <v>1972</v>
      </c>
    </row>
    <row r="80" spans="1:68">
      <c r="A80" s="128"/>
      <c r="B80" s="122">
        <v>1973</v>
      </c>
      <c r="C80" s="100">
        <v>0.90610349999999995</v>
      </c>
      <c r="D80" s="100">
        <v>0.47742950000000001</v>
      </c>
      <c r="E80" s="100">
        <v>0.15102869999999999</v>
      </c>
      <c r="F80" s="100">
        <v>0.49756280000000003</v>
      </c>
      <c r="G80" s="100">
        <v>0.51821709999999999</v>
      </c>
      <c r="H80" s="100">
        <v>0.71522830000000004</v>
      </c>
      <c r="I80" s="100">
        <v>0.66389310000000001</v>
      </c>
      <c r="J80" s="100">
        <v>0.74979189999999996</v>
      </c>
      <c r="K80" s="100">
        <v>1.2386754</v>
      </c>
      <c r="L80" s="100">
        <v>0.72748610000000002</v>
      </c>
      <c r="M80" s="100">
        <v>3.0005046000000002</v>
      </c>
      <c r="N80" s="100">
        <v>4.5516465999999998</v>
      </c>
      <c r="O80" s="100">
        <v>3.7822627</v>
      </c>
      <c r="P80" s="100">
        <v>13.462171</v>
      </c>
      <c r="Q80" s="100">
        <v>12.411296</v>
      </c>
      <c r="R80" s="100">
        <v>38.602089999999997</v>
      </c>
      <c r="S80" s="100">
        <v>40.263953000000001</v>
      </c>
      <c r="T80" s="100">
        <v>106.60981</v>
      </c>
      <c r="U80" s="100">
        <v>2.7274679000000002</v>
      </c>
      <c r="V80" s="100">
        <v>5.1309440999999998</v>
      </c>
      <c r="W80" s="128"/>
      <c r="X80" s="122">
        <v>1973</v>
      </c>
      <c r="Y80" s="100">
        <v>1.2602811</v>
      </c>
      <c r="Z80" s="100">
        <v>0.33526</v>
      </c>
      <c r="AA80" s="100">
        <v>0</v>
      </c>
      <c r="AB80" s="100">
        <v>0.1719551</v>
      </c>
      <c r="AC80" s="100">
        <v>0.35754960000000002</v>
      </c>
      <c r="AD80" s="100">
        <v>0</v>
      </c>
      <c r="AE80" s="100">
        <v>0</v>
      </c>
      <c r="AF80" s="100">
        <v>1.055512</v>
      </c>
      <c r="AG80" s="100">
        <v>0.26612019999999997</v>
      </c>
      <c r="AH80" s="100">
        <v>0.7690671</v>
      </c>
      <c r="AI80" s="100">
        <v>1.9356694000000001</v>
      </c>
      <c r="AJ80" s="100">
        <v>2.8449681999999998</v>
      </c>
      <c r="AK80" s="100">
        <v>4.6102233000000004</v>
      </c>
      <c r="AL80" s="100">
        <v>7.0943369000000001</v>
      </c>
      <c r="AM80" s="100">
        <v>10.078049</v>
      </c>
      <c r="AN80" s="100">
        <v>28.812833000000001</v>
      </c>
      <c r="AO80" s="100">
        <v>42.115395999999997</v>
      </c>
      <c r="AP80" s="100">
        <v>69.220575999999994</v>
      </c>
      <c r="AQ80" s="100">
        <v>2.8415473000000002</v>
      </c>
      <c r="AR80" s="100">
        <v>3.7839301000000001</v>
      </c>
      <c r="AS80" s="128"/>
      <c r="AT80" s="122">
        <v>1973</v>
      </c>
      <c r="AU80" s="100">
        <v>1.0794515</v>
      </c>
      <c r="AV80" s="100">
        <v>0.40819090000000002</v>
      </c>
      <c r="AW80" s="100">
        <v>7.7466099999999996E-2</v>
      </c>
      <c r="AX80" s="100">
        <v>0.33769919999999998</v>
      </c>
      <c r="AY80" s="100">
        <v>0.43926270000000001</v>
      </c>
      <c r="AZ80" s="100">
        <v>0.36775020000000003</v>
      </c>
      <c r="BA80" s="100">
        <v>0.34358949999999999</v>
      </c>
      <c r="BB80" s="100">
        <v>0.89850260000000004</v>
      </c>
      <c r="BC80" s="100">
        <v>0.76979629999999999</v>
      </c>
      <c r="BD80" s="100">
        <v>0.747699</v>
      </c>
      <c r="BE80" s="100">
        <v>2.4717228000000002</v>
      </c>
      <c r="BF80" s="100">
        <v>3.6863169</v>
      </c>
      <c r="BG80" s="100">
        <v>4.2095707000000004</v>
      </c>
      <c r="BH80" s="100">
        <v>10.091670000000001</v>
      </c>
      <c r="BI80" s="100">
        <v>11.09076</v>
      </c>
      <c r="BJ80" s="100">
        <v>32.503602000000001</v>
      </c>
      <c r="BK80" s="100">
        <v>41.467804000000001</v>
      </c>
      <c r="BL80" s="100">
        <v>80.738967000000002</v>
      </c>
      <c r="BM80" s="100">
        <v>2.7842492999999999</v>
      </c>
      <c r="BN80" s="100">
        <v>4.3233728999999999</v>
      </c>
      <c r="BO80" s="128"/>
      <c r="BP80" s="122">
        <v>1973</v>
      </c>
    </row>
    <row r="81" spans="1:68">
      <c r="A81" s="128"/>
      <c r="B81" s="122">
        <v>1974</v>
      </c>
      <c r="C81" s="100">
        <v>2.2680503000000001</v>
      </c>
      <c r="D81" s="100">
        <v>0.47530549999999999</v>
      </c>
      <c r="E81" s="100">
        <v>0.1498534</v>
      </c>
      <c r="F81" s="100">
        <v>1.1330693000000001</v>
      </c>
      <c r="G81" s="100">
        <v>0.34074739999999998</v>
      </c>
      <c r="H81" s="100">
        <v>0.34657179999999999</v>
      </c>
      <c r="I81" s="100">
        <v>0.425265</v>
      </c>
      <c r="J81" s="100">
        <v>0.48584729999999998</v>
      </c>
      <c r="K81" s="100">
        <v>1.2617054999999999</v>
      </c>
      <c r="L81" s="100">
        <v>0.96545599999999998</v>
      </c>
      <c r="M81" s="100">
        <v>2.6178900999999999</v>
      </c>
      <c r="N81" s="100">
        <v>3.2835654000000001</v>
      </c>
      <c r="O81" s="100">
        <v>6.5965720000000001</v>
      </c>
      <c r="P81" s="100">
        <v>12.132035</v>
      </c>
      <c r="Q81" s="100">
        <v>19.564821999999999</v>
      </c>
      <c r="R81" s="100">
        <v>38.02908</v>
      </c>
      <c r="S81" s="100">
        <v>49.242339000000001</v>
      </c>
      <c r="T81" s="100">
        <v>98.699737999999996</v>
      </c>
      <c r="U81" s="100">
        <v>3.0335279000000002</v>
      </c>
      <c r="V81" s="100">
        <v>5.4517772000000004</v>
      </c>
      <c r="W81" s="128"/>
      <c r="X81" s="122">
        <v>1974</v>
      </c>
      <c r="Y81" s="100">
        <v>0.63204830000000001</v>
      </c>
      <c r="Z81" s="100">
        <v>0</v>
      </c>
      <c r="AA81" s="100">
        <v>0.1584025</v>
      </c>
      <c r="AB81" s="100">
        <v>0.33620230000000001</v>
      </c>
      <c r="AC81" s="100">
        <v>0</v>
      </c>
      <c r="AD81" s="100">
        <v>0.18254899999999999</v>
      </c>
      <c r="AE81" s="100">
        <v>0</v>
      </c>
      <c r="AF81" s="100">
        <v>0.5127351</v>
      </c>
      <c r="AG81" s="100">
        <v>0.54050109999999996</v>
      </c>
      <c r="AH81" s="100">
        <v>0.77033689999999999</v>
      </c>
      <c r="AI81" s="100">
        <v>0.80152820000000002</v>
      </c>
      <c r="AJ81" s="100">
        <v>0.95352219999999999</v>
      </c>
      <c r="AK81" s="100">
        <v>8.2083273000000005</v>
      </c>
      <c r="AL81" s="100">
        <v>7.3005553000000001</v>
      </c>
      <c r="AM81" s="100">
        <v>11.399971000000001</v>
      </c>
      <c r="AN81" s="100">
        <v>21.637495000000001</v>
      </c>
      <c r="AO81" s="100">
        <v>43.327049000000002</v>
      </c>
      <c r="AP81" s="100">
        <v>86.402825000000007</v>
      </c>
      <c r="AQ81" s="100">
        <v>2.8392032</v>
      </c>
      <c r="AR81" s="100">
        <v>3.8022836999999998</v>
      </c>
      <c r="AS81" s="128"/>
      <c r="AT81" s="122">
        <v>1974</v>
      </c>
      <c r="AU81" s="100">
        <v>1.4680612</v>
      </c>
      <c r="AV81" s="100">
        <v>0.24362239999999999</v>
      </c>
      <c r="AW81" s="100">
        <v>0.15400939999999999</v>
      </c>
      <c r="AX81" s="100">
        <v>0.74216340000000003</v>
      </c>
      <c r="AY81" s="100">
        <v>0.17290730000000001</v>
      </c>
      <c r="AZ81" s="100">
        <v>0.26669540000000003</v>
      </c>
      <c r="BA81" s="100">
        <v>0.21967590000000001</v>
      </c>
      <c r="BB81" s="100">
        <v>0.49892920000000002</v>
      </c>
      <c r="BC81" s="100">
        <v>0.91346130000000003</v>
      </c>
      <c r="BD81" s="100">
        <v>0.87091540000000001</v>
      </c>
      <c r="BE81" s="100">
        <v>1.7189582999999999</v>
      </c>
      <c r="BF81" s="100">
        <v>2.0995849</v>
      </c>
      <c r="BG81" s="100">
        <v>7.4302748000000003</v>
      </c>
      <c r="BH81" s="100">
        <v>9.5688329000000003</v>
      </c>
      <c r="BI81" s="100">
        <v>14.969830999999999</v>
      </c>
      <c r="BJ81" s="100">
        <v>27.845524999999999</v>
      </c>
      <c r="BK81" s="100">
        <v>45.358795999999998</v>
      </c>
      <c r="BL81" s="100">
        <v>90.146585999999999</v>
      </c>
      <c r="BM81" s="100">
        <v>2.9367675000000002</v>
      </c>
      <c r="BN81" s="100">
        <v>4.5081335999999999</v>
      </c>
      <c r="BO81" s="128"/>
      <c r="BP81" s="122">
        <v>1974</v>
      </c>
    </row>
    <row r="82" spans="1:68">
      <c r="A82" s="128"/>
      <c r="B82" s="122">
        <v>1975</v>
      </c>
      <c r="C82" s="100">
        <v>0.76387660000000002</v>
      </c>
      <c r="D82" s="100">
        <v>0.15631249999999999</v>
      </c>
      <c r="E82" s="100">
        <v>0.60232439999999998</v>
      </c>
      <c r="F82" s="100">
        <v>1.2709265999999999</v>
      </c>
      <c r="G82" s="100">
        <v>0.67978309999999997</v>
      </c>
      <c r="H82" s="100">
        <v>0</v>
      </c>
      <c r="I82" s="100">
        <v>0.61621380000000003</v>
      </c>
      <c r="J82" s="100">
        <v>0.47060150000000001</v>
      </c>
      <c r="K82" s="100">
        <v>0.25733</v>
      </c>
      <c r="L82" s="100">
        <v>2.1645854999999998</v>
      </c>
      <c r="M82" s="100">
        <v>1.5487668000000001</v>
      </c>
      <c r="N82" s="100">
        <v>5.4879958000000002</v>
      </c>
      <c r="O82" s="100">
        <v>6.4509192999999998</v>
      </c>
      <c r="P82" s="100">
        <v>9.9257928999999994</v>
      </c>
      <c r="Q82" s="100">
        <v>15.819955</v>
      </c>
      <c r="R82" s="100">
        <v>27.459408</v>
      </c>
      <c r="S82" s="100">
        <v>59.019817000000003</v>
      </c>
      <c r="T82" s="100">
        <v>108.66839</v>
      </c>
      <c r="U82" s="100">
        <v>2.8267310000000001</v>
      </c>
      <c r="V82" s="100">
        <v>5.2453174999999996</v>
      </c>
      <c r="W82" s="128"/>
      <c r="X82" s="122">
        <v>1975</v>
      </c>
      <c r="Y82" s="100">
        <v>1.1181394</v>
      </c>
      <c r="Z82" s="100">
        <v>0.164358</v>
      </c>
      <c r="AA82" s="100">
        <v>0.47865059999999998</v>
      </c>
      <c r="AB82" s="100">
        <v>0.165495</v>
      </c>
      <c r="AC82" s="100">
        <v>0</v>
      </c>
      <c r="AD82" s="100">
        <v>0.35227449999999999</v>
      </c>
      <c r="AE82" s="100">
        <v>1.0938597000000001</v>
      </c>
      <c r="AF82" s="100">
        <v>0.99381350000000002</v>
      </c>
      <c r="AG82" s="100">
        <v>0.54832380000000003</v>
      </c>
      <c r="AH82" s="100">
        <v>0.77260450000000003</v>
      </c>
      <c r="AI82" s="100">
        <v>2.1118321</v>
      </c>
      <c r="AJ82" s="100">
        <v>3.4379620000000002</v>
      </c>
      <c r="AK82" s="100">
        <v>5.0018674000000001</v>
      </c>
      <c r="AL82" s="100">
        <v>6.6726720999999998</v>
      </c>
      <c r="AM82" s="100">
        <v>14.075053</v>
      </c>
      <c r="AN82" s="100">
        <v>23.538065</v>
      </c>
      <c r="AO82" s="100">
        <v>54.350968000000002</v>
      </c>
      <c r="AP82" s="100">
        <v>67.929924999999997</v>
      </c>
      <c r="AQ82" s="100">
        <v>3.1918823999999999</v>
      </c>
      <c r="AR82" s="100">
        <v>4.1218336999999998</v>
      </c>
      <c r="AS82" s="128"/>
      <c r="AT82" s="122">
        <v>1975</v>
      </c>
      <c r="AU82" s="100">
        <v>0.93706370000000005</v>
      </c>
      <c r="AV82" s="100">
        <v>0.1602343</v>
      </c>
      <c r="AW82" s="100">
        <v>0.54227579999999997</v>
      </c>
      <c r="AX82" s="100">
        <v>0.72950689999999996</v>
      </c>
      <c r="AY82" s="100">
        <v>0.34339130000000001</v>
      </c>
      <c r="AZ82" s="100">
        <v>0.1724849</v>
      </c>
      <c r="BA82" s="100">
        <v>0.8475106</v>
      </c>
      <c r="BB82" s="100">
        <v>0.72509480000000004</v>
      </c>
      <c r="BC82" s="100">
        <v>0.3982192</v>
      </c>
      <c r="BD82" s="100">
        <v>1.4923869999999999</v>
      </c>
      <c r="BE82" s="100">
        <v>1.8271443000000001</v>
      </c>
      <c r="BF82" s="100">
        <v>4.4463923999999997</v>
      </c>
      <c r="BG82" s="100">
        <v>5.7002892000000003</v>
      </c>
      <c r="BH82" s="100">
        <v>8.1975566999999998</v>
      </c>
      <c r="BI82" s="100">
        <v>14.843537</v>
      </c>
      <c r="BJ82" s="100">
        <v>25.032997999999999</v>
      </c>
      <c r="BK82" s="100">
        <v>55.926698000000002</v>
      </c>
      <c r="BL82" s="100">
        <v>80.134225000000001</v>
      </c>
      <c r="BM82" s="100">
        <v>3.0087104999999998</v>
      </c>
      <c r="BN82" s="100">
        <v>4.5383037000000002</v>
      </c>
      <c r="BO82" s="128"/>
      <c r="BP82" s="122">
        <v>1975</v>
      </c>
    </row>
    <row r="83" spans="1:68">
      <c r="A83" s="128"/>
      <c r="B83" s="122">
        <v>1976</v>
      </c>
      <c r="C83" s="100">
        <v>0.31630659999999999</v>
      </c>
      <c r="D83" s="100">
        <v>0.30487989999999998</v>
      </c>
      <c r="E83" s="100">
        <v>0.30661300000000002</v>
      </c>
      <c r="F83" s="100">
        <v>0.62140850000000003</v>
      </c>
      <c r="G83" s="100">
        <v>0</v>
      </c>
      <c r="H83" s="100">
        <v>0.50037529999999997</v>
      </c>
      <c r="I83" s="100">
        <v>0.59666819999999998</v>
      </c>
      <c r="J83" s="100">
        <v>0.92247310000000005</v>
      </c>
      <c r="K83" s="100">
        <v>1.2961963999999999</v>
      </c>
      <c r="L83" s="100">
        <v>0.97249779999999997</v>
      </c>
      <c r="M83" s="100">
        <v>2.0330368000000001</v>
      </c>
      <c r="N83" s="100">
        <v>4.3497712999999996</v>
      </c>
      <c r="O83" s="100">
        <v>6.4024812999999998</v>
      </c>
      <c r="P83" s="100">
        <v>12.373571999999999</v>
      </c>
      <c r="Q83" s="100">
        <v>14.03931</v>
      </c>
      <c r="R83" s="100">
        <v>16.897220000000001</v>
      </c>
      <c r="S83" s="100">
        <v>56.837558000000001</v>
      </c>
      <c r="T83" s="100">
        <v>68.237465999999998</v>
      </c>
      <c r="U83" s="100">
        <v>2.4743908000000001</v>
      </c>
      <c r="V83" s="100">
        <v>4.3065715000000004</v>
      </c>
      <c r="W83" s="128"/>
      <c r="X83" s="122">
        <v>1976</v>
      </c>
      <c r="Y83" s="100">
        <v>2.1466563000000001</v>
      </c>
      <c r="Z83" s="100">
        <v>0.47992859999999998</v>
      </c>
      <c r="AA83" s="100">
        <v>0.32476650000000001</v>
      </c>
      <c r="AB83" s="100">
        <v>0.16205410000000001</v>
      </c>
      <c r="AC83" s="100">
        <v>0.17224329999999999</v>
      </c>
      <c r="AD83" s="100">
        <v>0.17130970000000001</v>
      </c>
      <c r="AE83" s="100">
        <v>0</v>
      </c>
      <c r="AF83" s="100">
        <v>0.48828480000000002</v>
      </c>
      <c r="AG83" s="100">
        <v>0.55006409999999994</v>
      </c>
      <c r="AH83" s="100">
        <v>1.8220008999999999</v>
      </c>
      <c r="AI83" s="100">
        <v>1.0445390999999999</v>
      </c>
      <c r="AJ83" s="100">
        <v>2.4367065000000001</v>
      </c>
      <c r="AK83" s="100">
        <v>5.9105341999999998</v>
      </c>
      <c r="AL83" s="100">
        <v>4.4367362000000004</v>
      </c>
      <c r="AM83" s="100">
        <v>9.5305666000000002</v>
      </c>
      <c r="AN83" s="100">
        <v>19.784490000000002</v>
      </c>
      <c r="AO83" s="100">
        <v>39.166097999999998</v>
      </c>
      <c r="AP83" s="100">
        <v>65.341955999999996</v>
      </c>
      <c r="AQ83" s="100">
        <v>2.7567297000000002</v>
      </c>
      <c r="AR83" s="100">
        <v>3.4442403000000001</v>
      </c>
      <c r="AS83" s="128"/>
      <c r="AT83" s="122">
        <v>1976</v>
      </c>
      <c r="AU83" s="100">
        <v>1.2117384</v>
      </c>
      <c r="AV83" s="100">
        <v>0.3902929</v>
      </c>
      <c r="AW83" s="100">
        <v>0.31542880000000001</v>
      </c>
      <c r="AX83" s="100">
        <v>0.39658080000000001</v>
      </c>
      <c r="AY83" s="100">
        <v>8.5225499999999996E-2</v>
      </c>
      <c r="AZ83" s="100">
        <v>0.33804109999999998</v>
      </c>
      <c r="BA83" s="100">
        <v>0.30757020000000002</v>
      </c>
      <c r="BB83" s="100">
        <v>0.7115631</v>
      </c>
      <c r="BC83" s="100">
        <v>0.93415789999999999</v>
      </c>
      <c r="BD83" s="100">
        <v>1.3827693999999999</v>
      </c>
      <c r="BE83" s="100">
        <v>1.5455075</v>
      </c>
      <c r="BF83" s="100">
        <v>3.3837408</v>
      </c>
      <c r="BG83" s="100">
        <v>6.1466802999999999</v>
      </c>
      <c r="BH83" s="100">
        <v>8.1521097999999999</v>
      </c>
      <c r="BI83" s="100">
        <v>11.523256</v>
      </c>
      <c r="BJ83" s="100">
        <v>18.671541999999999</v>
      </c>
      <c r="BK83" s="100">
        <v>44.995050999999997</v>
      </c>
      <c r="BL83" s="100">
        <v>66.194636000000003</v>
      </c>
      <c r="BM83" s="100">
        <v>2.6152486000000001</v>
      </c>
      <c r="BN83" s="100">
        <v>3.8070103</v>
      </c>
      <c r="BO83" s="128"/>
      <c r="BP83" s="122">
        <v>1976</v>
      </c>
    </row>
    <row r="84" spans="1:68">
      <c r="A84" s="128"/>
      <c r="B84" s="122">
        <v>1977</v>
      </c>
      <c r="C84" s="100">
        <v>0.98303119999999999</v>
      </c>
      <c r="D84" s="100">
        <v>0.14870820000000001</v>
      </c>
      <c r="E84" s="100">
        <v>0.3106294</v>
      </c>
      <c r="F84" s="100">
        <v>0.30359059999999999</v>
      </c>
      <c r="G84" s="100">
        <v>0.1662264</v>
      </c>
      <c r="H84" s="100">
        <v>0.16892950000000001</v>
      </c>
      <c r="I84" s="100">
        <v>0</v>
      </c>
      <c r="J84" s="100">
        <v>0</v>
      </c>
      <c r="K84" s="100">
        <v>1.2783701999999999</v>
      </c>
      <c r="L84" s="100">
        <v>0.99358389999999996</v>
      </c>
      <c r="M84" s="100">
        <v>3.0326848000000002</v>
      </c>
      <c r="N84" s="100">
        <v>3.6186759999999998</v>
      </c>
      <c r="O84" s="100">
        <v>5.2967972000000003</v>
      </c>
      <c r="P84" s="100">
        <v>14.265653</v>
      </c>
      <c r="Q84" s="100">
        <v>14.855098</v>
      </c>
      <c r="R84" s="100">
        <v>17.427295999999998</v>
      </c>
      <c r="S84" s="100">
        <v>65.993082000000001</v>
      </c>
      <c r="T84" s="100">
        <v>101.89685</v>
      </c>
      <c r="U84" s="100">
        <v>2.6320597000000001</v>
      </c>
      <c r="V84" s="100">
        <v>4.8943645</v>
      </c>
      <c r="W84" s="128"/>
      <c r="X84" s="122">
        <v>1977</v>
      </c>
      <c r="Y84" s="100">
        <v>0.6857993</v>
      </c>
      <c r="Z84" s="100">
        <v>0.15537190000000001</v>
      </c>
      <c r="AA84" s="100">
        <v>0.3278162</v>
      </c>
      <c r="AB84" s="100">
        <v>0.1585442</v>
      </c>
      <c r="AC84" s="100">
        <v>0.5105305</v>
      </c>
      <c r="AD84" s="100">
        <v>0.34488410000000003</v>
      </c>
      <c r="AE84" s="100">
        <v>0</v>
      </c>
      <c r="AF84" s="100">
        <v>0.71656339999999996</v>
      </c>
      <c r="AG84" s="100">
        <v>0.81033560000000004</v>
      </c>
      <c r="AH84" s="100">
        <v>1.8557253</v>
      </c>
      <c r="AI84" s="100">
        <v>2.6185345</v>
      </c>
      <c r="AJ84" s="100">
        <v>4.1167752999999996</v>
      </c>
      <c r="AK84" s="100">
        <v>4.8989510000000003</v>
      </c>
      <c r="AL84" s="100">
        <v>7.3837448999999999</v>
      </c>
      <c r="AM84" s="100">
        <v>9.8102997999999992</v>
      </c>
      <c r="AN84" s="100">
        <v>20.881913000000001</v>
      </c>
      <c r="AO84" s="100">
        <v>39.938761</v>
      </c>
      <c r="AP84" s="100">
        <v>73.753406999999996</v>
      </c>
      <c r="AQ84" s="100">
        <v>3.033496</v>
      </c>
      <c r="AR84" s="100">
        <v>3.820287</v>
      </c>
      <c r="AS84" s="128"/>
      <c r="AT84" s="122">
        <v>1977</v>
      </c>
      <c r="AU84" s="100">
        <v>0.83778900000000001</v>
      </c>
      <c r="AV84" s="100">
        <v>0.15196699999999999</v>
      </c>
      <c r="AW84" s="100">
        <v>0.31899149999999998</v>
      </c>
      <c r="AX84" s="100">
        <v>0.2326445</v>
      </c>
      <c r="AY84" s="100">
        <v>0.33635690000000001</v>
      </c>
      <c r="AZ84" s="100">
        <v>0.25600149999999999</v>
      </c>
      <c r="BA84" s="100">
        <v>0</v>
      </c>
      <c r="BB84" s="100">
        <v>0.34870139999999999</v>
      </c>
      <c r="BC84" s="100">
        <v>1.0507789000000001</v>
      </c>
      <c r="BD84" s="100">
        <v>1.4106289999999999</v>
      </c>
      <c r="BE84" s="100">
        <v>2.8292836000000001</v>
      </c>
      <c r="BF84" s="100">
        <v>3.8708621000000001</v>
      </c>
      <c r="BG84" s="100">
        <v>5.0901119000000001</v>
      </c>
      <c r="BH84" s="100">
        <v>10.588887</v>
      </c>
      <c r="BI84" s="100">
        <v>12.051546</v>
      </c>
      <c r="BJ84" s="100">
        <v>19.534981999999999</v>
      </c>
      <c r="BK84" s="100">
        <v>48.477797000000002</v>
      </c>
      <c r="BL84" s="100">
        <v>81.924311000000003</v>
      </c>
      <c r="BM84" s="100">
        <v>2.832535</v>
      </c>
      <c r="BN84" s="100">
        <v>4.1920042999999998</v>
      </c>
      <c r="BO84" s="128"/>
      <c r="BP84" s="122">
        <v>1977</v>
      </c>
    </row>
    <row r="85" spans="1:68">
      <c r="A85" s="128"/>
      <c r="B85" s="122">
        <v>1978</v>
      </c>
      <c r="C85" s="100">
        <v>0.67059409999999997</v>
      </c>
      <c r="D85" s="100">
        <v>0.73592939999999996</v>
      </c>
      <c r="E85" s="100">
        <v>0.62614080000000005</v>
      </c>
      <c r="F85" s="100">
        <v>0.44970359999999998</v>
      </c>
      <c r="G85" s="100">
        <v>0.16316620000000001</v>
      </c>
      <c r="H85" s="100">
        <v>0</v>
      </c>
      <c r="I85" s="100">
        <v>0.70671499999999998</v>
      </c>
      <c r="J85" s="100">
        <v>0.66495850000000001</v>
      </c>
      <c r="K85" s="100">
        <v>0.504158</v>
      </c>
      <c r="L85" s="100">
        <v>1.0153289000000001</v>
      </c>
      <c r="M85" s="100">
        <v>2.7639440999999998</v>
      </c>
      <c r="N85" s="100">
        <v>4.3572477999999997</v>
      </c>
      <c r="O85" s="100">
        <v>4.9464721000000003</v>
      </c>
      <c r="P85" s="100">
        <v>9.9790007000000003</v>
      </c>
      <c r="Q85" s="100">
        <v>21.229168999999999</v>
      </c>
      <c r="R85" s="100">
        <v>33.512064000000002</v>
      </c>
      <c r="S85" s="100">
        <v>71.438139000000007</v>
      </c>
      <c r="T85" s="100">
        <v>76.429226999999997</v>
      </c>
      <c r="U85" s="100">
        <v>2.9381895</v>
      </c>
      <c r="V85" s="100">
        <v>5.2207327000000001</v>
      </c>
      <c r="W85" s="128"/>
      <c r="X85" s="122">
        <v>1978</v>
      </c>
      <c r="Y85" s="100">
        <v>1.0561780999999999</v>
      </c>
      <c r="Z85" s="100">
        <v>0.1532191</v>
      </c>
      <c r="AA85" s="100">
        <v>0</v>
      </c>
      <c r="AB85" s="100">
        <v>0.1565744</v>
      </c>
      <c r="AC85" s="100">
        <v>0.167436</v>
      </c>
      <c r="AD85" s="100">
        <v>0</v>
      </c>
      <c r="AE85" s="100">
        <v>0.36902000000000001</v>
      </c>
      <c r="AF85" s="100">
        <v>0.23406920000000001</v>
      </c>
      <c r="AG85" s="100">
        <v>0.79391959999999995</v>
      </c>
      <c r="AH85" s="100">
        <v>1.6194332</v>
      </c>
      <c r="AI85" s="100">
        <v>2.0919352999999998</v>
      </c>
      <c r="AJ85" s="100">
        <v>2.556397</v>
      </c>
      <c r="AK85" s="100">
        <v>4.2404256</v>
      </c>
      <c r="AL85" s="100">
        <v>5.6498026000000001</v>
      </c>
      <c r="AM85" s="100">
        <v>9.4465325999999994</v>
      </c>
      <c r="AN85" s="100">
        <v>18.493023999999998</v>
      </c>
      <c r="AO85" s="100">
        <v>40.384196000000003</v>
      </c>
      <c r="AP85" s="100">
        <v>65.676930999999996</v>
      </c>
      <c r="AQ85" s="100">
        <v>2.6748539</v>
      </c>
      <c r="AR85" s="100">
        <v>3.3627471999999998</v>
      </c>
      <c r="AS85" s="128"/>
      <c r="AT85" s="122">
        <v>1978</v>
      </c>
      <c r="AU85" s="100">
        <v>0.85868460000000002</v>
      </c>
      <c r="AV85" s="100">
        <v>0.45042579999999999</v>
      </c>
      <c r="AW85" s="100">
        <v>0.3209186</v>
      </c>
      <c r="AX85" s="100">
        <v>0.3063303</v>
      </c>
      <c r="AY85" s="100">
        <v>0.16527349999999999</v>
      </c>
      <c r="AZ85" s="100">
        <v>0</v>
      </c>
      <c r="BA85" s="100">
        <v>0.54152849999999997</v>
      </c>
      <c r="BB85" s="100">
        <v>0.45538380000000001</v>
      </c>
      <c r="BC85" s="100">
        <v>0.64551689999999995</v>
      </c>
      <c r="BD85" s="100">
        <v>1.3081111999999999</v>
      </c>
      <c r="BE85" s="100">
        <v>2.4346394999999998</v>
      </c>
      <c r="BF85" s="100">
        <v>3.4467308000000001</v>
      </c>
      <c r="BG85" s="100">
        <v>4.5793524999999997</v>
      </c>
      <c r="BH85" s="100">
        <v>7.6615992999999998</v>
      </c>
      <c r="BI85" s="100">
        <v>14.669696999999999</v>
      </c>
      <c r="BJ85" s="100">
        <v>24.431754999999999</v>
      </c>
      <c r="BK85" s="100">
        <v>50.581319000000001</v>
      </c>
      <c r="BL85" s="100">
        <v>68.747271999999995</v>
      </c>
      <c r="BM85" s="100">
        <v>2.8065522999999999</v>
      </c>
      <c r="BN85" s="100">
        <v>4.1002587999999998</v>
      </c>
      <c r="BO85" s="128"/>
      <c r="BP85" s="122">
        <v>1978</v>
      </c>
    </row>
    <row r="86" spans="1:68">
      <c r="A86" s="128"/>
      <c r="B86" s="123">
        <v>1979</v>
      </c>
      <c r="C86" s="100">
        <v>1.0265991999999999</v>
      </c>
      <c r="D86" s="100">
        <v>0.44392290000000001</v>
      </c>
      <c r="E86" s="100">
        <v>0.46789170000000002</v>
      </c>
      <c r="F86" s="100">
        <v>0.14914069999999999</v>
      </c>
      <c r="G86" s="100">
        <v>0</v>
      </c>
      <c r="H86" s="100">
        <v>0.16615849999999999</v>
      </c>
      <c r="I86" s="100">
        <v>0.34315790000000002</v>
      </c>
      <c r="J86" s="100">
        <v>0.21443119999999999</v>
      </c>
      <c r="K86" s="100">
        <v>0.74168750000000006</v>
      </c>
      <c r="L86" s="100">
        <v>0.51780610000000005</v>
      </c>
      <c r="M86" s="100">
        <v>1.2559217</v>
      </c>
      <c r="N86" s="100">
        <v>2.2350427000000002</v>
      </c>
      <c r="O86" s="100">
        <v>4.6597821000000001</v>
      </c>
      <c r="P86" s="100">
        <v>7.1214329999999997</v>
      </c>
      <c r="Q86" s="100">
        <v>16.968771</v>
      </c>
      <c r="R86" s="100">
        <v>20.053141</v>
      </c>
      <c r="S86" s="100">
        <v>43.700564</v>
      </c>
      <c r="T86" s="100">
        <v>67.801717999999994</v>
      </c>
      <c r="U86" s="100">
        <v>2.0816783999999999</v>
      </c>
      <c r="V86" s="100">
        <v>3.7006903000000002</v>
      </c>
      <c r="W86" s="128"/>
      <c r="X86" s="123">
        <v>1979</v>
      </c>
      <c r="Y86" s="100">
        <v>0.8966712</v>
      </c>
      <c r="Z86" s="100">
        <v>0.15438289999999999</v>
      </c>
      <c r="AA86" s="100">
        <v>0.32698120000000003</v>
      </c>
      <c r="AB86" s="100">
        <v>0.3110173</v>
      </c>
      <c r="AC86" s="100">
        <v>0.16374379999999999</v>
      </c>
      <c r="AD86" s="100">
        <v>0.33814509999999998</v>
      </c>
      <c r="AE86" s="100">
        <v>0.3561298</v>
      </c>
      <c r="AF86" s="100">
        <v>0.22530790000000001</v>
      </c>
      <c r="AG86" s="100">
        <v>0.25873620000000003</v>
      </c>
      <c r="AH86" s="100">
        <v>0</v>
      </c>
      <c r="AI86" s="100">
        <v>0.78737259999999998</v>
      </c>
      <c r="AJ86" s="100">
        <v>2.1984303000000001</v>
      </c>
      <c r="AK86" s="100">
        <v>5.2624307999999997</v>
      </c>
      <c r="AL86" s="100">
        <v>3.9967299000000001</v>
      </c>
      <c r="AM86" s="100">
        <v>8.1831879000000001</v>
      </c>
      <c r="AN86" s="100">
        <v>18.667662</v>
      </c>
      <c r="AO86" s="100">
        <v>36.622934999999998</v>
      </c>
      <c r="AP86" s="100">
        <v>85.098890999999995</v>
      </c>
      <c r="AQ86" s="100">
        <v>2.6439118000000001</v>
      </c>
      <c r="AR86" s="100">
        <v>3.298028</v>
      </c>
      <c r="AS86" s="128"/>
      <c r="AT86" s="123">
        <v>1979</v>
      </c>
      <c r="AU86" s="100">
        <v>0.96316170000000001</v>
      </c>
      <c r="AV86" s="100">
        <v>0.30222139999999997</v>
      </c>
      <c r="AW86" s="100">
        <v>0.39909640000000002</v>
      </c>
      <c r="AX86" s="100">
        <v>0.22838720000000001</v>
      </c>
      <c r="AY86" s="100">
        <v>8.0644999999999994E-2</v>
      </c>
      <c r="AZ86" s="100">
        <v>0.25140430000000002</v>
      </c>
      <c r="BA86" s="100">
        <v>0.34952359999999999</v>
      </c>
      <c r="BB86" s="100">
        <v>0.21973509999999999</v>
      </c>
      <c r="BC86" s="100">
        <v>0.50570369999999998</v>
      </c>
      <c r="BD86" s="100">
        <v>0.2662602</v>
      </c>
      <c r="BE86" s="100">
        <v>1.0267888999999999</v>
      </c>
      <c r="BF86" s="100">
        <v>2.2165853000000002</v>
      </c>
      <c r="BG86" s="100">
        <v>4.9740577000000004</v>
      </c>
      <c r="BH86" s="100">
        <v>5.4480962000000002</v>
      </c>
      <c r="BI86" s="100">
        <v>12.072369999999999</v>
      </c>
      <c r="BJ86" s="100">
        <v>19.220988999999999</v>
      </c>
      <c r="BK86" s="100">
        <v>38.959915000000002</v>
      </c>
      <c r="BL86" s="100">
        <v>80.250041999999993</v>
      </c>
      <c r="BM86" s="100">
        <v>2.3629540000000002</v>
      </c>
      <c r="BN86" s="100">
        <v>3.5086233</v>
      </c>
      <c r="BO86" s="128"/>
      <c r="BP86" s="123">
        <v>1979</v>
      </c>
    </row>
    <row r="87" spans="1:68">
      <c r="A87" s="128"/>
      <c r="B87" s="123">
        <v>1980</v>
      </c>
      <c r="C87" s="100">
        <v>1.0346683000000001</v>
      </c>
      <c r="D87" s="100">
        <v>0.14987110000000001</v>
      </c>
      <c r="E87" s="100">
        <v>0</v>
      </c>
      <c r="F87" s="100">
        <v>0.1500319</v>
      </c>
      <c r="G87" s="100">
        <v>0</v>
      </c>
      <c r="H87" s="100">
        <v>0.49135780000000001</v>
      </c>
      <c r="I87" s="100">
        <v>0.16671250000000001</v>
      </c>
      <c r="J87" s="100">
        <v>0</v>
      </c>
      <c r="K87" s="100">
        <v>0.24116090000000001</v>
      </c>
      <c r="L87" s="100">
        <v>0.52616620000000003</v>
      </c>
      <c r="M87" s="100">
        <v>2.2698269</v>
      </c>
      <c r="N87" s="100">
        <v>3.0065981000000002</v>
      </c>
      <c r="O87" s="100">
        <v>5.3137222</v>
      </c>
      <c r="P87" s="100">
        <v>8.1373917000000002</v>
      </c>
      <c r="Q87" s="100">
        <v>13.520663000000001</v>
      </c>
      <c r="R87" s="100">
        <v>27.351762999999998</v>
      </c>
      <c r="S87" s="100">
        <v>48.775531000000001</v>
      </c>
      <c r="T87" s="100">
        <v>84.289221999999995</v>
      </c>
      <c r="U87" s="100">
        <v>2.2894334000000001</v>
      </c>
      <c r="V87" s="100">
        <v>4.1692539000000002</v>
      </c>
      <c r="W87" s="128"/>
      <c r="X87" s="123">
        <v>1980</v>
      </c>
      <c r="Y87" s="100">
        <v>1.0863799000000001</v>
      </c>
      <c r="Z87" s="100">
        <v>0.31282019999999999</v>
      </c>
      <c r="AA87" s="100">
        <v>0.16083510000000001</v>
      </c>
      <c r="AB87" s="100">
        <v>0.15599850000000001</v>
      </c>
      <c r="AC87" s="100">
        <v>0.15997339999999999</v>
      </c>
      <c r="AD87" s="100">
        <v>0.50053720000000002</v>
      </c>
      <c r="AE87" s="100">
        <v>0</v>
      </c>
      <c r="AF87" s="100">
        <v>0.42991800000000002</v>
      </c>
      <c r="AG87" s="100">
        <v>0.25305240000000001</v>
      </c>
      <c r="AH87" s="100">
        <v>0.5533728</v>
      </c>
      <c r="AI87" s="100">
        <v>1.5871755999999999</v>
      </c>
      <c r="AJ87" s="100">
        <v>2.1564388999999999</v>
      </c>
      <c r="AK87" s="100">
        <v>2.5938403000000001</v>
      </c>
      <c r="AL87" s="100">
        <v>3.1820784999999998</v>
      </c>
      <c r="AM87" s="100">
        <v>11.164607999999999</v>
      </c>
      <c r="AN87" s="100">
        <v>17.802159</v>
      </c>
      <c r="AO87" s="100">
        <v>32.768084000000002</v>
      </c>
      <c r="AP87" s="100">
        <v>74.225533999999996</v>
      </c>
      <c r="AQ87" s="100">
        <v>2.5281026999999998</v>
      </c>
      <c r="AR87" s="100">
        <v>3.1084018000000002</v>
      </c>
      <c r="AS87" s="128"/>
      <c r="AT87" s="123">
        <v>1980</v>
      </c>
      <c r="AU87" s="100">
        <v>1.0598936999999999</v>
      </c>
      <c r="AV87" s="100">
        <v>0.22960620000000001</v>
      </c>
      <c r="AW87" s="100">
        <v>7.86028E-2</v>
      </c>
      <c r="AX87" s="100">
        <v>0.15295700000000001</v>
      </c>
      <c r="AY87" s="100">
        <v>7.8793000000000002E-2</v>
      </c>
      <c r="AZ87" s="100">
        <v>0.49590509999999999</v>
      </c>
      <c r="BA87" s="100">
        <v>8.4710900000000006E-2</v>
      </c>
      <c r="BB87" s="100">
        <v>0.2104087</v>
      </c>
      <c r="BC87" s="100">
        <v>0.24696360000000001</v>
      </c>
      <c r="BD87" s="100">
        <v>0.53942670000000004</v>
      </c>
      <c r="BE87" s="100">
        <v>1.9366433999999999</v>
      </c>
      <c r="BF87" s="100">
        <v>2.5785648000000001</v>
      </c>
      <c r="BG87" s="100">
        <v>3.8936130000000002</v>
      </c>
      <c r="BH87" s="100">
        <v>5.4860550000000003</v>
      </c>
      <c r="BI87" s="100">
        <v>12.205415</v>
      </c>
      <c r="BJ87" s="100">
        <v>21.650390000000002</v>
      </c>
      <c r="BK87" s="100">
        <v>38.131293999999997</v>
      </c>
      <c r="BL87" s="100">
        <v>77.008035000000007</v>
      </c>
      <c r="BM87" s="100">
        <v>2.4089242999999998</v>
      </c>
      <c r="BN87" s="100">
        <v>3.5249828000000001</v>
      </c>
      <c r="BO87" s="128"/>
      <c r="BP87" s="123">
        <v>1980</v>
      </c>
    </row>
    <row r="88" spans="1:68">
      <c r="A88" s="128"/>
      <c r="B88" s="123">
        <v>1981</v>
      </c>
      <c r="C88" s="100">
        <v>0.85731239999999997</v>
      </c>
      <c r="D88" s="100">
        <v>0.30811749999999999</v>
      </c>
      <c r="E88" s="100">
        <v>0.44627119999999998</v>
      </c>
      <c r="F88" s="100">
        <v>0.15133650000000001</v>
      </c>
      <c r="G88" s="100">
        <v>0.60620850000000004</v>
      </c>
      <c r="H88" s="100">
        <v>0.3213316</v>
      </c>
      <c r="I88" s="100">
        <v>0.3214127</v>
      </c>
      <c r="J88" s="100">
        <v>0.59502790000000005</v>
      </c>
      <c r="K88" s="100">
        <v>0.2340923</v>
      </c>
      <c r="L88" s="100">
        <v>0.26501999999999998</v>
      </c>
      <c r="M88" s="100">
        <v>1.5168790999999999</v>
      </c>
      <c r="N88" s="100">
        <v>2.7017023</v>
      </c>
      <c r="O88" s="100">
        <v>3.7690982000000002</v>
      </c>
      <c r="P88" s="100">
        <v>6.7960583000000003</v>
      </c>
      <c r="Q88" s="100">
        <v>15.338381999999999</v>
      </c>
      <c r="R88" s="100">
        <v>27.309282</v>
      </c>
      <c r="S88" s="100">
        <v>42.262179000000003</v>
      </c>
      <c r="T88" s="100">
        <v>75.583068999999995</v>
      </c>
      <c r="U88" s="100">
        <v>2.2421323000000002</v>
      </c>
      <c r="V88" s="100">
        <v>3.9168064999999999</v>
      </c>
      <c r="W88" s="128"/>
      <c r="X88" s="123">
        <v>1981</v>
      </c>
      <c r="Y88" s="100">
        <v>0.71890730000000003</v>
      </c>
      <c r="Z88" s="100">
        <v>0</v>
      </c>
      <c r="AA88" s="100">
        <v>0.31049579999999999</v>
      </c>
      <c r="AB88" s="100">
        <v>0.62866789999999995</v>
      </c>
      <c r="AC88" s="100">
        <v>0.46727010000000002</v>
      </c>
      <c r="AD88" s="100">
        <v>0.3291791</v>
      </c>
      <c r="AE88" s="100">
        <v>0.1653743</v>
      </c>
      <c r="AF88" s="100">
        <v>0.82492259999999995</v>
      </c>
      <c r="AG88" s="100">
        <v>0.49185610000000002</v>
      </c>
      <c r="AH88" s="100">
        <v>0.8372077</v>
      </c>
      <c r="AI88" s="100">
        <v>0.2638105</v>
      </c>
      <c r="AJ88" s="100">
        <v>4.0490639000000002</v>
      </c>
      <c r="AK88" s="100">
        <v>3.4236342999999998</v>
      </c>
      <c r="AL88" s="100">
        <v>4.8938899999999999</v>
      </c>
      <c r="AM88" s="100">
        <v>11.089867999999999</v>
      </c>
      <c r="AN88" s="100">
        <v>17.484781999999999</v>
      </c>
      <c r="AO88" s="100">
        <v>34.291201000000001</v>
      </c>
      <c r="AP88" s="100">
        <v>70.850879000000006</v>
      </c>
      <c r="AQ88" s="100">
        <v>2.7558554000000002</v>
      </c>
      <c r="AR88" s="100">
        <v>3.2686641999999999</v>
      </c>
      <c r="AS88" s="128"/>
      <c r="AT88" s="123">
        <v>1981</v>
      </c>
      <c r="AU88" s="100">
        <v>0.7897383</v>
      </c>
      <c r="AV88" s="100">
        <v>0.1575356</v>
      </c>
      <c r="AW88" s="100">
        <v>0.37983299999999998</v>
      </c>
      <c r="AX88" s="100">
        <v>0.38549159999999999</v>
      </c>
      <c r="AY88" s="100">
        <v>0.53768970000000005</v>
      </c>
      <c r="AZ88" s="100">
        <v>0.325208</v>
      </c>
      <c r="BA88" s="100">
        <v>0.24451030000000001</v>
      </c>
      <c r="BB88" s="100">
        <v>0.70773410000000003</v>
      </c>
      <c r="BC88" s="100">
        <v>0.35979640000000002</v>
      </c>
      <c r="BD88" s="100">
        <v>0.5437265</v>
      </c>
      <c r="BE88" s="100">
        <v>0.90368170000000003</v>
      </c>
      <c r="BF88" s="100">
        <v>3.3756732999999999</v>
      </c>
      <c r="BG88" s="100">
        <v>3.5880700000000001</v>
      </c>
      <c r="BH88" s="100">
        <v>5.7812523000000002</v>
      </c>
      <c r="BI88" s="100">
        <v>12.952723000000001</v>
      </c>
      <c r="BJ88" s="100">
        <v>21.487964999999999</v>
      </c>
      <c r="BK88" s="100">
        <v>36.983448000000003</v>
      </c>
      <c r="BL88" s="100">
        <v>72.132490000000004</v>
      </c>
      <c r="BM88" s="100">
        <v>2.4994538999999998</v>
      </c>
      <c r="BN88" s="100">
        <v>3.5206827000000001</v>
      </c>
      <c r="BO88" s="128"/>
      <c r="BP88" s="123">
        <v>1981</v>
      </c>
    </row>
    <row r="89" spans="1:68">
      <c r="A89" s="128"/>
      <c r="B89" s="123">
        <v>1982</v>
      </c>
      <c r="C89" s="100">
        <v>1.0140102</v>
      </c>
      <c r="D89" s="100">
        <v>0.31627349999999999</v>
      </c>
      <c r="E89" s="100">
        <v>0.2892016</v>
      </c>
      <c r="F89" s="100">
        <v>0</v>
      </c>
      <c r="G89" s="100">
        <v>0.59175009999999995</v>
      </c>
      <c r="H89" s="100">
        <v>0.1579315</v>
      </c>
      <c r="I89" s="100">
        <v>0.4821686</v>
      </c>
      <c r="J89" s="100">
        <v>0.36546770000000001</v>
      </c>
      <c r="K89" s="100">
        <v>0.45040380000000002</v>
      </c>
      <c r="L89" s="100">
        <v>0.78225429999999996</v>
      </c>
      <c r="M89" s="100">
        <v>1.784467</v>
      </c>
      <c r="N89" s="100">
        <v>4.0093443999999998</v>
      </c>
      <c r="O89" s="100">
        <v>5.2552922000000004</v>
      </c>
      <c r="P89" s="100">
        <v>7.9201646999999999</v>
      </c>
      <c r="Q89" s="100">
        <v>11.987401999999999</v>
      </c>
      <c r="R89" s="100">
        <v>41.514747</v>
      </c>
      <c r="S89" s="100">
        <v>58.312226000000003</v>
      </c>
      <c r="T89" s="100">
        <v>87.842585999999997</v>
      </c>
      <c r="U89" s="100">
        <v>2.7437325000000001</v>
      </c>
      <c r="V89" s="100">
        <v>4.8391386000000001</v>
      </c>
      <c r="W89" s="128"/>
      <c r="X89" s="123">
        <v>1982</v>
      </c>
      <c r="Y89" s="100">
        <v>0.70976850000000002</v>
      </c>
      <c r="Z89" s="100">
        <v>0.49757760000000001</v>
      </c>
      <c r="AA89" s="100">
        <v>0.30171920000000002</v>
      </c>
      <c r="AB89" s="100">
        <v>0.4755202</v>
      </c>
      <c r="AC89" s="100">
        <v>0.15210509999999999</v>
      </c>
      <c r="AD89" s="100">
        <v>0.1611736</v>
      </c>
      <c r="AE89" s="100">
        <v>0.49473519999999999</v>
      </c>
      <c r="AF89" s="100">
        <v>0.38022889999999998</v>
      </c>
      <c r="AG89" s="100">
        <v>0</v>
      </c>
      <c r="AH89" s="100">
        <v>0.82233460000000003</v>
      </c>
      <c r="AI89" s="100">
        <v>1.0699965</v>
      </c>
      <c r="AJ89" s="100">
        <v>2.4184706999999999</v>
      </c>
      <c r="AK89" s="100">
        <v>3.9192395000000002</v>
      </c>
      <c r="AL89" s="100">
        <v>5.166766</v>
      </c>
      <c r="AM89" s="100">
        <v>11.08638</v>
      </c>
      <c r="AN89" s="100">
        <v>18.008284</v>
      </c>
      <c r="AO89" s="100">
        <v>29.531122</v>
      </c>
      <c r="AP89" s="100">
        <v>83.621720999999994</v>
      </c>
      <c r="AQ89" s="100">
        <v>2.8145551000000002</v>
      </c>
      <c r="AR89" s="100">
        <v>3.3175916000000001</v>
      </c>
      <c r="AS89" s="128"/>
      <c r="AT89" s="123">
        <v>1982</v>
      </c>
      <c r="AU89" s="100">
        <v>0.86559549999999996</v>
      </c>
      <c r="AV89" s="100">
        <v>0.40476489999999998</v>
      </c>
      <c r="AW89" s="100">
        <v>0.29532779999999997</v>
      </c>
      <c r="AX89" s="100">
        <v>0.23273959999999999</v>
      </c>
      <c r="AY89" s="100">
        <v>0.37498100000000001</v>
      </c>
      <c r="AZ89" s="100">
        <v>0.15953609999999999</v>
      </c>
      <c r="BA89" s="100">
        <v>0.4883711</v>
      </c>
      <c r="BB89" s="100">
        <v>0.37270219999999998</v>
      </c>
      <c r="BC89" s="100">
        <v>0.23099939999999999</v>
      </c>
      <c r="BD89" s="100">
        <v>0.80179389999999995</v>
      </c>
      <c r="BE89" s="100">
        <v>1.4358308</v>
      </c>
      <c r="BF89" s="100">
        <v>3.2160286999999999</v>
      </c>
      <c r="BG89" s="100">
        <v>4.5586589000000002</v>
      </c>
      <c r="BH89" s="100">
        <v>6.4476076999999998</v>
      </c>
      <c r="BI89" s="100">
        <v>11.481935</v>
      </c>
      <c r="BJ89" s="100">
        <v>27.589656999999999</v>
      </c>
      <c r="BK89" s="100">
        <v>39.411701999999998</v>
      </c>
      <c r="BL89" s="100">
        <v>84.752944999999997</v>
      </c>
      <c r="BM89" s="100">
        <v>2.7791961000000001</v>
      </c>
      <c r="BN89" s="100">
        <v>3.9248344999999998</v>
      </c>
      <c r="BO89" s="128"/>
      <c r="BP89" s="123">
        <v>1982</v>
      </c>
    </row>
    <row r="90" spans="1:68">
      <c r="A90" s="128"/>
      <c r="B90" s="123">
        <v>1983</v>
      </c>
      <c r="C90" s="100">
        <v>0.66648010000000002</v>
      </c>
      <c r="D90" s="100">
        <v>0.64544239999999997</v>
      </c>
      <c r="E90" s="100">
        <v>0.42838910000000002</v>
      </c>
      <c r="F90" s="100">
        <v>0.30557069999999997</v>
      </c>
      <c r="G90" s="100">
        <v>0.43854460000000001</v>
      </c>
      <c r="H90" s="100">
        <v>0.31180330000000001</v>
      </c>
      <c r="I90" s="100">
        <v>0</v>
      </c>
      <c r="J90" s="100">
        <v>0.85908289999999998</v>
      </c>
      <c r="K90" s="100">
        <v>0.65630149999999998</v>
      </c>
      <c r="L90" s="100">
        <v>1.0175295</v>
      </c>
      <c r="M90" s="100">
        <v>1.5570261000000001</v>
      </c>
      <c r="N90" s="100">
        <v>3.4257404999999999</v>
      </c>
      <c r="O90" s="100">
        <v>3.1302431999999998</v>
      </c>
      <c r="P90" s="100">
        <v>6.3529878999999996</v>
      </c>
      <c r="Q90" s="100">
        <v>12.598095000000001</v>
      </c>
      <c r="R90" s="100">
        <v>31.180980000000002</v>
      </c>
      <c r="S90" s="100">
        <v>46.737870000000001</v>
      </c>
      <c r="T90" s="100">
        <v>79.258416999999994</v>
      </c>
      <c r="U90" s="100">
        <v>2.4068654</v>
      </c>
      <c r="V90" s="100">
        <v>4.1435589999999998</v>
      </c>
      <c r="W90" s="128"/>
      <c r="X90" s="123">
        <v>1983</v>
      </c>
      <c r="Y90" s="100">
        <v>0.70167190000000002</v>
      </c>
      <c r="Z90" s="100">
        <v>0.1695913</v>
      </c>
      <c r="AA90" s="100">
        <v>0.14900820000000001</v>
      </c>
      <c r="AB90" s="100">
        <v>0.1596506</v>
      </c>
      <c r="AC90" s="100">
        <v>0.1505215</v>
      </c>
      <c r="AD90" s="100">
        <v>0.15898809999999999</v>
      </c>
      <c r="AE90" s="100">
        <v>0.65149440000000003</v>
      </c>
      <c r="AF90" s="100">
        <v>0.17886179999999999</v>
      </c>
      <c r="AG90" s="100">
        <v>0.2307273</v>
      </c>
      <c r="AH90" s="100">
        <v>0.80221629999999999</v>
      </c>
      <c r="AI90" s="100">
        <v>1.3614295999999999</v>
      </c>
      <c r="AJ90" s="100">
        <v>1.0690042</v>
      </c>
      <c r="AK90" s="100">
        <v>2.9107335999999999</v>
      </c>
      <c r="AL90" s="100">
        <v>5.1498963</v>
      </c>
      <c r="AM90" s="100">
        <v>7.8388659000000001</v>
      </c>
      <c r="AN90" s="100">
        <v>18.940963</v>
      </c>
      <c r="AO90" s="100">
        <v>34.163727000000002</v>
      </c>
      <c r="AP90" s="100">
        <v>75.999202999999994</v>
      </c>
      <c r="AQ90" s="100">
        <v>2.6079759999999998</v>
      </c>
      <c r="AR90" s="100">
        <v>3.0727232</v>
      </c>
      <c r="AS90" s="128"/>
      <c r="AT90" s="123">
        <v>1983</v>
      </c>
      <c r="AU90" s="100">
        <v>0.68362339999999999</v>
      </c>
      <c r="AV90" s="100">
        <v>0.41343400000000002</v>
      </c>
      <c r="AW90" s="100">
        <v>0.2916723</v>
      </c>
      <c r="AX90" s="100">
        <v>0.2342138</v>
      </c>
      <c r="AY90" s="100">
        <v>0.2966395</v>
      </c>
      <c r="AZ90" s="100">
        <v>0.23614460000000001</v>
      </c>
      <c r="BA90" s="100">
        <v>0.32284750000000001</v>
      </c>
      <c r="BB90" s="100">
        <v>0.52580519999999997</v>
      </c>
      <c r="BC90" s="100">
        <v>0.44917629999999997</v>
      </c>
      <c r="BD90" s="100">
        <v>0.91255980000000003</v>
      </c>
      <c r="BE90" s="100">
        <v>1.4615784000000001</v>
      </c>
      <c r="BF90" s="100">
        <v>2.2556590999999999</v>
      </c>
      <c r="BG90" s="100">
        <v>3.0165003000000001</v>
      </c>
      <c r="BH90" s="100">
        <v>5.7077836</v>
      </c>
      <c r="BI90" s="100">
        <v>9.9333082000000008</v>
      </c>
      <c r="BJ90" s="100">
        <v>23.909901999999999</v>
      </c>
      <c r="BK90" s="100">
        <v>38.537734</v>
      </c>
      <c r="BL90" s="100">
        <v>76.864654000000002</v>
      </c>
      <c r="BM90" s="100">
        <v>2.5075563999999999</v>
      </c>
      <c r="BN90" s="100">
        <v>3.5257111000000001</v>
      </c>
      <c r="BO90" s="128"/>
      <c r="BP90" s="123">
        <v>1983</v>
      </c>
    </row>
    <row r="91" spans="1:68">
      <c r="A91" s="128"/>
      <c r="B91" s="123">
        <v>1984</v>
      </c>
      <c r="C91" s="100">
        <v>0.98861120000000002</v>
      </c>
      <c r="D91" s="100">
        <v>0.49362650000000002</v>
      </c>
      <c r="E91" s="100">
        <v>0.14321310000000001</v>
      </c>
      <c r="F91" s="100">
        <v>0.30401790000000001</v>
      </c>
      <c r="G91" s="100">
        <v>0.29119240000000002</v>
      </c>
      <c r="H91" s="100">
        <v>0.30689339999999998</v>
      </c>
      <c r="I91" s="100">
        <v>0.63811320000000005</v>
      </c>
      <c r="J91" s="100">
        <v>0.33180209999999999</v>
      </c>
      <c r="K91" s="100">
        <v>0.63021110000000002</v>
      </c>
      <c r="L91" s="100">
        <v>1.2340773</v>
      </c>
      <c r="M91" s="100">
        <v>0.26321119999999998</v>
      </c>
      <c r="N91" s="100">
        <v>1.8299791999999999</v>
      </c>
      <c r="O91" s="100">
        <v>6.2598368999999998</v>
      </c>
      <c r="P91" s="100">
        <v>7.6188643000000003</v>
      </c>
      <c r="Q91" s="100">
        <v>14.073251000000001</v>
      </c>
      <c r="R91" s="100">
        <v>32.354405</v>
      </c>
      <c r="S91" s="100">
        <v>44.179006999999999</v>
      </c>
      <c r="T91" s="100">
        <v>105.97078999999999</v>
      </c>
      <c r="U91" s="100">
        <v>2.6227106999999998</v>
      </c>
      <c r="V91" s="100">
        <v>4.5536491999999997</v>
      </c>
      <c r="W91" s="128"/>
      <c r="X91" s="123">
        <v>1984</v>
      </c>
      <c r="Y91" s="100">
        <v>0.69333579999999995</v>
      </c>
      <c r="Z91" s="100">
        <v>0.17281540000000001</v>
      </c>
      <c r="AA91" s="100">
        <v>0.44956410000000002</v>
      </c>
      <c r="AB91" s="100">
        <v>0.47652860000000002</v>
      </c>
      <c r="AC91" s="100">
        <v>0</v>
      </c>
      <c r="AD91" s="100">
        <v>0.46940130000000002</v>
      </c>
      <c r="AE91" s="100">
        <v>0</v>
      </c>
      <c r="AF91" s="100">
        <v>0.51726550000000004</v>
      </c>
      <c r="AG91" s="100">
        <v>0</v>
      </c>
      <c r="AH91" s="100">
        <v>0</v>
      </c>
      <c r="AI91" s="100">
        <v>1.3810857999999999</v>
      </c>
      <c r="AJ91" s="100">
        <v>1.6024613999999999</v>
      </c>
      <c r="AK91" s="100">
        <v>2.2439825999999998</v>
      </c>
      <c r="AL91" s="100">
        <v>6.2321691000000001</v>
      </c>
      <c r="AM91" s="100">
        <v>10.697263</v>
      </c>
      <c r="AN91" s="100">
        <v>15.321757</v>
      </c>
      <c r="AO91" s="100">
        <v>33.651249</v>
      </c>
      <c r="AP91" s="100">
        <v>61.278927000000003</v>
      </c>
      <c r="AQ91" s="100">
        <v>2.5252593000000001</v>
      </c>
      <c r="AR91" s="100">
        <v>2.8570950000000002</v>
      </c>
      <c r="AS91" s="128"/>
      <c r="AT91" s="123">
        <v>1984</v>
      </c>
      <c r="AU91" s="100">
        <v>0.84471370000000001</v>
      </c>
      <c r="AV91" s="100">
        <v>0.33715469999999997</v>
      </c>
      <c r="AW91" s="100">
        <v>0.29291729999999999</v>
      </c>
      <c r="AX91" s="100">
        <v>0.38837699999999997</v>
      </c>
      <c r="AY91" s="100">
        <v>0.1479365</v>
      </c>
      <c r="AZ91" s="100">
        <v>0.38735550000000002</v>
      </c>
      <c r="BA91" s="100">
        <v>0.3208319</v>
      </c>
      <c r="BB91" s="100">
        <v>0.42274650000000003</v>
      </c>
      <c r="BC91" s="100">
        <v>0.32320339999999997</v>
      </c>
      <c r="BD91" s="100">
        <v>0.63205769999999994</v>
      </c>
      <c r="BE91" s="100">
        <v>0.80867219999999995</v>
      </c>
      <c r="BF91" s="100">
        <v>1.7174366999999999</v>
      </c>
      <c r="BG91" s="100">
        <v>4.1908665000000003</v>
      </c>
      <c r="BH91" s="100">
        <v>6.8747039000000001</v>
      </c>
      <c r="BI91" s="100">
        <v>12.185395</v>
      </c>
      <c r="BJ91" s="100">
        <v>22.240193999999999</v>
      </c>
      <c r="BK91" s="100">
        <v>37.348165000000002</v>
      </c>
      <c r="BL91" s="100">
        <v>73.177397999999997</v>
      </c>
      <c r="BM91" s="100">
        <v>2.5739131999999998</v>
      </c>
      <c r="BN91" s="100">
        <v>3.4833728000000002</v>
      </c>
      <c r="BO91" s="128"/>
      <c r="BP91" s="123">
        <v>1984</v>
      </c>
    </row>
    <row r="92" spans="1:68">
      <c r="A92" s="128"/>
      <c r="B92" s="123">
        <v>1985</v>
      </c>
      <c r="C92" s="100">
        <v>0.81410289999999996</v>
      </c>
      <c r="D92" s="100">
        <v>0.16595750000000001</v>
      </c>
      <c r="E92" s="100">
        <v>0.1446839</v>
      </c>
      <c r="F92" s="100">
        <v>0</v>
      </c>
      <c r="G92" s="100">
        <v>0.43696810000000003</v>
      </c>
      <c r="H92" s="100">
        <v>1.3492059999999999</v>
      </c>
      <c r="I92" s="100">
        <v>1.275004</v>
      </c>
      <c r="J92" s="100">
        <v>2.5615573999999999</v>
      </c>
      <c r="K92" s="100">
        <v>2.0159908</v>
      </c>
      <c r="L92" s="100">
        <v>1.6660082000000001</v>
      </c>
      <c r="M92" s="100">
        <v>2.3999936000000002</v>
      </c>
      <c r="N92" s="100">
        <v>2.8564973999999999</v>
      </c>
      <c r="O92" s="100">
        <v>3.7715486</v>
      </c>
      <c r="P92" s="100">
        <v>11.42146</v>
      </c>
      <c r="Q92" s="100">
        <v>13.161678999999999</v>
      </c>
      <c r="R92" s="100">
        <v>23.747328</v>
      </c>
      <c r="S92" s="100">
        <v>47.307419000000003</v>
      </c>
      <c r="T92" s="100">
        <v>126.51588</v>
      </c>
      <c r="U92" s="100">
        <v>3.1714908999999998</v>
      </c>
      <c r="V92" s="100">
        <v>5.2373709000000002</v>
      </c>
      <c r="W92" s="128"/>
      <c r="X92" s="123">
        <v>1985</v>
      </c>
      <c r="Y92" s="100">
        <v>0.68331330000000001</v>
      </c>
      <c r="Z92" s="100">
        <v>0.34930410000000001</v>
      </c>
      <c r="AA92" s="100">
        <v>0.30317179999999999</v>
      </c>
      <c r="AB92" s="100">
        <v>0</v>
      </c>
      <c r="AC92" s="100">
        <v>0</v>
      </c>
      <c r="AD92" s="100">
        <v>0.45980680000000002</v>
      </c>
      <c r="AE92" s="100">
        <v>0.6397891</v>
      </c>
      <c r="AF92" s="100">
        <v>0.49749919999999997</v>
      </c>
      <c r="AG92" s="100">
        <v>0</v>
      </c>
      <c r="AH92" s="100">
        <v>0.75283820000000001</v>
      </c>
      <c r="AI92" s="100">
        <v>1.6757811</v>
      </c>
      <c r="AJ92" s="100">
        <v>1.8719730999999999</v>
      </c>
      <c r="AK92" s="100">
        <v>3.0231490999999999</v>
      </c>
      <c r="AL92" s="100">
        <v>5.4713761999999999</v>
      </c>
      <c r="AM92" s="100">
        <v>10.416747000000001</v>
      </c>
      <c r="AN92" s="100">
        <v>21.197956000000001</v>
      </c>
      <c r="AO92" s="100">
        <v>30.327186999999999</v>
      </c>
      <c r="AP92" s="100">
        <v>82.197024999999996</v>
      </c>
      <c r="AQ92" s="100">
        <v>2.9725823999999998</v>
      </c>
      <c r="AR92" s="100">
        <v>3.3413748999999999</v>
      </c>
      <c r="AS92" s="128"/>
      <c r="AT92" s="123">
        <v>1985</v>
      </c>
      <c r="AU92" s="100">
        <v>0.75027759999999999</v>
      </c>
      <c r="AV92" s="100">
        <v>0.25529069999999998</v>
      </c>
      <c r="AW92" s="100">
        <v>0.22208169999999999</v>
      </c>
      <c r="AX92" s="100">
        <v>0</v>
      </c>
      <c r="AY92" s="100">
        <v>0.2223126</v>
      </c>
      <c r="AZ92" s="100">
        <v>0.90943059999999998</v>
      </c>
      <c r="BA92" s="100">
        <v>0.95796530000000002</v>
      </c>
      <c r="BB92" s="100">
        <v>1.54769</v>
      </c>
      <c r="BC92" s="100">
        <v>1.0325063999999999</v>
      </c>
      <c r="BD92" s="100">
        <v>1.2215113</v>
      </c>
      <c r="BE92" s="100">
        <v>2.0462647</v>
      </c>
      <c r="BF92" s="100">
        <v>2.3714664999999999</v>
      </c>
      <c r="BG92" s="100">
        <v>3.3872230999999999</v>
      </c>
      <c r="BH92" s="100">
        <v>8.2366443</v>
      </c>
      <c r="BI92" s="100">
        <v>11.629435000000001</v>
      </c>
      <c r="BJ92" s="100">
        <v>22.235828999999999</v>
      </c>
      <c r="BK92" s="100">
        <v>36.348792000000003</v>
      </c>
      <c r="BL92" s="100">
        <v>94.045439000000002</v>
      </c>
      <c r="BM92" s="100">
        <v>3.0718926999999998</v>
      </c>
      <c r="BN92" s="100">
        <v>4.0926523000000001</v>
      </c>
      <c r="BO92" s="128"/>
      <c r="BP92" s="123">
        <v>1985</v>
      </c>
    </row>
    <row r="93" spans="1:68">
      <c r="A93" s="128"/>
      <c r="B93" s="123">
        <v>1986</v>
      </c>
      <c r="C93" s="100">
        <v>0.80772829999999995</v>
      </c>
      <c r="D93" s="100">
        <v>0.33064519999999997</v>
      </c>
      <c r="E93" s="100">
        <v>0.44629439999999998</v>
      </c>
      <c r="F93" s="100">
        <v>0.5809301</v>
      </c>
      <c r="G93" s="100">
        <v>1.0287732999999999</v>
      </c>
      <c r="H93" s="100">
        <v>2.3468773000000001</v>
      </c>
      <c r="I93" s="100">
        <v>2.8315465999999998</v>
      </c>
      <c r="J93" s="100">
        <v>3.4281476</v>
      </c>
      <c r="K93" s="100">
        <v>2.3071731999999998</v>
      </c>
      <c r="L93" s="100">
        <v>1.6159527</v>
      </c>
      <c r="M93" s="100">
        <v>2.6525268999999998</v>
      </c>
      <c r="N93" s="100">
        <v>4.9371936999999999</v>
      </c>
      <c r="O93" s="100">
        <v>3.412979</v>
      </c>
      <c r="P93" s="100">
        <v>8.6449265999999998</v>
      </c>
      <c r="Q93" s="100">
        <v>17.674258999999999</v>
      </c>
      <c r="R93" s="100">
        <v>21.09355</v>
      </c>
      <c r="S93" s="100">
        <v>60.294539</v>
      </c>
      <c r="T93" s="100">
        <v>112.36926</v>
      </c>
      <c r="U93" s="100">
        <v>3.7999111999999999</v>
      </c>
      <c r="V93" s="100">
        <v>5.7419814000000002</v>
      </c>
      <c r="W93" s="128"/>
      <c r="X93" s="123">
        <v>1986</v>
      </c>
      <c r="Y93" s="100">
        <v>0.6785814</v>
      </c>
      <c r="Z93" s="100">
        <v>0.17403109999999999</v>
      </c>
      <c r="AA93" s="100">
        <v>0</v>
      </c>
      <c r="AB93" s="100">
        <v>0</v>
      </c>
      <c r="AC93" s="100">
        <v>0.76186180000000003</v>
      </c>
      <c r="AD93" s="100">
        <v>0.14999029999999999</v>
      </c>
      <c r="AE93" s="100">
        <v>0.31570039999999999</v>
      </c>
      <c r="AF93" s="100">
        <v>0.32002770000000003</v>
      </c>
      <c r="AG93" s="100">
        <v>0.40468219999999999</v>
      </c>
      <c r="AH93" s="100">
        <v>0.24444440000000001</v>
      </c>
      <c r="AI93" s="100">
        <v>1.1115680999999999</v>
      </c>
      <c r="AJ93" s="100">
        <v>0.53951689999999997</v>
      </c>
      <c r="AK93" s="100">
        <v>3.8060646999999999</v>
      </c>
      <c r="AL93" s="100">
        <v>7.2344860999999998</v>
      </c>
      <c r="AM93" s="100">
        <v>12.885963</v>
      </c>
      <c r="AN93" s="100">
        <v>18.257694000000001</v>
      </c>
      <c r="AO93" s="100">
        <v>30.332647999999999</v>
      </c>
      <c r="AP93" s="100">
        <v>72.947170999999997</v>
      </c>
      <c r="AQ93" s="100">
        <v>2.9183742000000001</v>
      </c>
      <c r="AR93" s="100">
        <v>3.1578602999999998</v>
      </c>
      <c r="AS93" s="128"/>
      <c r="AT93" s="123">
        <v>1986</v>
      </c>
      <c r="AU93" s="100">
        <v>0.74473409999999995</v>
      </c>
      <c r="AV93" s="100">
        <v>0.25434760000000001</v>
      </c>
      <c r="AW93" s="100">
        <v>0.22873789999999999</v>
      </c>
      <c r="AX93" s="100">
        <v>0.29690729999999999</v>
      </c>
      <c r="AY93" s="100">
        <v>0.89772719999999995</v>
      </c>
      <c r="AZ93" s="100">
        <v>1.2606907999999999</v>
      </c>
      <c r="BA93" s="100">
        <v>1.5757871000000001</v>
      </c>
      <c r="BB93" s="100">
        <v>1.8946989000000001</v>
      </c>
      <c r="BC93" s="100">
        <v>1.3802186999999999</v>
      </c>
      <c r="BD93" s="100">
        <v>0.94981190000000004</v>
      </c>
      <c r="BE93" s="100">
        <v>1.8999771000000001</v>
      </c>
      <c r="BF93" s="100">
        <v>2.7794837000000001</v>
      </c>
      <c r="BG93" s="100">
        <v>3.6139570999999999</v>
      </c>
      <c r="BH93" s="100">
        <v>7.8926460000000001</v>
      </c>
      <c r="BI93" s="100">
        <v>15.004322</v>
      </c>
      <c r="BJ93" s="100">
        <v>19.417954999999999</v>
      </c>
      <c r="BK93" s="100">
        <v>41.075530000000001</v>
      </c>
      <c r="BL93" s="100">
        <v>83.529266000000007</v>
      </c>
      <c r="BM93" s="100">
        <v>3.3586480999999999</v>
      </c>
      <c r="BN93" s="100">
        <v>4.2461570000000002</v>
      </c>
      <c r="BO93" s="128"/>
      <c r="BP93" s="123">
        <v>1986</v>
      </c>
    </row>
    <row r="94" spans="1:68">
      <c r="A94" s="128"/>
      <c r="B94" s="123">
        <v>1987</v>
      </c>
      <c r="C94" s="100">
        <v>0.64086540000000003</v>
      </c>
      <c r="D94" s="100">
        <v>0.3259649</v>
      </c>
      <c r="E94" s="100">
        <v>0.4595764</v>
      </c>
      <c r="F94" s="100">
        <v>0.28258169999999999</v>
      </c>
      <c r="G94" s="100">
        <v>0.44480560000000002</v>
      </c>
      <c r="H94" s="100">
        <v>3.1609512999999998</v>
      </c>
      <c r="I94" s="100">
        <v>3.0827803999999999</v>
      </c>
      <c r="J94" s="100">
        <v>5.5092689999999997</v>
      </c>
      <c r="K94" s="100">
        <v>3.9123074</v>
      </c>
      <c r="L94" s="100">
        <v>2.4626958000000001</v>
      </c>
      <c r="M94" s="100">
        <v>2.8598094999999999</v>
      </c>
      <c r="N94" s="100">
        <v>2.6290122</v>
      </c>
      <c r="O94" s="100">
        <v>5.0647728000000001</v>
      </c>
      <c r="P94" s="100">
        <v>7.1709005000000001</v>
      </c>
      <c r="Q94" s="100">
        <v>15.969863999999999</v>
      </c>
      <c r="R94" s="100">
        <v>34.139609</v>
      </c>
      <c r="S94" s="100">
        <v>56.844828</v>
      </c>
      <c r="T94" s="100">
        <v>113.09097</v>
      </c>
      <c r="U94" s="100">
        <v>4.2496817</v>
      </c>
      <c r="V94" s="100">
        <v>6.2473549999999998</v>
      </c>
      <c r="W94" s="128"/>
      <c r="X94" s="123">
        <v>1987</v>
      </c>
      <c r="Y94" s="100">
        <v>1.0092038999999999</v>
      </c>
      <c r="Z94" s="100">
        <v>0.34330339999999998</v>
      </c>
      <c r="AA94" s="100">
        <v>0</v>
      </c>
      <c r="AB94" s="100">
        <v>0.29476479999999999</v>
      </c>
      <c r="AC94" s="100">
        <v>0</v>
      </c>
      <c r="AD94" s="100">
        <v>0.43961840000000002</v>
      </c>
      <c r="AE94" s="100">
        <v>0.4640687</v>
      </c>
      <c r="AF94" s="100">
        <v>0.48056130000000002</v>
      </c>
      <c r="AG94" s="100">
        <v>0.74644829999999995</v>
      </c>
      <c r="AH94" s="100">
        <v>0.23712130000000001</v>
      </c>
      <c r="AI94" s="100">
        <v>1.6301557</v>
      </c>
      <c r="AJ94" s="100">
        <v>1.3616187</v>
      </c>
      <c r="AK94" s="100">
        <v>4.3440957999999998</v>
      </c>
      <c r="AL94" s="100">
        <v>4.7447333</v>
      </c>
      <c r="AM94" s="100">
        <v>7.1106986000000001</v>
      </c>
      <c r="AN94" s="100">
        <v>15.587916</v>
      </c>
      <c r="AO94" s="100">
        <v>38.778165000000001</v>
      </c>
      <c r="AP94" s="100">
        <v>89.511697999999996</v>
      </c>
      <c r="AQ94" s="100">
        <v>3.0814110000000001</v>
      </c>
      <c r="AR94" s="100">
        <v>3.3522633000000002</v>
      </c>
      <c r="AS94" s="128"/>
      <c r="AT94" s="123">
        <v>1987</v>
      </c>
      <c r="AU94" s="100">
        <v>0.82055730000000004</v>
      </c>
      <c r="AV94" s="100">
        <v>0.33440959999999997</v>
      </c>
      <c r="AW94" s="100">
        <v>0.2357523</v>
      </c>
      <c r="AX94" s="100">
        <v>0.28854469999999999</v>
      </c>
      <c r="AY94" s="100">
        <v>0.2260393</v>
      </c>
      <c r="AZ94" s="100">
        <v>1.8136931000000001</v>
      </c>
      <c r="BA94" s="100">
        <v>1.7757586999999999</v>
      </c>
      <c r="BB94" s="100">
        <v>3.0169193999999999</v>
      </c>
      <c r="BC94" s="100">
        <v>2.3675126</v>
      </c>
      <c r="BD94" s="100">
        <v>1.3818676000000001</v>
      </c>
      <c r="BE94" s="100">
        <v>2.2585239000000001</v>
      </c>
      <c r="BF94" s="100">
        <v>2.0064715</v>
      </c>
      <c r="BG94" s="100">
        <v>4.6980013999999999</v>
      </c>
      <c r="BH94" s="100">
        <v>5.8819081000000004</v>
      </c>
      <c r="BI94" s="100">
        <v>11.039275</v>
      </c>
      <c r="BJ94" s="100">
        <v>23.176898999999999</v>
      </c>
      <c r="BK94" s="100">
        <v>45.326245999999998</v>
      </c>
      <c r="BL94" s="100">
        <v>95.917511000000005</v>
      </c>
      <c r="BM94" s="100">
        <v>3.6645636000000001</v>
      </c>
      <c r="BN94" s="100">
        <v>4.6292638999999998</v>
      </c>
      <c r="BO94" s="128"/>
      <c r="BP94" s="123">
        <v>1987</v>
      </c>
    </row>
    <row r="95" spans="1:68">
      <c r="A95" s="128"/>
      <c r="B95" s="123">
        <v>1988</v>
      </c>
      <c r="C95" s="100">
        <v>1.1121562</v>
      </c>
      <c r="D95" s="100">
        <v>0.31962970000000002</v>
      </c>
      <c r="E95" s="100">
        <v>0.62319860000000005</v>
      </c>
      <c r="F95" s="100">
        <v>0.1391994</v>
      </c>
      <c r="G95" s="100">
        <v>0.89135430000000004</v>
      </c>
      <c r="H95" s="100">
        <v>3.6697817000000001</v>
      </c>
      <c r="I95" s="100">
        <v>3.7666940000000002</v>
      </c>
      <c r="J95" s="100">
        <v>5.1484066999999998</v>
      </c>
      <c r="K95" s="100">
        <v>4.3613476999999996</v>
      </c>
      <c r="L95" s="100">
        <v>2.8200911999999998</v>
      </c>
      <c r="M95" s="100">
        <v>3.8081311000000002</v>
      </c>
      <c r="N95" s="100">
        <v>5.3290559000000002</v>
      </c>
      <c r="O95" s="100">
        <v>4.4305374999999998</v>
      </c>
      <c r="P95" s="100">
        <v>9.2374012000000008</v>
      </c>
      <c r="Q95" s="100">
        <v>11.285037000000001</v>
      </c>
      <c r="R95" s="100">
        <v>25.841778000000001</v>
      </c>
      <c r="S95" s="100">
        <v>39.302849000000002</v>
      </c>
      <c r="T95" s="100">
        <v>73.907878999999994</v>
      </c>
      <c r="U95" s="100">
        <v>4.1096164000000002</v>
      </c>
      <c r="V95" s="100">
        <v>5.4694782999999996</v>
      </c>
      <c r="W95" s="128"/>
      <c r="X95" s="123">
        <v>1988</v>
      </c>
      <c r="Y95" s="100">
        <v>0.66650779999999998</v>
      </c>
      <c r="Z95" s="100">
        <v>0</v>
      </c>
      <c r="AA95" s="100">
        <v>0</v>
      </c>
      <c r="AB95" s="100">
        <v>0.43523679999999998</v>
      </c>
      <c r="AC95" s="100">
        <v>0.15321299999999999</v>
      </c>
      <c r="AD95" s="100">
        <v>0.71827010000000002</v>
      </c>
      <c r="AE95" s="100">
        <v>0.15133240000000001</v>
      </c>
      <c r="AF95" s="100">
        <v>0.15761040000000001</v>
      </c>
      <c r="AG95" s="100">
        <v>0.35086800000000001</v>
      </c>
      <c r="AH95" s="100">
        <v>0</v>
      </c>
      <c r="AI95" s="100">
        <v>1.3249175</v>
      </c>
      <c r="AJ95" s="100">
        <v>1.6504873</v>
      </c>
      <c r="AK95" s="100">
        <v>2.7022279999999999</v>
      </c>
      <c r="AL95" s="100">
        <v>3.9475281999999998</v>
      </c>
      <c r="AM95" s="100">
        <v>8.5975201999999999</v>
      </c>
      <c r="AN95" s="100">
        <v>16.515917999999999</v>
      </c>
      <c r="AO95" s="100">
        <v>42.616498</v>
      </c>
      <c r="AP95" s="100">
        <v>72.134891999999994</v>
      </c>
      <c r="AQ95" s="100">
        <v>2.8370612999999998</v>
      </c>
      <c r="AR95" s="100">
        <v>3.0493725</v>
      </c>
      <c r="AS95" s="128"/>
      <c r="AT95" s="123">
        <v>1988</v>
      </c>
      <c r="AU95" s="100">
        <v>0.89463550000000003</v>
      </c>
      <c r="AV95" s="100">
        <v>0.1641562</v>
      </c>
      <c r="AW95" s="100">
        <v>0.31971149999999998</v>
      </c>
      <c r="AX95" s="100">
        <v>0.28415669999999998</v>
      </c>
      <c r="AY95" s="100">
        <v>0.52797550000000004</v>
      </c>
      <c r="AZ95" s="100">
        <v>2.2070246</v>
      </c>
      <c r="BA95" s="100">
        <v>1.9629916000000001</v>
      </c>
      <c r="BB95" s="100">
        <v>2.6657237</v>
      </c>
      <c r="BC95" s="100">
        <v>2.4010406999999998</v>
      </c>
      <c r="BD95" s="100">
        <v>1.4505220999999999</v>
      </c>
      <c r="BE95" s="100">
        <v>2.5931055000000001</v>
      </c>
      <c r="BF95" s="100">
        <v>3.5190774999999999</v>
      </c>
      <c r="BG95" s="100">
        <v>3.5558230000000002</v>
      </c>
      <c r="BH95" s="100">
        <v>6.4349029</v>
      </c>
      <c r="BI95" s="100">
        <v>9.7877922999999996</v>
      </c>
      <c r="BJ95" s="100">
        <v>20.341449999999998</v>
      </c>
      <c r="BK95" s="100">
        <v>41.411133999999997</v>
      </c>
      <c r="BL95" s="100">
        <v>72.622696000000005</v>
      </c>
      <c r="BM95" s="100">
        <v>3.4720198</v>
      </c>
      <c r="BN95" s="100">
        <v>4.2413843</v>
      </c>
      <c r="BO95" s="128"/>
      <c r="BP95" s="123">
        <v>1988</v>
      </c>
    </row>
    <row r="96" spans="1:68">
      <c r="A96" s="128"/>
      <c r="B96" s="123">
        <v>1989</v>
      </c>
      <c r="C96" s="100">
        <v>0.15697800000000001</v>
      </c>
      <c r="D96" s="100">
        <v>0.31395299999999998</v>
      </c>
      <c r="E96" s="100">
        <v>0.31432260000000001</v>
      </c>
      <c r="F96" s="100">
        <v>0</v>
      </c>
      <c r="G96" s="100">
        <v>0.88598940000000004</v>
      </c>
      <c r="H96" s="100">
        <v>3.9011287000000001</v>
      </c>
      <c r="I96" s="100">
        <v>7.9263146000000004</v>
      </c>
      <c r="J96" s="100">
        <v>8.7822554999999998</v>
      </c>
      <c r="K96" s="100">
        <v>9.6820416999999992</v>
      </c>
      <c r="L96" s="100">
        <v>5.3909473999999999</v>
      </c>
      <c r="M96" s="100">
        <v>6.8977409999999999</v>
      </c>
      <c r="N96" s="100">
        <v>3.7719480000000001</v>
      </c>
      <c r="O96" s="100">
        <v>3.5643391000000002</v>
      </c>
      <c r="P96" s="100">
        <v>9.4472387999999992</v>
      </c>
      <c r="Q96" s="100">
        <v>13.666288</v>
      </c>
      <c r="R96" s="100">
        <v>26.035233999999999</v>
      </c>
      <c r="S96" s="100">
        <v>53.201152</v>
      </c>
      <c r="T96" s="100">
        <v>72.536268000000007</v>
      </c>
      <c r="U96" s="100">
        <v>5.4604488</v>
      </c>
      <c r="V96" s="100">
        <v>6.9679074999999999</v>
      </c>
      <c r="W96" s="128"/>
      <c r="X96" s="123">
        <v>1989</v>
      </c>
      <c r="Y96" s="100">
        <v>0.49438219999999999</v>
      </c>
      <c r="Z96" s="100">
        <v>0.33120100000000002</v>
      </c>
      <c r="AA96" s="100">
        <v>0</v>
      </c>
      <c r="AB96" s="100">
        <v>0</v>
      </c>
      <c r="AC96" s="100">
        <v>0.30363440000000003</v>
      </c>
      <c r="AD96" s="100">
        <v>0.2831361</v>
      </c>
      <c r="AE96" s="100">
        <v>0</v>
      </c>
      <c r="AF96" s="100">
        <v>0</v>
      </c>
      <c r="AG96" s="100">
        <v>0.83904160000000005</v>
      </c>
      <c r="AH96" s="100">
        <v>0.43867349999999999</v>
      </c>
      <c r="AI96" s="100">
        <v>2.3125724000000001</v>
      </c>
      <c r="AJ96" s="100">
        <v>1.1080578000000001</v>
      </c>
      <c r="AK96" s="100">
        <v>2.1586558</v>
      </c>
      <c r="AL96" s="100">
        <v>7.2913081999999996</v>
      </c>
      <c r="AM96" s="100">
        <v>8.6527645999999994</v>
      </c>
      <c r="AN96" s="100">
        <v>16.295669</v>
      </c>
      <c r="AO96" s="100">
        <v>40.356029999999997</v>
      </c>
      <c r="AP96" s="100">
        <v>72.668785</v>
      </c>
      <c r="AQ96" s="100">
        <v>2.9548488000000002</v>
      </c>
      <c r="AR96" s="100">
        <v>3.1509569000000002</v>
      </c>
      <c r="AS96" s="128"/>
      <c r="AT96" s="123">
        <v>1989</v>
      </c>
      <c r="AU96" s="100">
        <v>0.32158219999999998</v>
      </c>
      <c r="AV96" s="100">
        <v>0.32234639999999998</v>
      </c>
      <c r="AW96" s="100">
        <v>0.16126860000000001</v>
      </c>
      <c r="AX96" s="100">
        <v>0</v>
      </c>
      <c r="AY96" s="100">
        <v>0.59884899999999996</v>
      </c>
      <c r="AZ96" s="100">
        <v>2.1065714</v>
      </c>
      <c r="BA96" s="100">
        <v>3.9745248000000002</v>
      </c>
      <c r="BB96" s="100">
        <v>4.4023943000000001</v>
      </c>
      <c r="BC96" s="100">
        <v>5.3470569000000001</v>
      </c>
      <c r="BD96" s="100">
        <v>2.9844065</v>
      </c>
      <c r="BE96" s="100">
        <v>4.6534617000000003</v>
      </c>
      <c r="BF96" s="100">
        <v>2.4585024999999998</v>
      </c>
      <c r="BG96" s="100">
        <v>2.8558800999999998</v>
      </c>
      <c r="BH96" s="100">
        <v>8.3097121999999999</v>
      </c>
      <c r="BI96" s="100">
        <v>10.878387999999999</v>
      </c>
      <c r="BJ96" s="100">
        <v>20.297440000000002</v>
      </c>
      <c r="BK96" s="100">
        <v>45.050384999999999</v>
      </c>
      <c r="BL96" s="100">
        <v>72.631784999999994</v>
      </c>
      <c r="BM96" s="100">
        <v>4.2047252999999998</v>
      </c>
      <c r="BN96" s="100">
        <v>5.0143544000000002</v>
      </c>
      <c r="BO96" s="128"/>
      <c r="BP96" s="123">
        <v>1989</v>
      </c>
    </row>
    <row r="97" spans="1:68">
      <c r="A97" s="128"/>
      <c r="B97" s="123">
        <v>1990</v>
      </c>
      <c r="C97" s="100">
        <v>0.61993299999999996</v>
      </c>
      <c r="D97" s="100">
        <v>0.30896570000000001</v>
      </c>
      <c r="E97" s="100">
        <v>0.4731921</v>
      </c>
      <c r="F97" s="100">
        <v>0.696936</v>
      </c>
      <c r="G97" s="100">
        <v>0.72619219999999995</v>
      </c>
      <c r="H97" s="100">
        <v>6.9848986000000002</v>
      </c>
      <c r="I97" s="100">
        <v>11.442417000000001</v>
      </c>
      <c r="J97" s="100">
        <v>8.8375295999999999</v>
      </c>
      <c r="K97" s="100">
        <v>11.085765</v>
      </c>
      <c r="L97" s="100">
        <v>8.5405916000000008</v>
      </c>
      <c r="M97" s="100">
        <v>9.5178721999999993</v>
      </c>
      <c r="N97" s="100">
        <v>7.9034364000000004</v>
      </c>
      <c r="O97" s="100">
        <v>5.4375160999999999</v>
      </c>
      <c r="P97" s="100">
        <v>9.2418791000000002</v>
      </c>
      <c r="Q97" s="100">
        <v>9.1790278000000001</v>
      </c>
      <c r="R97" s="100">
        <v>27.825051999999999</v>
      </c>
      <c r="S97" s="100">
        <v>49.519658999999997</v>
      </c>
      <c r="T97" s="100">
        <v>120.29062</v>
      </c>
      <c r="U97" s="100">
        <v>6.9554844999999998</v>
      </c>
      <c r="V97" s="100">
        <v>8.8203645000000002</v>
      </c>
      <c r="W97" s="128"/>
      <c r="X97" s="123">
        <v>1990</v>
      </c>
      <c r="Y97" s="100">
        <v>0</v>
      </c>
      <c r="Z97" s="100">
        <v>0.16260659999999999</v>
      </c>
      <c r="AA97" s="100">
        <v>0.16651460000000001</v>
      </c>
      <c r="AB97" s="100">
        <v>0.29198059999999998</v>
      </c>
      <c r="AC97" s="100">
        <v>0.14929010000000001</v>
      </c>
      <c r="AD97" s="100">
        <v>0.42446200000000001</v>
      </c>
      <c r="AE97" s="100">
        <v>0.28799809999999998</v>
      </c>
      <c r="AF97" s="100">
        <v>0.91396820000000001</v>
      </c>
      <c r="AG97" s="100">
        <v>0.32322970000000001</v>
      </c>
      <c r="AH97" s="100">
        <v>0.62677459999999996</v>
      </c>
      <c r="AI97" s="100">
        <v>0.49890240000000002</v>
      </c>
      <c r="AJ97" s="100">
        <v>1.9491168999999999</v>
      </c>
      <c r="AK97" s="100">
        <v>2.158353</v>
      </c>
      <c r="AL97" s="100">
        <v>5.1640740999999997</v>
      </c>
      <c r="AM97" s="100">
        <v>7.3899451999999997</v>
      </c>
      <c r="AN97" s="100">
        <v>16.765523000000002</v>
      </c>
      <c r="AO97" s="100">
        <v>32.298582000000003</v>
      </c>
      <c r="AP97" s="100">
        <v>88.060676999999998</v>
      </c>
      <c r="AQ97" s="100">
        <v>2.9343480999999998</v>
      </c>
      <c r="AR97" s="100">
        <v>3.0960025999999998</v>
      </c>
      <c r="AS97" s="128"/>
      <c r="AT97" s="123">
        <v>1990</v>
      </c>
      <c r="AU97" s="100">
        <v>0.3179266</v>
      </c>
      <c r="AV97" s="100">
        <v>0.23766100000000001</v>
      </c>
      <c r="AW97" s="100">
        <v>0.3240073</v>
      </c>
      <c r="AX97" s="100">
        <v>0.49914330000000001</v>
      </c>
      <c r="AY97" s="100">
        <v>0.44170910000000002</v>
      </c>
      <c r="AZ97" s="100">
        <v>3.7255546000000002</v>
      </c>
      <c r="BA97" s="100">
        <v>5.8840329000000002</v>
      </c>
      <c r="BB97" s="100">
        <v>4.8751876000000003</v>
      </c>
      <c r="BC97" s="100">
        <v>5.7972580000000002</v>
      </c>
      <c r="BD97" s="100">
        <v>4.6837501000000001</v>
      </c>
      <c r="BE97" s="100">
        <v>5.1148278999999999</v>
      </c>
      <c r="BF97" s="100">
        <v>4.9582268999999997</v>
      </c>
      <c r="BG97" s="100">
        <v>3.7916335000000001</v>
      </c>
      <c r="BH97" s="100">
        <v>7.0959355000000004</v>
      </c>
      <c r="BI97" s="100">
        <v>8.1878957999999997</v>
      </c>
      <c r="BJ97" s="100">
        <v>21.320371000000002</v>
      </c>
      <c r="BK97" s="100">
        <v>38.618634</v>
      </c>
      <c r="BL97" s="100">
        <v>97.163240999999999</v>
      </c>
      <c r="BM97" s="100">
        <v>4.9398985</v>
      </c>
      <c r="BN97" s="100">
        <v>5.8174409000000002</v>
      </c>
      <c r="BO97" s="128"/>
      <c r="BP97" s="123">
        <v>1990</v>
      </c>
    </row>
    <row r="98" spans="1:68">
      <c r="A98" s="128"/>
      <c r="B98" s="123">
        <v>1991</v>
      </c>
      <c r="C98" s="100">
        <v>1.0731226</v>
      </c>
      <c r="D98" s="100">
        <v>0</v>
      </c>
      <c r="E98" s="100">
        <v>0.15666340000000001</v>
      </c>
      <c r="F98" s="100">
        <v>0.42932399999999998</v>
      </c>
      <c r="G98" s="100">
        <v>1.4141790999999999</v>
      </c>
      <c r="H98" s="100">
        <v>7.2574310000000004</v>
      </c>
      <c r="I98" s="100">
        <v>8.5460027000000007</v>
      </c>
      <c r="J98" s="100">
        <v>12.64626</v>
      </c>
      <c r="K98" s="100">
        <v>12.669086999999999</v>
      </c>
      <c r="L98" s="100">
        <v>11.20612</v>
      </c>
      <c r="M98" s="100">
        <v>7.3773175000000002</v>
      </c>
      <c r="N98" s="100">
        <v>7.3508993</v>
      </c>
      <c r="O98" s="100">
        <v>5.4528749000000003</v>
      </c>
      <c r="P98" s="100">
        <v>5.3101436</v>
      </c>
      <c r="Q98" s="100">
        <v>15.317689</v>
      </c>
      <c r="R98" s="100">
        <v>34.592717999999998</v>
      </c>
      <c r="S98" s="100">
        <v>50.940021000000002</v>
      </c>
      <c r="T98" s="100">
        <v>76.888285999999994</v>
      </c>
      <c r="U98" s="100">
        <v>7.2196224000000004</v>
      </c>
      <c r="V98" s="100">
        <v>8.7394759000000004</v>
      </c>
      <c r="W98" s="128"/>
      <c r="X98" s="123">
        <v>1991</v>
      </c>
      <c r="Y98" s="100">
        <v>0.32289259999999997</v>
      </c>
      <c r="Z98" s="100">
        <v>0</v>
      </c>
      <c r="AA98" s="100">
        <v>0.16575280000000001</v>
      </c>
      <c r="AB98" s="100">
        <v>0.60123159999999998</v>
      </c>
      <c r="AC98" s="100">
        <v>0.2900064</v>
      </c>
      <c r="AD98" s="100">
        <v>0.14348540000000001</v>
      </c>
      <c r="AE98" s="100">
        <v>0.70229549999999996</v>
      </c>
      <c r="AF98" s="100">
        <v>0.15056639999999999</v>
      </c>
      <c r="AG98" s="100">
        <v>0.78230980000000006</v>
      </c>
      <c r="AH98" s="100">
        <v>0.19894680000000001</v>
      </c>
      <c r="AI98" s="100">
        <v>1.2101497999999999</v>
      </c>
      <c r="AJ98" s="100">
        <v>0.83647479999999996</v>
      </c>
      <c r="AK98" s="100">
        <v>3.2424632999999998</v>
      </c>
      <c r="AL98" s="100">
        <v>5.1245843000000004</v>
      </c>
      <c r="AM98" s="100">
        <v>7.4399226000000001</v>
      </c>
      <c r="AN98" s="100">
        <v>17.294747000000001</v>
      </c>
      <c r="AO98" s="100">
        <v>26.132104999999999</v>
      </c>
      <c r="AP98" s="100">
        <v>74.527162000000004</v>
      </c>
      <c r="AQ98" s="100">
        <v>2.7686044999999999</v>
      </c>
      <c r="AR98" s="100">
        <v>2.8546580000000001</v>
      </c>
      <c r="AS98" s="128"/>
      <c r="AT98" s="123">
        <v>1991</v>
      </c>
      <c r="AU98" s="100">
        <v>0.70771240000000002</v>
      </c>
      <c r="AV98" s="100">
        <v>0</v>
      </c>
      <c r="AW98" s="100">
        <v>0.16108</v>
      </c>
      <c r="AX98" s="100">
        <v>0.51316859999999997</v>
      </c>
      <c r="AY98" s="100">
        <v>0.85912869999999997</v>
      </c>
      <c r="AZ98" s="100">
        <v>3.7151800000000001</v>
      </c>
      <c r="BA98" s="100">
        <v>4.6291912999999996</v>
      </c>
      <c r="BB98" s="100">
        <v>6.3987376999999999</v>
      </c>
      <c r="BC98" s="100">
        <v>6.7991942999999999</v>
      </c>
      <c r="BD98" s="100">
        <v>5.8300822999999999</v>
      </c>
      <c r="BE98" s="100">
        <v>4.3686993000000003</v>
      </c>
      <c r="BF98" s="100">
        <v>4.1325159999999999</v>
      </c>
      <c r="BG98" s="100">
        <v>4.3427045</v>
      </c>
      <c r="BH98" s="100">
        <v>5.2130653999999996</v>
      </c>
      <c r="BI98" s="100">
        <v>10.964161000000001</v>
      </c>
      <c r="BJ98" s="100">
        <v>24.447652000000001</v>
      </c>
      <c r="BK98" s="100">
        <v>35.243746999999999</v>
      </c>
      <c r="BL98" s="100">
        <v>75.204055999999994</v>
      </c>
      <c r="BM98" s="100">
        <v>4.9872610999999996</v>
      </c>
      <c r="BN98" s="100">
        <v>5.7041886999999996</v>
      </c>
      <c r="BO98" s="128"/>
      <c r="BP98" s="123">
        <v>1991</v>
      </c>
    </row>
    <row r="99" spans="1:68">
      <c r="A99" s="128"/>
      <c r="B99" s="123">
        <v>1992</v>
      </c>
      <c r="C99" s="100">
        <v>0.91127939999999996</v>
      </c>
      <c r="D99" s="100">
        <v>0.30501060000000002</v>
      </c>
      <c r="E99" s="100">
        <v>0.31140810000000002</v>
      </c>
      <c r="F99" s="100">
        <v>0.29537079999999999</v>
      </c>
      <c r="G99" s="100">
        <v>1.1052074999999999</v>
      </c>
      <c r="H99" s="100">
        <v>7.6501375999999999</v>
      </c>
      <c r="I99" s="100">
        <v>13.507106</v>
      </c>
      <c r="J99" s="100">
        <v>12.145448999999999</v>
      </c>
      <c r="K99" s="100">
        <v>12.712202</v>
      </c>
      <c r="L99" s="100">
        <v>13.360647999999999</v>
      </c>
      <c r="M99" s="100">
        <v>6.7306527000000003</v>
      </c>
      <c r="N99" s="100">
        <v>7.7583254999999998</v>
      </c>
      <c r="O99" s="100">
        <v>5.7951816999999997</v>
      </c>
      <c r="P99" s="100">
        <v>8.9318164000000007</v>
      </c>
      <c r="Q99" s="100">
        <v>15.478451</v>
      </c>
      <c r="R99" s="100">
        <v>28.404705</v>
      </c>
      <c r="S99" s="100">
        <v>46.427357999999998</v>
      </c>
      <c r="T99" s="100">
        <v>90.909091000000004</v>
      </c>
      <c r="U99" s="100">
        <v>7.8890653000000004</v>
      </c>
      <c r="V99" s="100">
        <v>9.3238207000000006</v>
      </c>
      <c r="W99" s="128"/>
      <c r="X99" s="123">
        <v>1992</v>
      </c>
      <c r="Y99" s="100">
        <v>0.79931830000000004</v>
      </c>
      <c r="Z99" s="100">
        <v>0.48150920000000003</v>
      </c>
      <c r="AA99" s="100">
        <v>0</v>
      </c>
      <c r="AB99" s="100">
        <v>0.1552549</v>
      </c>
      <c r="AC99" s="100">
        <v>0.14186309999999999</v>
      </c>
      <c r="AD99" s="100">
        <v>0.58075719999999997</v>
      </c>
      <c r="AE99" s="100">
        <v>0.41409750000000001</v>
      </c>
      <c r="AF99" s="100">
        <v>0.44323620000000002</v>
      </c>
      <c r="AG99" s="100">
        <v>0.46787640000000003</v>
      </c>
      <c r="AH99" s="100">
        <v>1.1151047999999999</v>
      </c>
      <c r="AI99" s="100">
        <v>0.47190070000000001</v>
      </c>
      <c r="AJ99" s="100">
        <v>1.0928066000000001</v>
      </c>
      <c r="AK99" s="100">
        <v>3.0143097999999999</v>
      </c>
      <c r="AL99" s="100">
        <v>3.1195143000000001</v>
      </c>
      <c r="AM99" s="100">
        <v>9.2372747999999998</v>
      </c>
      <c r="AN99" s="100">
        <v>19.222956</v>
      </c>
      <c r="AO99" s="100">
        <v>30.396141</v>
      </c>
      <c r="AP99" s="100">
        <v>63.242887000000003</v>
      </c>
      <c r="AQ99" s="100">
        <v>2.8162978999999999</v>
      </c>
      <c r="AR99" s="100">
        <v>2.8523697000000001</v>
      </c>
      <c r="AS99" s="128"/>
      <c r="AT99" s="123">
        <v>1992</v>
      </c>
      <c r="AU99" s="100">
        <v>0.85673250000000001</v>
      </c>
      <c r="AV99" s="100">
        <v>0.39100499999999999</v>
      </c>
      <c r="AW99" s="100">
        <v>0.15995200000000001</v>
      </c>
      <c r="AX99" s="100">
        <v>0.2270634</v>
      </c>
      <c r="AY99" s="100">
        <v>0.62992079999999995</v>
      </c>
      <c r="AZ99" s="100">
        <v>4.1257887999999996</v>
      </c>
      <c r="BA99" s="100">
        <v>6.9654644000000001</v>
      </c>
      <c r="BB99" s="100">
        <v>6.2870287999999999</v>
      </c>
      <c r="BC99" s="100">
        <v>6.6454886999999996</v>
      </c>
      <c r="BD99" s="100">
        <v>7.3675478999999999</v>
      </c>
      <c r="BE99" s="100">
        <v>3.6801067000000001</v>
      </c>
      <c r="BF99" s="100">
        <v>4.4605324</v>
      </c>
      <c r="BG99" s="100">
        <v>4.3998591999999999</v>
      </c>
      <c r="BH99" s="100">
        <v>5.9057937000000003</v>
      </c>
      <c r="BI99" s="100">
        <v>12.045109</v>
      </c>
      <c r="BJ99" s="100">
        <v>23.027443999999999</v>
      </c>
      <c r="BK99" s="100">
        <v>36.303699000000002</v>
      </c>
      <c r="BL99" s="100">
        <v>71.284598000000003</v>
      </c>
      <c r="BM99" s="100">
        <v>5.3436667</v>
      </c>
      <c r="BN99" s="100">
        <v>5.9591244000000003</v>
      </c>
      <c r="BO99" s="128"/>
      <c r="BP99" s="123">
        <v>1992</v>
      </c>
    </row>
    <row r="100" spans="1:68">
      <c r="A100" s="128"/>
      <c r="B100" s="123">
        <v>1993</v>
      </c>
      <c r="C100" s="100">
        <v>0.45300590000000002</v>
      </c>
      <c r="D100" s="100">
        <v>0.61146089999999997</v>
      </c>
      <c r="E100" s="100">
        <v>0.46243420000000002</v>
      </c>
      <c r="F100" s="100">
        <v>0.45349689999999998</v>
      </c>
      <c r="G100" s="100">
        <v>1.6448</v>
      </c>
      <c r="H100" s="100">
        <v>7.4619659</v>
      </c>
      <c r="I100" s="100">
        <v>15.481933</v>
      </c>
      <c r="J100" s="100">
        <v>16.510570999999999</v>
      </c>
      <c r="K100" s="100">
        <v>17.629411000000001</v>
      </c>
      <c r="L100" s="100">
        <v>12.443856</v>
      </c>
      <c r="M100" s="100">
        <v>9.2302620999999991</v>
      </c>
      <c r="N100" s="100">
        <v>9.1427257999999991</v>
      </c>
      <c r="O100" s="100">
        <v>6.1565326000000002</v>
      </c>
      <c r="P100" s="100">
        <v>6.9852762999999998</v>
      </c>
      <c r="Q100" s="100">
        <v>8.3950300999999996</v>
      </c>
      <c r="R100" s="100">
        <v>22.079794</v>
      </c>
      <c r="S100" s="100">
        <v>31.161351</v>
      </c>
      <c r="T100" s="100">
        <v>67.634771999999998</v>
      </c>
      <c r="U100" s="100">
        <v>8.3466371000000006</v>
      </c>
      <c r="V100" s="100">
        <v>9.3608603000000006</v>
      </c>
      <c r="W100" s="128"/>
      <c r="X100" s="123">
        <v>1993</v>
      </c>
      <c r="Y100" s="100">
        <v>0.31801560000000001</v>
      </c>
      <c r="Z100" s="100">
        <v>0.16053190000000001</v>
      </c>
      <c r="AA100" s="100">
        <v>0.32558920000000002</v>
      </c>
      <c r="AB100" s="100">
        <v>0.31793470000000001</v>
      </c>
      <c r="AC100" s="100">
        <v>0.28172069999999999</v>
      </c>
      <c r="AD100" s="100">
        <v>0.29444369999999997</v>
      </c>
      <c r="AE100" s="100">
        <v>1.6448</v>
      </c>
      <c r="AF100" s="100">
        <v>1.1645222</v>
      </c>
      <c r="AG100" s="100">
        <v>0.92860140000000002</v>
      </c>
      <c r="AH100" s="100">
        <v>1.0491051</v>
      </c>
      <c r="AI100" s="100">
        <v>0.69262950000000001</v>
      </c>
      <c r="AJ100" s="100">
        <v>1.0666553000000001</v>
      </c>
      <c r="AK100" s="100">
        <v>2.5076133999999999</v>
      </c>
      <c r="AL100" s="100">
        <v>6.2028618</v>
      </c>
      <c r="AM100" s="100">
        <v>4.6208128000000004</v>
      </c>
      <c r="AN100" s="100">
        <v>17.418644</v>
      </c>
      <c r="AO100" s="100">
        <v>27.208818000000001</v>
      </c>
      <c r="AP100" s="100">
        <v>65.005060999999998</v>
      </c>
      <c r="AQ100" s="100">
        <v>2.9030271000000001</v>
      </c>
      <c r="AR100" s="100">
        <v>2.8699832000000001</v>
      </c>
      <c r="AS100" s="128"/>
      <c r="AT100" s="123">
        <v>1993</v>
      </c>
      <c r="AU100" s="100">
        <v>0.38725379999999998</v>
      </c>
      <c r="AV100" s="100">
        <v>0.39151200000000003</v>
      </c>
      <c r="AW100" s="100">
        <v>0.39587909999999998</v>
      </c>
      <c r="AX100" s="100">
        <v>0.38742090000000001</v>
      </c>
      <c r="AY100" s="100">
        <v>0.97256330000000002</v>
      </c>
      <c r="AZ100" s="100">
        <v>3.8893002000000001</v>
      </c>
      <c r="BA100" s="100">
        <v>8.5648409999999995</v>
      </c>
      <c r="BB100" s="100">
        <v>8.8231841000000006</v>
      </c>
      <c r="BC100" s="100">
        <v>9.3187888000000001</v>
      </c>
      <c r="BD100" s="100">
        <v>6.8576110999999997</v>
      </c>
      <c r="BE100" s="100">
        <v>5.0666717999999999</v>
      </c>
      <c r="BF100" s="100">
        <v>5.1463272</v>
      </c>
      <c r="BG100" s="100">
        <v>4.3280916999999999</v>
      </c>
      <c r="BH100" s="100">
        <v>6.5795341000000001</v>
      </c>
      <c r="BI100" s="100">
        <v>6.3276836000000003</v>
      </c>
      <c r="BJ100" s="100">
        <v>19.353984000000001</v>
      </c>
      <c r="BK100" s="100">
        <v>28.673721</v>
      </c>
      <c r="BL100" s="100">
        <v>65.774539000000004</v>
      </c>
      <c r="BM100" s="100">
        <v>5.6138972000000003</v>
      </c>
      <c r="BN100" s="100">
        <v>6.1033033000000003</v>
      </c>
      <c r="BO100" s="128"/>
      <c r="BP100" s="123">
        <v>1993</v>
      </c>
    </row>
    <row r="101" spans="1:68">
      <c r="A101" s="128"/>
      <c r="B101" s="123">
        <v>1994</v>
      </c>
      <c r="C101" s="100">
        <v>1.3538353999999999</v>
      </c>
      <c r="D101" s="100">
        <v>0.30537750000000002</v>
      </c>
      <c r="E101" s="100">
        <v>0.15266270000000001</v>
      </c>
      <c r="F101" s="100">
        <v>0.1533216</v>
      </c>
      <c r="G101" s="100">
        <v>0.54957889999999998</v>
      </c>
      <c r="H101" s="100">
        <v>4.7027149000000001</v>
      </c>
      <c r="I101" s="100">
        <v>14.186795999999999</v>
      </c>
      <c r="J101" s="100">
        <v>12.541914999999999</v>
      </c>
      <c r="K101" s="100">
        <v>15.821148000000001</v>
      </c>
      <c r="L101" s="100">
        <v>13.495628</v>
      </c>
      <c r="M101" s="100">
        <v>9.0832084999999996</v>
      </c>
      <c r="N101" s="100">
        <v>4.5832432000000001</v>
      </c>
      <c r="O101" s="100">
        <v>9.5987442999999999</v>
      </c>
      <c r="P101" s="100">
        <v>7.8424984999999996</v>
      </c>
      <c r="Q101" s="100">
        <v>11.78304</v>
      </c>
      <c r="R101" s="100">
        <v>17.805392999999999</v>
      </c>
      <c r="S101" s="100">
        <v>35.607101</v>
      </c>
      <c r="T101" s="100">
        <v>60.177523999999998</v>
      </c>
      <c r="U101" s="100">
        <v>7.6153497000000003</v>
      </c>
      <c r="V101" s="100">
        <v>8.5158647999999992</v>
      </c>
      <c r="W101" s="128"/>
      <c r="X101" s="123">
        <v>1994</v>
      </c>
      <c r="Y101" s="100">
        <v>0.47535519999999998</v>
      </c>
      <c r="Z101" s="100">
        <v>0.48101820000000001</v>
      </c>
      <c r="AA101" s="100">
        <v>0.64387039999999995</v>
      </c>
      <c r="AB101" s="100">
        <v>0</v>
      </c>
      <c r="AC101" s="100">
        <v>0.42437920000000001</v>
      </c>
      <c r="AD101" s="100">
        <v>0.73838769999999998</v>
      </c>
      <c r="AE101" s="100">
        <v>0.40940759999999998</v>
      </c>
      <c r="AF101" s="100">
        <v>1.1491709999999999</v>
      </c>
      <c r="AG101" s="100">
        <v>1.067936</v>
      </c>
      <c r="AH101" s="100">
        <v>0.67295430000000001</v>
      </c>
      <c r="AI101" s="100">
        <v>0.88551210000000002</v>
      </c>
      <c r="AJ101" s="100">
        <v>1.8204231</v>
      </c>
      <c r="AK101" s="100">
        <v>2.2479740000000001</v>
      </c>
      <c r="AL101" s="100">
        <v>4.2439657999999998</v>
      </c>
      <c r="AM101" s="100">
        <v>8.8494455999999992</v>
      </c>
      <c r="AN101" s="100">
        <v>18.046569000000002</v>
      </c>
      <c r="AO101" s="100">
        <v>27.588027</v>
      </c>
      <c r="AP101" s="100">
        <v>59.013762</v>
      </c>
      <c r="AQ101" s="100">
        <v>2.9524287</v>
      </c>
      <c r="AR101" s="100">
        <v>2.8869248000000001</v>
      </c>
      <c r="AS101" s="128"/>
      <c r="AT101" s="123">
        <v>1994</v>
      </c>
      <c r="AU101" s="100">
        <v>0.9260081</v>
      </c>
      <c r="AV101" s="100">
        <v>0.3910515</v>
      </c>
      <c r="AW101" s="100">
        <v>0.39176290000000003</v>
      </c>
      <c r="AX101" s="100">
        <v>7.8606800000000004E-2</v>
      </c>
      <c r="AY101" s="100">
        <v>0.48789159999999998</v>
      </c>
      <c r="AZ101" s="100">
        <v>2.7253797</v>
      </c>
      <c r="BA101" s="100">
        <v>7.2995589000000001</v>
      </c>
      <c r="BB101" s="100">
        <v>6.8353782000000001</v>
      </c>
      <c r="BC101" s="100">
        <v>8.4550943000000007</v>
      </c>
      <c r="BD101" s="100">
        <v>7.1936021999999999</v>
      </c>
      <c r="BE101" s="100">
        <v>5.0804384999999996</v>
      </c>
      <c r="BF101" s="100">
        <v>3.2164228000000001</v>
      </c>
      <c r="BG101" s="100">
        <v>5.9147515000000004</v>
      </c>
      <c r="BH101" s="100">
        <v>5.9856635999999996</v>
      </c>
      <c r="BI101" s="100">
        <v>10.181296</v>
      </c>
      <c r="BJ101" s="100">
        <v>17.945865000000001</v>
      </c>
      <c r="BK101" s="100">
        <v>30.562117000000001</v>
      </c>
      <c r="BL101" s="100">
        <v>59.357058000000002</v>
      </c>
      <c r="BM101" s="100">
        <v>5.2736609000000003</v>
      </c>
      <c r="BN101" s="100">
        <v>5.6899135999999997</v>
      </c>
      <c r="BO101" s="128"/>
      <c r="BP101" s="123">
        <v>1994</v>
      </c>
    </row>
    <row r="102" spans="1:68">
      <c r="A102" s="128"/>
      <c r="B102" s="123">
        <v>1995</v>
      </c>
      <c r="C102" s="100">
        <v>1.2030654000000001</v>
      </c>
      <c r="D102" s="100">
        <v>0</v>
      </c>
      <c r="E102" s="100">
        <v>0.4534147</v>
      </c>
      <c r="F102" s="100">
        <v>0.30872769999999999</v>
      </c>
      <c r="G102" s="100">
        <v>0.96988240000000003</v>
      </c>
      <c r="H102" s="100">
        <v>5.0843124</v>
      </c>
      <c r="I102" s="100">
        <v>13.183626</v>
      </c>
      <c r="J102" s="100">
        <v>14.395474999999999</v>
      </c>
      <c r="K102" s="100">
        <v>12.359280999999999</v>
      </c>
      <c r="L102" s="100">
        <v>10.897857</v>
      </c>
      <c r="M102" s="100">
        <v>9.7106037999999995</v>
      </c>
      <c r="N102" s="100">
        <v>6.9112083000000002</v>
      </c>
      <c r="O102" s="100">
        <v>5.9638081999999999</v>
      </c>
      <c r="P102" s="100">
        <v>7.4871147000000002</v>
      </c>
      <c r="Q102" s="100">
        <v>8.5499633999999993</v>
      </c>
      <c r="R102" s="100">
        <v>14.210265</v>
      </c>
      <c r="S102" s="100">
        <v>25.432100999999999</v>
      </c>
      <c r="T102" s="100">
        <v>72.447121999999993</v>
      </c>
      <c r="U102" s="100">
        <v>7.1425143999999996</v>
      </c>
      <c r="V102" s="100">
        <v>7.9821429000000004</v>
      </c>
      <c r="W102" s="128"/>
      <c r="X102" s="123">
        <v>1995</v>
      </c>
      <c r="Y102" s="100">
        <v>0.47526030000000002</v>
      </c>
      <c r="Z102" s="100">
        <v>0.31851190000000001</v>
      </c>
      <c r="AA102" s="100">
        <v>0.15885830000000001</v>
      </c>
      <c r="AB102" s="100">
        <v>0</v>
      </c>
      <c r="AC102" s="100">
        <v>0.85578220000000005</v>
      </c>
      <c r="AD102" s="100">
        <v>0.87680460000000005</v>
      </c>
      <c r="AE102" s="100">
        <v>1.7839573</v>
      </c>
      <c r="AF102" s="100">
        <v>0.70414109999999996</v>
      </c>
      <c r="AG102" s="100">
        <v>0.45077869999999998</v>
      </c>
      <c r="AH102" s="100">
        <v>0.16272890000000001</v>
      </c>
      <c r="AI102" s="100">
        <v>1.4764413000000001</v>
      </c>
      <c r="AJ102" s="100">
        <v>0.25382769999999999</v>
      </c>
      <c r="AK102" s="100">
        <v>1.1255778999999999</v>
      </c>
      <c r="AL102" s="100">
        <v>3.4012159</v>
      </c>
      <c r="AM102" s="100">
        <v>5.2841307999999998</v>
      </c>
      <c r="AN102" s="100">
        <v>12.041612000000001</v>
      </c>
      <c r="AO102" s="100">
        <v>26.77797</v>
      </c>
      <c r="AP102" s="100">
        <v>56.799498</v>
      </c>
      <c r="AQ102" s="100">
        <v>2.5540519000000002</v>
      </c>
      <c r="AR102" s="100">
        <v>2.4267929000000001</v>
      </c>
      <c r="AS102" s="128"/>
      <c r="AT102" s="123">
        <v>1995</v>
      </c>
      <c r="AU102" s="100">
        <v>0.84863379999999999</v>
      </c>
      <c r="AV102" s="100">
        <v>0.15525130000000001</v>
      </c>
      <c r="AW102" s="100">
        <v>0.30980419999999997</v>
      </c>
      <c r="AX102" s="100">
        <v>0.15831880000000001</v>
      </c>
      <c r="AY102" s="100">
        <v>0.9136592</v>
      </c>
      <c r="AZ102" s="100">
        <v>2.9868252000000002</v>
      </c>
      <c r="BA102" s="100">
        <v>7.4816750000000001</v>
      </c>
      <c r="BB102" s="100">
        <v>7.5424296999999996</v>
      </c>
      <c r="BC102" s="100">
        <v>6.3958633000000003</v>
      </c>
      <c r="BD102" s="100">
        <v>5.6104533999999999</v>
      </c>
      <c r="BE102" s="100">
        <v>5.6793657</v>
      </c>
      <c r="BF102" s="100">
        <v>3.6290509000000002</v>
      </c>
      <c r="BG102" s="100">
        <v>3.5335839</v>
      </c>
      <c r="BH102" s="100">
        <v>5.3879153000000004</v>
      </c>
      <c r="BI102" s="100">
        <v>6.7713403000000003</v>
      </c>
      <c r="BJ102" s="100">
        <v>12.954046</v>
      </c>
      <c r="BK102" s="100">
        <v>26.275838</v>
      </c>
      <c r="BL102" s="100">
        <v>61.450547999999998</v>
      </c>
      <c r="BM102" s="100">
        <v>4.8375767999999999</v>
      </c>
      <c r="BN102" s="100">
        <v>5.1659277000000001</v>
      </c>
      <c r="BO102" s="128"/>
      <c r="BP102" s="123">
        <v>1995</v>
      </c>
    </row>
    <row r="103" spans="1:68">
      <c r="A103" s="128"/>
      <c r="B103" s="123">
        <v>1996</v>
      </c>
      <c r="C103" s="100">
        <v>0.60353219999999996</v>
      </c>
      <c r="D103" s="100">
        <v>0.15006269999999999</v>
      </c>
      <c r="E103" s="100">
        <v>0</v>
      </c>
      <c r="F103" s="100">
        <v>0.15348249999999999</v>
      </c>
      <c r="G103" s="100">
        <v>0.28377249999999998</v>
      </c>
      <c r="H103" s="100">
        <v>0.14157710000000001</v>
      </c>
      <c r="I103" s="100">
        <v>0.4179117</v>
      </c>
      <c r="J103" s="100">
        <v>0.41449799999999998</v>
      </c>
      <c r="K103" s="100">
        <v>0.74245110000000003</v>
      </c>
      <c r="L103" s="100">
        <v>0.30692360000000002</v>
      </c>
      <c r="M103" s="100">
        <v>0.5825458</v>
      </c>
      <c r="N103" s="100">
        <v>3.8296109999999999</v>
      </c>
      <c r="O103" s="100">
        <v>1.9881224</v>
      </c>
      <c r="P103" s="100">
        <v>4.4671041999999996</v>
      </c>
      <c r="Q103" s="100">
        <v>13.830755</v>
      </c>
      <c r="R103" s="100">
        <v>22.382505999999999</v>
      </c>
      <c r="S103" s="100">
        <v>31.328320999999999</v>
      </c>
      <c r="T103" s="100">
        <v>61.663583000000003</v>
      </c>
      <c r="U103" s="100">
        <v>2.3275505999999999</v>
      </c>
      <c r="V103" s="100">
        <v>3.1397707000000001</v>
      </c>
      <c r="W103" s="128"/>
      <c r="X103" s="123">
        <v>1996</v>
      </c>
      <c r="Y103" s="100">
        <v>0.47714699999999999</v>
      </c>
      <c r="Z103" s="100">
        <v>0.15771009999999999</v>
      </c>
      <c r="AA103" s="100">
        <v>0.15741559999999999</v>
      </c>
      <c r="AB103" s="100">
        <v>0.1612508</v>
      </c>
      <c r="AC103" s="100">
        <v>0.29241220000000001</v>
      </c>
      <c r="AD103" s="100">
        <v>0.42646770000000001</v>
      </c>
      <c r="AE103" s="100">
        <v>0.27742600000000001</v>
      </c>
      <c r="AF103" s="100">
        <v>0.27532210000000001</v>
      </c>
      <c r="AG103" s="100">
        <v>0.29575249999999997</v>
      </c>
      <c r="AH103" s="100">
        <v>1.7264218</v>
      </c>
      <c r="AI103" s="100">
        <v>0.80812819999999996</v>
      </c>
      <c r="AJ103" s="100">
        <v>1.4795088000000001</v>
      </c>
      <c r="AK103" s="100">
        <v>2.2541243</v>
      </c>
      <c r="AL103" s="100">
        <v>2.5495823</v>
      </c>
      <c r="AM103" s="100">
        <v>6.7606811000000002</v>
      </c>
      <c r="AN103" s="100">
        <v>11.953685999999999</v>
      </c>
      <c r="AO103" s="100">
        <v>20.485272999999999</v>
      </c>
      <c r="AP103" s="100">
        <v>56.777051</v>
      </c>
      <c r="AQ103" s="100">
        <v>2.4237282000000002</v>
      </c>
      <c r="AR103" s="100">
        <v>2.2829332999999998</v>
      </c>
      <c r="AS103" s="128"/>
      <c r="AT103" s="123">
        <v>1996</v>
      </c>
      <c r="AU103" s="100">
        <v>0.54200459999999995</v>
      </c>
      <c r="AV103" s="100">
        <v>0.15379139999999999</v>
      </c>
      <c r="AW103" s="100">
        <v>7.6768299999999998E-2</v>
      </c>
      <c r="AX103" s="100">
        <v>0.15727079999999999</v>
      </c>
      <c r="AY103" s="100">
        <v>0.28802759999999999</v>
      </c>
      <c r="AZ103" s="100">
        <v>0.28373179999999998</v>
      </c>
      <c r="BA103" s="100">
        <v>0.34751949999999998</v>
      </c>
      <c r="BB103" s="100">
        <v>0.34478259999999999</v>
      </c>
      <c r="BC103" s="100">
        <v>0.51863919999999997</v>
      </c>
      <c r="BD103" s="100">
        <v>1.0087028</v>
      </c>
      <c r="BE103" s="100">
        <v>0.6931022</v>
      </c>
      <c r="BF103" s="100">
        <v>2.6720529000000002</v>
      </c>
      <c r="BG103" s="100">
        <v>2.1216526999999998</v>
      </c>
      <c r="BH103" s="100">
        <v>3.4843863000000002</v>
      </c>
      <c r="BI103" s="100">
        <v>9.9973174</v>
      </c>
      <c r="BJ103" s="100">
        <v>16.377334000000001</v>
      </c>
      <c r="BK103" s="100">
        <v>24.548870000000001</v>
      </c>
      <c r="BL103" s="100">
        <v>58.23648</v>
      </c>
      <c r="BM103" s="100">
        <v>2.3758876999999998</v>
      </c>
      <c r="BN103" s="100">
        <v>2.6431176000000001</v>
      </c>
      <c r="BO103" s="128"/>
      <c r="BP103" s="123">
        <v>1996</v>
      </c>
    </row>
    <row r="104" spans="1:68">
      <c r="A104" s="128"/>
      <c r="B104" s="124">
        <v>1997</v>
      </c>
      <c r="C104" s="100">
        <v>0.75427069999999996</v>
      </c>
      <c r="D104" s="100">
        <v>0</v>
      </c>
      <c r="E104" s="100">
        <v>0.44914549999999998</v>
      </c>
      <c r="F104" s="100">
        <v>0.15370990000000001</v>
      </c>
      <c r="G104" s="100">
        <v>0.2923848</v>
      </c>
      <c r="H104" s="100">
        <v>0.55426149999999996</v>
      </c>
      <c r="I104" s="100">
        <v>0.28275309999999998</v>
      </c>
      <c r="J104" s="100">
        <v>0.4085529</v>
      </c>
      <c r="K104" s="100">
        <v>0.73162419999999995</v>
      </c>
      <c r="L104" s="100">
        <v>0.61787320000000001</v>
      </c>
      <c r="M104" s="100">
        <v>0</v>
      </c>
      <c r="N104" s="100">
        <v>1.1565319999999999</v>
      </c>
      <c r="O104" s="100">
        <v>0.27801559999999997</v>
      </c>
      <c r="P104" s="100">
        <v>4.1701541999999998</v>
      </c>
      <c r="Q104" s="100">
        <v>7.8433888999999999</v>
      </c>
      <c r="R104" s="100">
        <v>10.580275</v>
      </c>
      <c r="S104" s="100">
        <v>18.490269000000001</v>
      </c>
      <c r="T104" s="100">
        <v>78.621296999999998</v>
      </c>
      <c r="U104" s="100">
        <v>1.7583758</v>
      </c>
      <c r="V104" s="100">
        <v>2.4513647000000001</v>
      </c>
      <c r="W104" s="128"/>
      <c r="X104" s="124">
        <v>1997</v>
      </c>
      <c r="Y104" s="100">
        <v>0.15912009999999999</v>
      </c>
      <c r="Z104" s="100">
        <v>0.15636510000000001</v>
      </c>
      <c r="AA104" s="100">
        <v>0</v>
      </c>
      <c r="AB104" s="100">
        <v>0.16144269999999999</v>
      </c>
      <c r="AC104" s="100">
        <v>0</v>
      </c>
      <c r="AD104" s="100">
        <v>0</v>
      </c>
      <c r="AE104" s="100">
        <v>0.14033490000000001</v>
      </c>
      <c r="AF104" s="100">
        <v>0.40570260000000002</v>
      </c>
      <c r="AG104" s="100">
        <v>0.29042459999999998</v>
      </c>
      <c r="AH104" s="100">
        <v>0.78157730000000003</v>
      </c>
      <c r="AI104" s="100">
        <v>0.7483784</v>
      </c>
      <c r="AJ104" s="100">
        <v>1.6707639999999999</v>
      </c>
      <c r="AK104" s="100">
        <v>1.9351503000000001</v>
      </c>
      <c r="AL104" s="100">
        <v>3.1391260999999999</v>
      </c>
      <c r="AM104" s="100">
        <v>6.4237666999999998</v>
      </c>
      <c r="AN104" s="100">
        <v>12.150954</v>
      </c>
      <c r="AO104" s="100">
        <v>17.325500999999999</v>
      </c>
      <c r="AP104" s="100">
        <v>57.186300000000003</v>
      </c>
      <c r="AQ104" s="100">
        <v>2.2769309</v>
      </c>
      <c r="AR104" s="100">
        <v>2.0927056999999998</v>
      </c>
      <c r="AS104" s="128"/>
      <c r="AT104" s="124">
        <v>1997</v>
      </c>
      <c r="AU104" s="100">
        <v>0.46463080000000001</v>
      </c>
      <c r="AV104" s="100">
        <v>7.6217099999999996E-2</v>
      </c>
      <c r="AW104" s="100">
        <v>0.2298849</v>
      </c>
      <c r="AX104" s="100">
        <v>0.15748139999999999</v>
      </c>
      <c r="AY104" s="100">
        <v>0.14821609999999999</v>
      </c>
      <c r="AZ104" s="100">
        <v>0.2771805</v>
      </c>
      <c r="BA104" s="100">
        <v>0.21128069999999999</v>
      </c>
      <c r="BB104" s="100">
        <v>0.4071227</v>
      </c>
      <c r="BC104" s="100">
        <v>0.51018249999999998</v>
      </c>
      <c r="BD104" s="100">
        <v>0.69923880000000005</v>
      </c>
      <c r="BE104" s="100">
        <v>0.36710890000000002</v>
      </c>
      <c r="BF104" s="100">
        <v>1.4096138</v>
      </c>
      <c r="BG104" s="100">
        <v>1.1089225</v>
      </c>
      <c r="BH104" s="100">
        <v>3.6435978000000002</v>
      </c>
      <c r="BI104" s="100">
        <v>7.0793312999999998</v>
      </c>
      <c r="BJ104" s="100">
        <v>11.482478</v>
      </c>
      <c r="BK104" s="100">
        <v>17.764340000000001</v>
      </c>
      <c r="BL104" s="100">
        <v>63.609335000000002</v>
      </c>
      <c r="BM104" s="100">
        <v>2.0192111000000001</v>
      </c>
      <c r="BN104" s="100">
        <v>2.2120625</v>
      </c>
      <c r="BO104" s="128"/>
      <c r="BP104" s="124">
        <v>1997</v>
      </c>
    </row>
    <row r="105" spans="1:68">
      <c r="A105" s="128"/>
      <c r="B105" s="124">
        <v>1998</v>
      </c>
      <c r="C105" s="100">
        <v>0.7577526</v>
      </c>
      <c r="D105" s="100">
        <v>0.1473518</v>
      </c>
      <c r="E105" s="100">
        <v>0.1494712</v>
      </c>
      <c r="F105" s="100">
        <v>0.1528274</v>
      </c>
      <c r="G105" s="100">
        <v>0.44992280000000001</v>
      </c>
      <c r="H105" s="100">
        <v>0.27519510000000003</v>
      </c>
      <c r="I105" s="100">
        <v>0.71539759999999997</v>
      </c>
      <c r="J105" s="100">
        <v>0.53865379999999996</v>
      </c>
      <c r="K105" s="100">
        <v>0.43399949999999998</v>
      </c>
      <c r="L105" s="100">
        <v>0.76716300000000004</v>
      </c>
      <c r="M105" s="100">
        <v>0.50942779999999999</v>
      </c>
      <c r="N105" s="100">
        <v>1.7915567999999999</v>
      </c>
      <c r="O105" s="100">
        <v>3.5143778999999999</v>
      </c>
      <c r="P105" s="100">
        <v>2.9977996</v>
      </c>
      <c r="Q105" s="100">
        <v>8.7195817000000009</v>
      </c>
      <c r="R105" s="100">
        <v>13.025465000000001</v>
      </c>
      <c r="S105" s="100">
        <v>21.786294999999999</v>
      </c>
      <c r="T105" s="100">
        <v>88.431663999999998</v>
      </c>
      <c r="U105" s="100">
        <v>2.1529473000000001</v>
      </c>
      <c r="V105" s="100">
        <v>2.9089554</v>
      </c>
      <c r="W105" s="128"/>
      <c r="X105" s="124">
        <v>1998</v>
      </c>
      <c r="Y105" s="100">
        <v>0.47981580000000001</v>
      </c>
      <c r="Z105" s="100">
        <v>0</v>
      </c>
      <c r="AA105" s="100">
        <v>0.46980630000000001</v>
      </c>
      <c r="AB105" s="100">
        <v>0.32083879999999998</v>
      </c>
      <c r="AC105" s="100">
        <v>0.46306229999999998</v>
      </c>
      <c r="AD105" s="100">
        <v>0.1372043</v>
      </c>
      <c r="AE105" s="100">
        <v>0.28335919999999998</v>
      </c>
      <c r="AF105" s="100">
        <v>0.26710719999999999</v>
      </c>
      <c r="AG105" s="100">
        <v>0.57233610000000001</v>
      </c>
      <c r="AH105" s="100">
        <v>1.0763038</v>
      </c>
      <c r="AI105" s="100">
        <v>1.9313899999999999</v>
      </c>
      <c r="AJ105" s="100">
        <v>1.1600121000000001</v>
      </c>
      <c r="AK105" s="100">
        <v>1.6200322</v>
      </c>
      <c r="AL105" s="100">
        <v>2.0167912000000001</v>
      </c>
      <c r="AM105" s="100">
        <v>7.2898917000000001</v>
      </c>
      <c r="AN105" s="100">
        <v>8.2301140000000004</v>
      </c>
      <c r="AO105" s="100">
        <v>21.540654</v>
      </c>
      <c r="AP105" s="100">
        <v>61.568851000000002</v>
      </c>
      <c r="AQ105" s="100">
        <v>2.5308505000000001</v>
      </c>
      <c r="AR105" s="100">
        <v>2.2851800999999998</v>
      </c>
      <c r="AS105" s="128"/>
      <c r="AT105" s="124">
        <v>1998</v>
      </c>
      <c r="AU105" s="100">
        <v>0.62252640000000004</v>
      </c>
      <c r="AV105" s="100">
        <v>7.5537300000000002E-2</v>
      </c>
      <c r="AW105" s="100">
        <v>0.30590719999999999</v>
      </c>
      <c r="AX105" s="100">
        <v>0.23479710000000001</v>
      </c>
      <c r="AY105" s="100">
        <v>0.45639800000000003</v>
      </c>
      <c r="AZ105" s="100">
        <v>0.20610100000000001</v>
      </c>
      <c r="BA105" s="100">
        <v>0.49831639999999999</v>
      </c>
      <c r="BB105" s="100">
        <v>0.40231869999999997</v>
      </c>
      <c r="BC105" s="100">
        <v>0.5035482</v>
      </c>
      <c r="BD105" s="100">
        <v>0.92156979999999999</v>
      </c>
      <c r="BE105" s="100">
        <v>1.2085281000000001</v>
      </c>
      <c r="BF105" s="100">
        <v>1.481365</v>
      </c>
      <c r="BG105" s="100">
        <v>2.5666242000000001</v>
      </c>
      <c r="BH105" s="100">
        <v>2.4975611999999998</v>
      </c>
      <c r="BI105" s="100">
        <v>7.9553978000000001</v>
      </c>
      <c r="BJ105" s="100">
        <v>10.280134</v>
      </c>
      <c r="BK105" s="100">
        <v>21.633575</v>
      </c>
      <c r="BL105" s="100">
        <v>69.713815999999994</v>
      </c>
      <c r="BM105" s="100">
        <v>2.3431305999999998</v>
      </c>
      <c r="BN105" s="100">
        <v>2.5123924</v>
      </c>
      <c r="BO105" s="128"/>
      <c r="BP105" s="124">
        <v>1998</v>
      </c>
    </row>
    <row r="106" spans="1:68">
      <c r="A106" s="128"/>
      <c r="B106" s="124">
        <v>1999</v>
      </c>
      <c r="C106" s="100">
        <v>0.91383590000000003</v>
      </c>
      <c r="D106" s="100">
        <v>0.14607410000000001</v>
      </c>
      <c r="E106" s="100">
        <v>0</v>
      </c>
      <c r="F106" s="100">
        <v>0.90708429999999995</v>
      </c>
      <c r="G106" s="100">
        <v>0.45827059999999997</v>
      </c>
      <c r="H106" s="100">
        <v>0.55185510000000004</v>
      </c>
      <c r="I106" s="100">
        <v>0.28669309999999998</v>
      </c>
      <c r="J106" s="100">
        <v>0.53551539999999997</v>
      </c>
      <c r="K106" s="100">
        <v>0.85450490000000001</v>
      </c>
      <c r="L106" s="100">
        <v>0.7591677</v>
      </c>
      <c r="M106" s="100">
        <v>0.9824775</v>
      </c>
      <c r="N106" s="100">
        <v>1.9301169</v>
      </c>
      <c r="O106" s="100">
        <v>2.6134908000000001</v>
      </c>
      <c r="P106" s="100">
        <v>3.3151701999999998</v>
      </c>
      <c r="Q106" s="100">
        <v>10.245412</v>
      </c>
      <c r="R106" s="100">
        <v>10.43</v>
      </c>
      <c r="S106" s="100">
        <v>22.332196</v>
      </c>
      <c r="T106" s="100">
        <v>62.177883999999999</v>
      </c>
      <c r="U106" s="100">
        <v>2.0877701000000002</v>
      </c>
      <c r="V106" s="100">
        <v>2.6240157000000002</v>
      </c>
      <c r="W106" s="128"/>
      <c r="X106" s="124">
        <v>1999</v>
      </c>
      <c r="Y106" s="100">
        <v>0.32097059999999999</v>
      </c>
      <c r="Z106" s="100">
        <v>0.15389230000000001</v>
      </c>
      <c r="AA106" s="100">
        <v>0.31114989999999998</v>
      </c>
      <c r="AB106" s="100">
        <v>0.79181829999999997</v>
      </c>
      <c r="AC106" s="100">
        <v>0.31445899999999999</v>
      </c>
      <c r="AD106" s="100">
        <v>0.41235640000000001</v>
      </c>
      <c r="AE106" s="100">
        <v>0.14143230000000001</v>
      </c>
      <c r="AF106" s="100">
        <v>0.53052089999999996</v>
      </c>
      <c r="AG106" s="100">
        <v>0.42216480000000001</v>
      </c>
      <c r="AH106" s="100">
        <v>0.30224309999999999</v>
      </c>
      <c r="AI106" s="100">
        <v>0.67289200000000005</v>
      </c>
      <c r="AJ106" s="100">
        <v>1.7779161000000001</v>
      </c>
      <c r="AK106" s="100">
        <v>1.832811</v>
      </c>
      <c r="AL106" s="100">
        <v>4.0692469999999998</v>
      </c>
      <c r="AM106" s="100">
        <v>8.4503047000000002</v>
      </c>
      <c r="AN106" s="100">
        <v>15.401201</v>
      </c>
      <c r="AO106" s="100">
        <v>22.527719999999999</v>
      </c>
      <c r="AP106" s="100">
        <v>51.463687999999998</v>
      </c>
      <c r="AQ106" s="100">
        <v>2.6921012000000002</v>
      </c>
      <c r="AR106" s="100">
        <v>2.3987221000000001</v>
      </c>
      <c r="AS106" s="128"/>
      <c r="AT106" s="124">
        <v>1999</v>
      </c>
      <c r="AU106" s="100">
        <v>0.62515480000000001</v>
      </c>
      <c r="AV106" s="100">
        <v>0.1498813</v>
      </c>
      <c r="AW106" s="100">
        <v>0.151978</v>
      </c>
      <c r="AX106" s="100">
        <v>0.85078869999999995</v>
      </c>
      <c r="AY106" s="100">
        <v>0.38740229999999998</v>
      </c>
      <c r="AZ106" s="100">
        <v>0.48197620000000002</v>
      </c>
      <c r="BA106" s="100">
        <v>0.2135745</v>
      </c>
      <c r="BB106" s="100">
        <v>0.53300639999999999</v>
      </c>
      <c r="BC106" s="100">
        <v>0.6370401</v>
      </c>
      <c r="BD106" s="100">
        <v>0.53016850000000004</v>
      </c>
      <c r="BE106" s="100">
        <v>0.82977219999999996</v>
      </c>
      <c r="BF106" s="100">
        <v>1.8553725999999999</v>
      </c>
      <c r="BG106" s="100">
        <v>2.2235098</v>
      </c>
      <c r="BH106" s="100">
        <v>3.6990346999999999</v>
      </c>
      <c r="BI106" s="100">
        <v>9.2924444000000008</v>
      </c>
      <c r="BJ106" s="100">
        <v>13.261815</v>
      </c>
      <c r="BK106" s="100">
        <v>22.453256</v>
      </c>
      <c r="BL106" s="100">
        <v>54.728085999999998</v>
      </c>
      <c r="BM106" s="100">
        <v>2.3920566000000001</v>
      </c>
      <c r="BN106" s="100">
        <v>2.4913124</v>
      </c>
      <c r="BO106" s="128"/>
      <c r="BP106" s="124">
        <v>1999</v>
      </c>
    </row>
    <row r="107" spans="1:68" s="92" customFormat="1">
      <c r="A107" s="126"/>
      <c r="B107" s="125">
        <v>2000</v>
      </c>
      <c r="C107" s="100">
        <v>1.2247003999999999</v>
      </c>
      <c r="D107" s="100">
        <v>0.14530770000000001</v>
      </c>
      <c r="E107" s="100">
        <v>0</v>
      </c>
      <c r="F107" s="100">
        <v>0.4464591</v>
      </c>
      <c r="G107" s="100">
        <v>0.15395629999999999</v>
      </c>
      <c r="H107" s="100">
        <v>0.13959869999999999</v>
      </c>
      <c r="I107" s="100">
        <v>0.71001449999999999</v>
      </c>
      <c r="J107" s="100">
        <v>0.26879589999999998</v>
      </c>
      <c r="K107" s="100">
        <v>0.97800600000000004</v>
      </c>
      <c r="L107" s="100">
        <v>0.60310180000000002</v>
      </c>
      <c r="M107" s="100">
        <v>1.4274431000000001</v>
      </c>
      <c r="N107" s="100">
        <v>1.4371503000000001</v>
      </c>
      <c r="O107" s="100">
        <v>2.5110801</v>
      </c>
      <c r="P107" s="100">
        <v>4.2436201999999996</v>
      </c>
      <c r="Q107" s="100">
        <v>7.3903622999999996</v>
      </c>
      <c r="R107" s="100">
        <v>10.999537</v>
      </c>
      <c r="S107" s="100">
        <v>21.148624000000002</v>
      </c>
      <c r="T107" s="100">
        <v>61.008853000000002</v>
      </c>
      <c r="U107" s="100">
        <v>2.0119734</v>
      </c>
      <c r="V107" s="100">
        <v>2.4898318000000002</v>
      </c>
      <c r="W107" s="126"/>
      <c r="X107" s="125">
        <v>2000</v>
      </c>
      <c r="Y107" s="100">
        <v>0.16115850000000001</v>
      </c>
      <c r="Z107" s="100">
        <v>0.15309500000000001</v>
      </c>
      <c r="AA107" s="100">
        <v>0</v>
      </c>
      <c r="AB107" s="100">
        <v>0</v>
      </c>
      <c r="AC107" s="100">
        <v>0.31730019999999998</v>
      </c>
      <c r="AD107" s="100">
        <v>0.41604259999999998</v>
      </c>
      <c r="AE107" s="100">
        <v>0.28011049999999998</v>
      </c>
      <c r="AF107" s="100">
        <v>0.26592169999999998</v>
      </c>
      <c r="AG107" s="100">
        <v>0.27596140000000002</v>
      </c>
      <c r="AH107" s="100">
        <v>0.89524579999999998</v>
      </c>
      <c r="AI107" s="100">
        <v>1.1304069999999999</v>
      </c>
      <c r="AJ107" s="100">
        <v>1.0627715</v>
      </c>
      <c r="AK107" s="100">
        <v>1.5216145000000001</v>
      </c>
      <c r="AL107" s="100">
        <v>2.9164127</v>
      </c>
      <c r="AM107" s="100">
        <v>5.1277875000000002</v>
      </c>
      <c r="AN107" s="100">
        <v>9.4429697000000008</v>
      </c>
      <c r="AO107" s="100">
        <v>23.304714000000001</v>
      </c>
      <c r="AP107" s="100">
        <v>50.550308999999999</v>
      </c>
      <c r="AQ107" s="100">
        <v>2.3264700999999999</v>
      </c>
      <c r="AR107" s="100">
        <v>2.0040637000000001</v>
      </c>
      <c r="AS107" s="126"/>
      <c r="AT107" s="125">
        <v>2000</v>
      </c>
      <c r="AU107" s="100">
        <v>0.70658730000000003</v>
      </c>
      <c r="AV107" s="100">
        <v>0.1490997</v>
      </c>
      <c r="AW107" s="100">
        <v>0</v>
      </c>
      <c r="AX107" s="100">
        <v>0.22800039999999999</v>
      </c>
      <c r="AY107" s="100">
        <v>0.2344019</v>
      </c>
      <c r="AZ107" s="100">
        <v>0.27827649999999998</v>
      </c>
      <c r="BA107" s="100">
        <v>0.49357820000000002</v>
      </c>
      <c r="BB107" s="100">
        <v>0.26735110000000001</v>
      </c>
      <c r="BC107" s="100">
        <v>0.62479130000000005</v>
      </c>
      <c r="BD107" s="100">
        <v>0.74993719999999997</v>
      </c>
      <c r="BE107" s="100">
        <v>1.2802621999999999</v>
      </c>
      <c r="BF107" s="100">
        <v>1.2532074</v>
      </c>
      <c r="BG107" s="100">
        <v>2.0187924000000002</v>
      </c>
      <c r="BH107" s="100">
        <v>3.5672136999999999</v>
      </c>
      <c r="BI107" s="100">
        <v>6.1982289000000002</v>
      </c>
      <c r="BJ107" s="100">
        <v>10.116679</v>
      </c>
      <c r="BK107" s="100">
        <v>22.474544999999999</v>
      </c>
      <c r="BL107" s="100">
        <v>53.758730999999997</v>
      </c>
      <c r="BM107" s="100">
        <v>2.1703941000000002</v>
      </c>
      <c r="BN107" s="100">
        <v>2.2196170999999998</v>
      </c>
      <c r="BO107" s="126"/>
      <c r="BP107" s="125">
        <v>2000</v>
      </c>
    </row>
    <row r="108" spans="1:68">
      <c r="A108" s="128"/>
      <c r="B108" s="124">
        <v>2001</v>
      </c>
      <c r="C108" s="100">
        <v>0.15312690000000001</v>
      </c>
      <c r="D108" s="100">
        <v>0.1451172</v>
      </c>
      <c r="E108" s="100">
        <v>0.58106089999999999</v>
      </c>
      <c r="F108" s="100">
        <v>0.14616589999999999</v>
      </c>
      <c r="G108" s="100">
        <v>0.1527781</v>
      </c>
      <c r="H108" s="100">
        <v>0.43209110000000001</v>
      </c>
      <c r="I108" s="100">
        <v>0.27683540000000001</v>
      </c>
      <c r="J108" s="100">
        <v>0.67853929999999996</v>
      </c>
      <c r="K108" s="100">
        <v>0.4110028</v>
      </c>
      <c r="L108" s="100">
        <v>0.89431170000000004</v>
      </c>
      <c r="M108" s="100">
        <v>1.0800301999999999</v>
      </c>
      <c r="N108" s="100">
        <v>1.9630167999999999</v>
      </c>
      <c r="O108" s="100">
        <v>2.9184085999999998</v>
      </c>
      <c r="P108" s="100">
        <v>3.9001443</v>
      </c>
      <c r="Q108" s="100">
        <v>6.9651509999999996</v>
      </c>
      <c r="R108" s="100">
        <v>14.170515999999999</v>
      </c>
      <c r="S108" s="100">
        <v>18.055785</v>
      </c>
      <c r="T108" s="100">
        <v>46.701979999999999</v>
      </c>
      <c r="U108" s="100">
        <v>1.9138603999999999</v>
      </c>
      <c r="V108" s="100">
        <v>2.2676964000000002</v>
      </c>
      <c r="W108" s="128"/>
      <c r="X108" s="124">
        <v>2001</v>
      </c>
      <c r="Y108" s="100">
        <v>0</v>
      </c>
      <c r="Z108" s="100">
        <v>0.1530398</v>
      </c>
      <c r="AA108" s="100">
        <v>0</v>
      </c>
      <c r="AB108" s="100">
        <v>0.15247810000000001</v>
      </c>
      <c r="AC108" s="100">
        <v>0</v>
      </c>
      <c r="AD108" s="100">
        <v>0.42887160000000002</v>
      </c>
      <c r="AE108" s="100">
        <v>0.40808</v>
      </c>
      <c r="AF108" s="100">
        <v>0.13402040000000001</v>
      </c>
      <c r="AG108" s="100">
        <v>0.27018150000000002</v>
      </c>
      <c r="AH108" s="100">
        <v>0.88321280000000002</v>
      </c>
      <c r="AI108" s="100">
        <v>0.93188680000000002</v>
      </c>
      <c r="AJ108" s="100">
        <v>3.0453204999999999</v>
      </c>
      <c r="AK108" s="100">
        <v>3.7010991999999998</v>
      </c>
      <c r="AL108" s="100">
        <v>4.0629524999999997</v>
      </c>
      <c r="AM108" s="100">
        <v>4.5104372000000001</v>
      </c>
      <c r="AN108" s="100">
        <v>8.9646825999999997</v>
      </c>
      <c r="AO108" s="100">
        <v>15.965196000000001</v>
      </c>
      <c r="AP108" s="100">
        <v>46.684058999999998</v>
      </c>
      <c r="AQ108" s="100">
        <v>2.3165129000000002</v>
      </c>
      <c r="AR108" s="100">
        <v>1.9935442999999999</v>
      </c>
      <c r="AS108" s="128"/>
      <c r="AT108" s="124">
        <v>2001</v>
      </c>
      <c r="AU108" s="100">
        <v>7.8512299999999993E-2</v>
      </c>
      <c r="AV108" s="100">
        <v>0.1489732</v>
      </c>
      <c r="AW108" s="100">
        <v>0.29761349999999998</v>
      </c>
      <c r="AX108" s="100">
        <v>0.14925530000000001</v>
      </c>
      <c r="AY108" s="100">
        <v>7.75116E-2</v>
      </c>
      <c r="AZ108" s="100">
        <v>0.43047540000000001</v>
      </c>
      <c r="BA108" s="100">
        <v>0.34302939999999998</v>
      </c>
      <c r="BB108" s="100">
        <v>0.40457660000000001</v>
      </c>
      <c r="BC108" s="100">
        <v>0.34009790000000001</v>
      </c>
      <c r="BD108" s="100">
        <v>0.88872759999999995</v>
      </c>
      <c r="BE108" s="100">
        <v>1.0062036000000001</v>
      </c>
      <c r="BF108" s="100">
        <v>2.4950622999999998</v>
      </c>
      <c r="BG108" s="100">
        <v>3.3069269000000001</v>
      </c>
      <c r="BH108" s="100">
        <v>3.9829001000000002</v>
      </c>
      <c r="BI108" s="100">
        <v>5.6776692999999998</v>
      </c>
      <c r="BJ108" s="100">
        <v>11.243622</v>
      </c>
      <c r="BK108" s="100">
        <v>16.777550999999999</v>
      </c>
      <c r="BL108" s="100">
        <v>46.689594</v>
      </c>
      <c r="BM108" s="100">
        <v>2.1167644000000001</v>
      </c>
      <c r="BN108" s="100">
        <v>2.1159975000000002</v>
      </c>
      <c r="BO108" s="128"/>
      <c r="BP108" s="124">
        <v>2001</v>
      </c>
    </row>
    <row r="109" spans="1:68">
      <c r="A109" s="128"/>
      <c r="B109" s="125">
        <v>2002</v>
      </c>
      <c r="C109" s="100">
        <v>0.46113900000000002</v>
      </c>
      <c r="D109" s="100">
        <v>0.14560529999999999</v>
      </c>
      <c r="E109" s="100">
        <v>0</v>
      </c>
      <c r="F109" s="100">
        <v>0</v>
      </c>
      <c r="G109" s="100">
        <v>0.1495235</v>
      </c>
      <c r="H109" s="100">
        <v>0.2932169</v>
      </c>
      <c r="I109" s="100">
        <v>0.40600120000000001</v>
      </c>
      <c r="J109" s="100">
        <v>0.5491895</v>
      </c>
      <c r="K109" s="100">
        <v>0.2684182</v>
      </c>
      <c r="L109" s="100">
        <v>0.73412920000000004</v>
      </c>
      <c r="M109" s="100">
        <v>0.93083289999999996</v>
      </c>
      <c r="N109" s="100">
        <v>1.2823237000000001</v>
      </c>
      <c r="O109" s="100">
        <v>2.3637421000000001</v>
      </c>
      <c r="P109" s="100">
        <v>3.5149178999999999</v>
      </c>
      <c r="Q109" s="100">
        <v>7.6304980999999996</v>
      </c>
      <c r="R109" s="100">
        <v>12.969944</v>
      </c>
      <c r="S109" s="100">
        <v>21.365632000000002</v>
      </c>
      <c r="T109" s="100">
        <v>50.813008000000004</v>
      </c>
      <c r="U109" s="100">
        <v>1.8707076</v>
      </c>
      <c r="V109" s="100">
        <v>2.2246467999999999</v>
      </c>
      <c r="W109" s="128"/>
      <c r="X109" s="125">
        <v>2002</v>
      </c>
      <c r="Y109" s="100">
        <v>0.48506090000000002</v>
      </c>
      <c r="Z109" s="100">
        <v>0.1536941</v>
      </c>
      <c r="AA109" s="100">
        <v>0.15098400000000001</v>
      </c>
      <c r="AB109" s="100">
        <v>0</v>
      </c>
      <c r="AC109" s="100">
        <v>0.15458530000000001</v>
      </c>
      <c r="AD109" s="100">
        <v>0.29337770000000002</v>
      </c>
      <c r="AE109" s="100">
        <v>0.26603670000000001</v>
      </c>
      <c r="AF109" s="100">
        <v>0.81328579999999995</v>
      </c>
      <c r="AG109" s="100">
        <v>0.52947940000000004</v>
      </c>
      <c r="AH109" s="100">
        <v>1.0150444000000001</v>
      </c>
      <c r="AI109" s="100">
        <v>1.3981408</v>
      </c>
      <c r="AJ109" s="100">
        <v>0.93981429999999999</v>
      </c>
      <c r="AK109" s="100">
        <v>0.72076229999999997</v>
      </c>
      <c r="AL109" s="100">
        <v>2.5564114999999998</v>
      </c>
      <c r="AM109" s="100">
        <v>4.8525286000000003</v>
      </c>
      <c r="AN109" s="100">
        <v>7.8753368000000004</v>
      </c>
      <c r="AO109" s="100">
        <v>21.009907999999999</v>
      </c>
      <c r="AP109" s="100">
        <v>59.065173999999999</v>
      </c>
      <c r="AQ109" s="100">
        <v>2.5153449000000001</v>
      </c>
      <c r="AR109" s="100">
        <v>2.0762426</v>
      </c>
      <c r="AS109" s="128"/>
      <c r="AT109" s="125">
        <v>2002</v>
      </c>
      <c r="AU109" s="100">
        <v>0.47279759999999998</v>
      </c>
      <c r="AV109" s="100">
        <v>0.14954039999999999</v>
      </c>
      <c r="AW109" s="100">
        <v>7.3630500000000002E-2</v>
      </c>
      <c r="AX109" s="100">
        <v>0</v>
      </c>
      <c r="AY109" s="100">
        <v>0.15201229999999999</v>
      </c>
      <c r="AZ109" s="100">
        <v>0.29329729999999998</v>
      </c>
      <c r="BA109" s="100">
        <v>0.33541510000000002</v>
      </c>
      <c r="BB109" s="100">
        <v>0.68208449999999998</v>
      </c>
      <c r="BC109" s="100">
        <v>0.39984940000000002</v>
      </c>
      <c r="BD109" s="100">
        <v>0.87546250000000003</v>
      </c>
      <c r="BE109" s="100">
        <v>1.1643287</v>
      </c>
      <c r="BF109" s="100">
        <v>1.1132717000000001</v>
      </c>
      <c r="BG109" s="100">
        <v>1.5489393</v>
      </c>
      <c r="BH109" s="100">
        <v>3.0283015999999998</v>
      </c>
      <c r="BI109" s="100">
        <v>6.1792261000000002</v>
      </c>
      <c r="BJ109" s="100">
        <v>10.126969000000001</v>
      </c>
      <c r="BK109" s="100">
        <v>21.149795999999998</v>
      </c>
      <c r="BL109" s="100">
        <v>56.502979000000003</v>
      </c>
      <c r="BM109" s="100">
        <v>2.1954110999999998</v>
      </c>
      <c r="BN109" s="100">
        <v>2.1613250000000002</v>
      </c>
      <c r="BO109" s="128"/>
      <c r="BP109" s="125">
        <v>2002</v>
      </c>
    </row>
    <row r="110" spans="1:68">
      <c r="A110" s="128"/>
      <c r="B110" s="124">
        <v>2003</v>
      </c>
      <c r="C110" s="100">
        <v>0.4611015</v>
      </c>
      <c r="D110" s="100">
        <v>0</v>
      </c>
      <c r="E110" s="100">
        <v>0.1421945</v>
      </c>
      <c r="F110" s="100">
        <v>0.2883307</v>
      </c>
      <c r="G110" s="100">
        <v>0</v>
      </c>
      <c r="H110" s="100">
        <v>0</v>
      </c>
      <c r="I110" s="100">
        <v>0.40121760000000001</v>
      </c>
      <c r="J110" s="100">
        <v>0.69359959999999998</v>
      </c>
      <c r="K110" s="100">
        <v>0.79443470000000005</v>
      </c>
      <c r="L110" s="100">
        <v>0.86610209999999999</v>
      </c>
      <c r="M110" s="100">
        <v>0.77249780000000001</v>
      </c>
      <c r="N110" s="100">
        <v>1.5568187</v>
      </c>
      <c r="O110" s="100">
        <v>3.6877830999999999</v>
      </c>
      <c r="P110" s="100">
        <v>4.2772208999999997</v>
      </c>
      <c r="Q110" s="100">
        <v>5.3475220999999999</v>
      </c>
      <c r="R110" s="100">
        <v>10.942945</v>
      </c>
      <c r="S110" s="100">
        <v>28.480529000000001</v>
      </c>
      <c r="T110" s="100">
        <v>42.456997999999999</v>
      </c>
      <c r="U110" s="100">
        <v>1.9514494</v>
      </c>
      <c r="V110" s="100">
        <v>2.2372985000000001</v>
      </c>
      <c r="W110" s="128"/>
      <c r="X110" s="124">
        <v>2003</v>
      </c>
      <c r="Y110" s="100">
        <v>0.64670499999999997</v>
      </c>
      <c r="Z110" s="100">
        <v>0</v>
      </c>
      <c r="AA110" s="100">
        <v>0</v>
      </c>
      <c r="AB110" s="100">
        <v>0.14998800000000001</v>
      </c>
      <c r="AC110" s="100">
        <v>0.15076999999999999</v>
      </c>
      <c r="AD110" s="100">
        <v>0.29716710000000002</v>
      </c>
      <c r="AE110" s="100">
        <v>0.26273410000000003</v>
      </c>
      <c r="AF110" s="100">
        <v>0</v>
      </c>
      <c r="AG110" s="100">
        <v>0.13059570000000001</v>
      </c>
      <c r="AH110" s="100">
        <v>0.42679289999999998</v>
      </c>
      <c r="AI110" s="100">
        <v>0.76908049999999994</v>
      </c>
      <c r="AJ110" s="100">
        <v>1.0599209000000001</v>
      </c>
      <c r="AK110" s="100">
        <v>2.5748340000000001</v>
      </c>
      <c r="AL110" s="100">
        <v>3.324551</v>
      </c>
      <c r="AM110" s="100">
        <v>5.5218958999999996</v>
      </c>
      <c r="AN110" s="100">
        <v>13.23052</v>
      </c>
      <c r="AO110" s="100">
        <v>22.861114000000001</v>
      </c>
      <c r="AP110" s="100">
        <v>56.157573999999997</v>
      </c>
      <c r="AQ110" s="100">
        <v>2.6477024999999998</v>
      </c>
      <c r="AR110" s="100">
        <v>2.1684692999999999</v>
      </c>
      <c r="AS110" s="128"/>
      <c r="AT110" s="124">
        <v>2003</v>
      </c>
      <c r="AU110" s="100">
        <v>0.5515563</v>
      </c>
      <c r="AV110" s="100">
        <v>0</v>
      </c>
      <c r="AW110" s="100">
        <v>7.2947399999999996E-2</v>
      </c>
      <c r="AX110" s="100">
        <v>0.22052859999999999</v>
      </c>
      <c r="AY110" s="100">
        <v>7.4073399999999998E-2</v>
      </c>
      <c r="AZ110" s="100">
        <v>0.14822389999999999</v>
      </c>
      <c r="BA110" s="100">
        <v>0.33135619999999999</v>
      </c>
      <c r="BB110" s="100">
        <v>0.34439720000000001</v>
      </c>
      <c r="BC110" s="100">
        <v>0.4602308</v>
      </c>
      <c r="BD110" s="100">
        <v>0.6448488</v>
      </c>
      <c r="BE110" s="100">
        <v>0.77078539999999995</v>
      </c>
      <c r="BF110" s="100">
        <v>1.3109801999999999</v>
      </c>
      <c r="BG110" s="100">
        <v>3.1356080999999998</v>
      </c>
      <c r="BH110" s="100">
        <v>3.7940212</v>
      </c>
      <c r="BI110" s="100">
        <v>5.4384423999999996</v>
      </c>
      <c r="BJ110" s="100">
        <v>12.209576</v>
      </c>
      <c r="BK110" s="100">
        <v>25.091681000000001</v>
      </c>
      <c r="BL110" s="100">
        <v>51.885223000000003</v>
      </c>
      <c r="BM110" s="100">
        <v>2.3021452</v>
      </c>
      <c r="BN110" s="100">
        <v>2.2311822000000001</v>
      </c>
      <c r="BO110" s="128"/>
      <c r="BP110" s="124">
        <v>2003</v>
      </c>
    </row>
    <row r="111" spans="1:68">
      <c r="A111" s="128"/>
      <c r="B111" s="125">
        <v>2004</v>
      </c>
      <c r="C111" s="100">
        <v>0.61396589999999995</v>
      </c>
      <c r="D111" s="100">
        <v>0.44151210000000002</v>
      </c>
      <c r="E111" s="100">
        <v>0.42349730000000002</v>
      </c>
      <c r="F111" s="100">
        <v>0</v>
      </c>
      <c r="G111" s="100">
        <v>0.56859289999999996</v>
      </c>
      <c r="H111" s="100">
        <v>0.4443859</v>
      </c>
      <c r="I111" s="100">
        <v>0.40065070000000003</v>
      </c>
      <c r="J111" s="100">
        <v>0.4163596</v>
      </c>
      <c r="K111" s="100">
        <v>0.92169179999999995</v>
      </c>
      <c r="L111" s="100">
        <v>0.84867429999999999</v>
      </c>
      <c r="M111" s="100">
        <v>1.0732377</v>
      </c>
      <c r="N111" s="100">
        <v>2.3418929999999998</v>
      </c>
      <c r="O111" s="100">
        <v>2.4417855999999998</v>
      </c>
      <c r="P111" s="100">
        <v>4.1536979000000001</v>
      </c>
      <c r="Q111" s="100">
        <v>9.0683146000000008</v>
      </c>
      <c r="R111" s="100">
        <v>12.344815000000001</v>
      </c>
      <c r="S111" s="100">
        <v>22.344018999999999</v>
      </c>
      <c r="T111" s="100">
        <v>53.456282999999999</v>
      </c>
      <c r="U111" s="100">
        <v>2.2433417000000002</v>
      </c>
      <c r="V111" s="100">
        <v>2.5447848</v>
      </c>
      <c r="W111" s="128"/>
      <c r="X111" s="125">
        <v>2004</v>
      </c>
      <c r="Y111" s="100">
        <v>0.80818009999999996</v>
      </c>
      <c r="Z111" s="100">
        <v>0.31006309999999998</v>
      </c>
      <c r="AA111" s="100">
        <v>0</v>
      </c>
      <c r="AB111" s="100">
        <v>0.29849409999999998</v>
      </c>
      <c r="AC111" s="100">
        <v>0.14765919999999999</v>
      </c>
      <c r="AD111" s="100">
        <v>0.29911949999999998</v>
      </c>
      <c r="AE111" s="100">
        <v>0.52609570000000005</v>
      </c>
      <c r="AF111" s="100">
        <v>0.27365099999999998</v>
      </c>
      <c r="AG111" s="100">
        <v>0.1297422</v>
      </c>
      <c r="AH111" s="100">
        <v>0.83643279999999998</v>
      </c>
      <c r="AI111" s="100">
        <v>0.30405120000000002</v>
      </c>
      <c r="AJ111" s="100">
        <v>1.8671696</v>
      </c>
      <c r="AK111" s="100">
        <v>1.7984399</v>
      </c>
      <c r="AL111" s="100">
        <v>3.4988560999999998</v>
      </c>
      <c r="AM111" s="100">
        <v>6.5017493000000002</v>
      </c>
      <c r="AN111" s="100">
        <v>11.804345</v>
      </c>
      <c r="AO111" s="100">
        <v>20.220580000000002</v>
      </c>
      <c r="AP111" s="100">
        <v>51.91236</v>
      </c>
      <c r="AQ111" s="100">
        <v>2.6203647000000001</v>
      </c>
      <c r="AR111" s="100">
        <v>2.1557544000000002</v>
      </c>
      <c r="AS111" s="128"/>
      <c r="AT111" s="125">
        <v>2004</v>
      </c>
      <c r="AU111" s="100">
        <v>0.70856319999999995</v>
      </c>
      <c r="AV111" s="100">
        <v>0.37749719999999998</v>
      </c>
      <c r="AW111" s="100">
        <v>0.21746460000000001</v>
      </c>
      <c r="AX111" s="100">
        <v>0.1462107</v>
      </c>
      <c r="AY111" s="100">
        <v>0.36212830000000001</v>
      </c>
      <c r="AZ111" s="100">
        <v>0.37210189999999999</v>
      </c>
      <c r="BA111" s="100">
        <v>0.4638526</v>
      </c>
      <c r="BB111" s="100">
        <v>0.34449760000000001</v>
      </c>
      <c r="BC111" s="100">
        <v>0.5227965</v>
      </c>
      <c r="BD111" s="100">
        <v>0.84250910000000001</v>
      </c>
      <c r="BE111" s="100">
        <v>0.68701449999999997</v>
      </c>
      <c r="BF111" s="100">
        <v>2.1062671000000002</v>
      </c>
      <c r="BG111" s="100">
        <v>2.1221462999999998</v>
      </c>
      <c r="BH111" s="100">
        <v>3.8216177999999998</v>
      </c>
      <c r="BI111" s="100">
        <v>7.7328307000000001</v>
      </c>
      <c r="BJ111" s="100">
        <v>12.047791</v>
      </c>
      <c r="BK111" s="100">
        <v>21.071652</v>
      </c>
      <c r="BL111" s="100">
        <v>52.396621000000003</v>
      </c>
      <c r="BM111" s="100">
        <v>2.4331849999999999</v>
      </c>
      <c r="BN111" s="100">
        <v>2.3404330999999998</v>
      </c>
      <c r="BO111" s="128"/>
      <c r="BP111" s="125">
        <v>2004</v>
      </c>
    </row>
    <row r="112" spans="1:68">
      <c r="A112" s="128"/>
      <c r="B112" s="124">
        <v>2005</v>
      </c>
      <c r="C112" s="100">
        <v>0.76214519999999997</v>
      </c>
      <c r="D112" s="100">
        <v>0.1476143</v>
      </c>
      <c r="E112" s="100">
        <v>0.28130270000000002</v>
      </c>
      <c r="F112" s="100">
        <v>0</v>
      </c>
      <c r="G112" s="100">
        <v>0.41675119999999999</v>
      </c>
      <c r="H112" s="100">
        <v>0.29382079999999999</v>
      </c>
      <c r="I112" s="100">
        <v>0.26844449999999997</v>
      </c>
      <c r="J112" s="100">
        <v>0.27401389999999998</v>
      </c>
      <c r="K112" s="100">
        <v>0.52753190000000005</v>
      </c>
      <c r="L112" s="100">
        <v>1.1119049000000001</v>
      </c>
      <c r="M112" s="100">
        <v>1.8211398000000001</v>
      </c>
      <c r="N112" s="100">
        <v>1.6244314</v>
      </c>
      <c r="O112" s="100">
        <v>1.7039112999999999</v>
      </c>
      <c r="P112" s="100">
        <v>5.6309174999999998</v>
      </c>
      <c r="Q112" s="100">
        <v>8.7530593999999997</v>
      </c>
      <c r="R112" s="100">
        <v>10.921799999999999</v>
      </c>
      <c r="S112" s="100">
        <v>21.477934999999999</v>
      </c>
      <c r="T112" s="100">
        <v>47.662961000000003</v>
      </c>
      <c r="U112" s="100">
        <v>2.1258263999999998</v>
      </c>
      <c r="V112" s="100">
        <v>2.3617651</v>
      </c>
      <c r="W112" s="128"/>
      <c r="X112" s="124">
        <v>2005</v>
      </c>
      <c r="Y112" s="100">
        <v>0.80451039999999996</v>
      </c>
      <c r="Z112" s="100">
        <v>0.31075199999999997</v>
      </c>
      <c r="AA112" s="100">
        <v>0.1484047</v>
      </c>
      <c r="AB112" s="100">
        <v>0.29691210000000001</v>
      </c>
      <c r="AC112" s="100">
        <v>0.14392759999999999</v>
      </c>
      <c r="AD112" s="100">
        <v>0.29767840000000001</v>
      </c>
      <c r="AE112" s="100">
        <v>0.13236529999999999</v>
      </c>
      <c r="AF112" s="100">
        <v>0.67704070000000005</v>
      </c>
      <c r="AG112" s="100">
        <v>0.77983049999999998</v>
      </c>
      <c r="AH112" s="100">
        <v>0.54674239999999996</v>
      </c>
      <c r="AI112" s="100">
        <v>1.6503433000000001</v>
      </c>
      <c r="AJ112" s="100">
        <v>1.4733689000000001</v>
      </c>
      <c r="AK112" s="100">
        <v>2.3616400999999998</v>
      </c>
      <c r="AL112" s="100">
        <v>3.6656507999999999</v>
      </c>
      <c r="AM112" s="100">
        <v>5.5888992000000002</v>
      </c>
      <c r="AN112" s="100">
        <v>10.788323</v>
      </c>
      <c r="AO112" s="100">
        <v>15.411883</v>
      </c>
      <c r="AP112" s="100">
        <v>60.774017999999998</v>
      </c>
      <c r="AQ112" s="100">
        <v>2.8058882999999999</v>
      </c>
      <c r="AR112" s="100">
        <v>2.2775389000000001</v>
      </c>
      <c r="AS112" s="128"/>
      <c r="AT112" s="124">
        <v>2005</v>
      </c>
      <c r="AU112" s="100">
        <v>0.78275499999999998</v>
      </c>
      <c r="AV112" s="100">
        <v>0.22709360000000001</v>
      </c>
      <c r="AW112" s="100">
        <v>0.2166361</v>
      </c>
      <c r="AX112" s="100">
        <v>0.14497669999999999</v>
      </c>
      <c r="AY112" s="100">
        <v>0.2827559</v>
      </c>
      <c r="AZ112" s="100">
        <v>0.29573700000000003</v>
      </c>
      <c r="BA112" s="100">
        <v>0.199931</v>
      </c>
      <c r="BB112" s="100">
        <v>0.47671000000000002</v>
      </c>
      <c r="BC112" s="100">
        <v>0.65460189999999996</v>
      </c>
      <c r="BD112" s="100">
        <v>0.82696340000000002</v>
      </c>
      <c r="BE112" s="100">
        <v>1.7352519</v>
      </c>
      <c r="BF112" s="100">
        <v>1.549193</v>
      </c>
      <c r="BG112" s="100">
        <v>2.0314641999999998</v>
      </c>
      <c r="BH112" s="100">
        <v>4.6365905999999999</v>
      </c>
      <c r="BI112" s="100">
        <v>7.1070221</v>
      </c>
      <c r="BJ112" s="100">
        <v>10.848998</v>
      </c>
      <c r="BK112" s="100">
        <v>17.862245999999999</v>
      </c>
      <c r="BL112" s="100">
        <v>56.586728000000001</v>
      </c>
      <c r="BM112" s="100">
        <v>2.4681758999999999</v>
      </c>
      <c r="BN112" s="100">
        <v>2.3391723999999998</v>
      </c>
      <c r="BO112" s="128"/>
      <c r="BP112" s="124">
        <v>2005</v>
      </c>
    </row>
    <row r="113" spans="2:68">
      <c r="B113" s="124">
        <v>2006</v>
      </c>
      <c r="C113" s="100">
        <v>0.30099809999999999</v>
      </c>
      <c r="D113" s="100">
        <v>0.14729690000000001</v>
      </c>
      <c r="E113" s="100">
        <v>0.1407687</v>
      </c>
      <c r="F113" s="100">
        <v>0.13993530000000001</v>
      </c>
      <c r="G113" s="100">
        <v>0.4073773</v>
      </c>
      <c r="H113" s="100">
        <v>0.71817310000000001</v>
      </c>
      <c r="I113" s="100">
        <v>0.40876499999999999</v>
      </c>
      <c r="J113" s="100">
        <v>0.26668370000000002</v>
      </c>
      <c r="K113" s="100">
        <v>0.92965810000000004</v>
      </c>
      <c r="L113" s="100">
        <v>0.27337640000000002</v>
      </c>
      <c r="M113" s="100">
        <v>1.4921765</v>
      </c>
      <c r="N113" s="100">
        <v>2.3851396</v>
      </c>
      <c r="O113" s="100">
        <v>3.4629777000000002</v>
      </c>
      <c r="P113" s="100">
        <v>3.4028296</v>
      </c>
      <c r="Q113" s="100">
        <v>5.6601952000000004</v>
      </c>
      <c r="R113" s="100">
        <v>12.00024</v>
      </c>
      <c r="S113" s="100">
        <v>26.154444999999999</v>
      </c>
      <c r="T113" s="100">
        <v>54.228884999999998</v>
      </c>
      <c r="U113" s="100">
        <v>2.2442217000000002</v>
      </c>
      <c r="V113" s="100">
        <v>2.4533611999999998</v>
      </c>
      <c r="X113" s="124">
        <v>2006</v>
      </c>
      <c r="Y113" s="100">
        <v>1.1109665</v>
      </c>
      <c r="Z113" s="100">
        <v>0.154941</v>
      </c>
      <c r="AA113" s="100">
        <v>0</v>
      </c>
      <c r="AB113" s="100">
        <v>0.14747830000000001</v>
      </c>
      <c r="AC113" s="100">
        <v>0.4213383</v>
      </c>
      <c r="AD113" s="100">
        <v>0.14590510000000001</v>
      </c>
      <c r="AE113" s="100">
        <v>0.27018779999999998</v>
      </c>
      <c r="AF113" s="100">
        <v>0.52709530000000004</v>
      </c>
      <c r="AG113" s="100">
        <v>0.26195869999999999</v>
      </c>
      <c r="AH113" s="100">
        <v>1.2062079999999999</v>
      </c>
      <c r="AI113" s="100">
        <v>1.1805104</v>
      </c>
      <c r="AJ113" s="100">
        <v>1.2716620000000001</v>
      </c>
      <c r="AK113" s="100">
        <v>1.8445343999999999</v>
      </c>
      <c r="AL113" s="100">
        <v>3.5797753000000001</v>
      </c>
      <c r="AM113" s="100">
        <v>5.2503327999999998</v>
      </c>
      <c r="AN113" s="100">
        <v>7.0781904000000004</v>
      </c>
      <c r="AO113" s="100">
        <v>22.781925999999999</v>
      </c>
      <c r="AP113" s="100">
        <v>49.204830999999999</v>
      </c>
      <c r="AQ113" s="100">
        <v>2.5943634000000002</v>
      </c>
      <c r="AR113" s="100">
        <v>2.0693321</v>
      </c>
      <c r="AT113" s="124">
        <v>2006</v>
      </c>
      <c r="AU113" s="100">
        <v>0.69522870000000003</v>
      </c>
      <c r="AV113" s="100">
        <v>0.1510223</v>
      </c>
      <c r="AW113" s="100">
        <v>7.2278300000000004E-2</v>
      </c>
      <c r="AX113" s="100">
        <v>0.14360780000000001</v>
      </c>
      <c r="AY113" s="100">
        <v>0.4142402</v>
      </c>
      <c r="AZ113" s="100">
        <v>0.43428290000000003</v>
      </c>
      <c r="BA113" s="100">
        <v>0.33917989999999998</v>
      </c>
      <c r="BB113" s="100">
        <v>0.3976596</v>
      </c>
      <c r="BC113" s="100">
        <v>0.59349370000000001</v>
      </c>
      <c r="BD113" s="100">
        <v>0.74438400000000005</v>
      </c>
      <c r="BE113" s="100">
        <v>1.335475</v>
      </c>
      <c r="BF113" s="100">
        <v>1.8283104999999999</v>
      </c>
      <c r="BG113" s="100">
        <v>2.6562188999999998</v>
      </c>
      <c r="BH113" s="100">
        <v>3.4923381999999998</v>
      </c>
      <c r="BI113" s="100">
        <v>5.4475655999999999</v>
      </c>
      <c r="BJ113" s="100">
        <v>9.3290237000000005</v>
      </c>
      <c r="BK113" s="100">
        <v>24.163133999999999</v>
      </c>
      <c r="BL113" s="100">
        <v>50.832779000000002</v>
      </c>
      <c r="BM113" s="100">
        <v>2.4204235999999999</v>
      </c>
      <c r="BN113" s="100">
        <v>2.2380276000000001</v>
      </c>
      <c r="BP113" s="124">
        <v>2006</v>
      </c>
    </row>
    <row r="114" spans="2:68">
      <c r="B114" s="124">
        <v>2007</v>
      </c>
      <c r="C114" s="100">
        <v>0.58287710000000004</v>
      </c>
      <c r="D114" s="100">
        <v>0.44100010000000001</v>
      </c>
      <c r="E114" s="100">
        <v>0</v>
      </c>
      <c r="F114" s="100">
        <v>0.13706309999999999</v>
      </c>
      <c r="G114" s="100">
        <v>0.39597369999999998</v>
      </c>
      <c r="H114" s="100">
        <v>0.13840330000000001</v>
      </c>
      <c r="I114" s="100">
        <v>0.13769139999999999</v>
      </c>
      <c r="J114" s="100">
        <v>0.51782479999999997</v>
      </c>
      <c r="K114" s="100">
        <v>0.6694928</v>
      </c>
      <c r="L114" s="100">
        <v>0.66871919999999996</v>
      </c>
      <c r="M114" s="100">
        <v>1.0265465</v>
      </c>
      <c r="N114" s="100">
        <v>1.7581209</v>
      </c>
      <c r="O114" s="100">
        <v>3.7826347</v>
      </c>
      <c r="P114" s="100">
        <v>3.0217719000000001</v>
      </c>
      <c r="Q114" s="100">
        <v>5.5139129000000002</v>
      </c>
      <c r="R114" s="100">
        <v>9.5488563000000006</v>
      </c>
      <c r="S114" s="100">
        <v>18.212475000000001</v>
      </c>
      <c r="T114" s="100">
        <v>47.780892999999999</v>
      </c>
      <c r="U114" s="100">
        <v>1.9510053999999999</v>
      </c>
      <c r="V114" s="100">
        <v>2.0891443999999999</v>
      </c>
      <c r="X114" s="124">
        <v>2007</v>
      </c>
      <c r="Y114" s="100">
        <v>0.46137660000000003</v>
      </c>
      <c r="Z114" s="100">
        <v>0.15448980000000001</v>
      </c>
      <c r="AA114" s="100">
        <v>0.1486092</v>
      </c>
      <c r="AB114" s="100">
        <v>0.4340717</v>
      </c>
      <c r="AC114" s="100">
        <v>0.13783309999999999</v>
      </c>
      <c r="AD114" s="100">
        <v>0</v>
      </c>
      <c r="AE114" s="100">
        <v>0.41049669999999999</v>
      </c>
      <c r="AF114" s="100">
        <v>0.3830327</v>
      </c>
      <c r="AG114" s="100">
        <v>0.13203100000000001</v>
      </c>
      <c r="AH114" s="100">
        <v>1.0496593999999999</v>
      </c>
      <c r="AI114" s="100">
        <v>1.5915273000000001</v>
      </c>
      <c r="AJ114" s="100">
        <v>0.95461600000000002</v>
      </c>
      <c r="AK114" s="100">
        <v>1.8995625</v>
      </c>
      <c r="AL114" s="100">
        <v>4.4607454000000004</v>
      </c>
      <c r="AM114" s="100">
        <v>6.0252578999999997</v>
      </c>
      <c r="AN114" s="100">
        <v>11.809523</v>
      </c>
      <c r="AO114" s="100">
        <v>15.374003999999999</v>
      </c>
      <c r="AP114" s="100">
        <v>53.047348999999997</v>
      </c>
      <c r="AQ114" s="100">
        <v>2.6828373000000001</v>
      </c>
      <c r="AR114" s="100">
        <v>2.1287756999999998</v>
      </c>
      <c r="AT114" s="124">
        <v>2007</v>
      </c>
      <c r="AU114" s="100">
        <v>0.52376429999999996</v>
      </c>
      <c r="AV114" s="100">
        <v>0.30130370000000001</v>
      </c>
      <c r="AW114" s="100">
        <v>7.2316099999999994E-2</v>
      </c>
      <c r="AX114" s="100">
        <v>0.2815472</v>
      </c>
      <c r="AY114" s="100">
        <v>0.26969789999999999</v>
      </c>
      <c r="AZ114" s="100">
        <v>6.9880300000000006E-2</v>
      </c>
      <c r="BA114" s="100">
        <v>0.27452090000000001</v>
      </c>
      <c r="BB114" s="100">
        <v>0.44996259999999999</v>
      </c>
      <c r="BC114" s="100">
        <v>0.39887460000000002</v>
      </c>
      <c r="BD114" s="100">
        <v>0.86101269999999996</v>
      </c>
      <c r="BE114" s="100">
        <v>1.3109424000000001</v>
      </c>
      <c r="BF114" s="100">
        <v>1.3554533</v>
      </c>
      <c r="BG114" s="100">
        <v>2.8431465</v>
      </c>
      <c r="BH114" s="100">
        <v>3.7470118000000001</v>
      </c>
      <c r="BI114" s="100">
        <v>5.7790197000000001</v>
      </c>
      <c r="BJ114" s="100">
        <v>10.772124</v>
      </c>
      <c r="BK114" s="100">
        <v>16.549885</v>
      </c>
      <c r="BL114" s="100">
        <v>51.314602999999998</v>
      </c>
      <c r="BM114" s="100">
        <v>2.3190357000000001</v>
      </c>
      <c r="BN114" s="100">
        <v>2.1204453000000001</v>
      </c>
      <c r="BP114" s="124">
        <v>2007</v>
      </c>
    </row>
    <row r="115" spans="2:68">
      <c r="B115" s="124">
        <v>2008</v>
      </c>
      <c r="C115" s="100">
        <v>1.407951</v>
      </c>
      <c r="D115" s="100">
        <v>0</v>
      </c>
      <c r="E115" s="100">
        <v>0.1407844</v>
      </c>
      <c r="F115" s="100">
        <v>0.26890500000000001</v>
      </c>
      <c r="G115" s="100">
        <v>0.12772420000000001</v>
      </c>
      <c r="H115" s="100">
        <v>0.13164010000000001</v>
      </c>
      <c r="I115" s="100">
        <v>0.27472299999999999</v>
      </c>
      <c r="J115" s="100">
        <v>0.3803511</v>
      </c>
      <c r="K115" s="100">
        <v>0.53717380000000003</v>
      </c>
      <c r="L115" s="100">
        <v>1.3123290999999999</v>
      </c>
      <c r="M115" s="100">
        <v>0.86535759999999995</v>
      </c>
      <c r="N115" s="100">
        <v>2.0592624000000002</v>
      </c>
      <c r="O115" s="100">
        <v>2.8575154</v>
      </c>
      <c r="P115" s="100">
        <v>6.0841018</v>
      </c>
      <c r="Q115" s="100">
        <v>5.0367842999999999</v>
      </c>
      <c r="R115" s="100">
        <v>11.529026999999999</v>
      </c>
      <c r="S115" s="100">
        <v>24.992190000000001</v>
      </c>
      <c r="T115" s="100">
        <v>52.837006000000002</v>
      </c>
      <c r="U115" s="100">
        <v>2.3174323999999999</v>
      </c>
      <c r="V115" s="100">
        <v>2.4431649000000002</v>
      </c>
      <c r="X115" s="124">
        <v>2008</v>
      </c>
      <c r="Y115" s="100">
        <v>0.29724699999999998</v>
      </c>
      <c r="Z115" s="100">
        <v>0.15360699999999999</v>
      </c>
      <c r="AA115" s="100">
        <v>0.1486295</v>
      </c>
      <c r="AB115" s="100">
        <v>0.1420747</v>
      </c>
      <c r="AC115" s="100">
        <v>0</v>
      </c>
      <c r="AD115" s="100">
        <v>0.54027700000000001</v>
      </c>
      <c r="AE115" s="100">
        <v>0.13692289999999999</v>
      </c>
      <c r="AF115" s="100">
        <v>0.1248739</v>
      </c>
      <c r="AG115" s="100">
        <v>0.13249050000000001</v>
      </c>
      <c r="AH115" s="100">
        <v>0.51558420000000005</v>
      </c>
      <c r="AI115" s="100">
        <v>1.2775742999999999</v>
      </c>
      <c r="AJ115" s="100">
        <v>1.4122055</v>
      </c>
      <c r="AK115" s="100">
        <v>2.3310525000000002</v>
      </c>
      <c r="AL115" s="100">
        <v>3.1231005999999999</v>
      </c>
      <c r="AM115" s="100">
        <v>5.8786528000000002</v>
      </c>
      <c r="AN115" s="100">
        <v>8.1247693999999999</v>
      </c>
      <c r="AO115" s="100">
        <v>16.354099000000001</v>
      </c>
      <c r="AP115" s="100">
        <v>48.891648000000004</v>
      </c>
      <c r="AQ115" s="100">
        <v>2.4257399999999998</v>
      </c>
      <c r="AR115" s="100">
        <v>1.8800599</v>
      </c>
      <c r="AT115" s="124">
        <v>2008</v>
      </c>
      <c r="AU115" s="100">
        <v>0.86762059999999996</v>
      </c>
      <c r="AV115" s="100">
        <v>7.4924199999999996E-2</v>
      </c>
      <c r="AW115" s="100">
        <v>0.1446006</v>
      </c>
      <c r="AX115" s="100">
        <v>0.2072379</v>
      </c>
      <c r="AY115" s="100">
        <v>6.5515299999999999E-2</v>
      </c>
      <c r="AZ115" s="100">
        <v>0.33333160000000001</v>
      </c>
      <c r="BA115" s="100">
        <v>0.2057128</v>
      </c>
      <c r="BB115" s="100">
        <v>0.25164310000000001</v>
      </c>
      <c r="BC115" s="100">
        <v>0.3334647</v>
      </c>
      <c r="BD115" s="100">
        <v>0.91037789999999996</v>
      </c>
      <c r="BE115" s="100">
        <v>1.0731033999999999</v>
      </c>
      <c r="BF115" s="100">
        <v>1.734202</v>
      </c>
      <c r="BG115" s="100">
        <v>2.5948112999999999</v>
      </c>
      <c r="BH115" s="100">
        <v>4.5940326000000002</v>
      </c>
      <c r="BI115" s="100">
        <v>5.4721475000000002</v>
      </c>
      <c r="BJ115" s="100">
        <v>9.6904185999999992</v>
      </c>
      <c r="BK115" s="100">
        <v>19.969474999999999</v>
      </c>
      <c r="BL115" s="100">
        <v>50.204790000000003</v>
      </c>
      <c r="BM115" s="100">
        <v>2.3718541000000002</v>
      </c>
      <c r="BN115" s="100">
        <v>2.1376362000000002</v>
      </c>
      <c r="BP115" s="124">
        <v>2008</v>
      </c>
    </row>
    <row r="116" spans="2:68">
      <c r="B116" s="124">
        <v>2009</v>
      </c>
      <c r="C116" s="100">
        <v>0.54647120000000005</v>
      </c>
      <c r="D116" s="100">
        <v>0</v>
      </c>
      <c r="E116" s="100">
        <v>0.1405274</v>
      </c>
      <c r="F116" s="100">
        <v>0</v>
      </c>
      <c r="G116" s="100">
        <v>0.12290719999999999</v>
      </c>
      <c r="H116" s="100">
        <v>0.49918010000000002</v>
      </c>
      <c r="I116" s="100">
        <v>0.2708893</v>
      </c>
      <c r="J116" s="100">
        <v>1.0046831000000001</v>
      </c>
      <c r="K116" s="100">
        <v>0.26650679999999999</v>
      </c>
      <c r="L116" s="100">
        <v>0.90857759999999999</v>
      </c>
      <c r="M116" s="100">
        <v>1.9742862999999999</v>
      </c>
      <c r="N116" s="100">
        <v>1.2514744</v>
      </c>
      <c r="O116" s="100">
        <v>3.9689524</v>
      </c>
      <c r="P116" s="100">
        <v>2.7882400999999999</v>
      </c>
      <c r="Q116" s="100">
        <v>3.3369534000000001</v>
      </c>
      <c r="R116" s="100">
        <v>8.7115256999999993</v>
      </c>
      <c r="S116" s="100">
        <v>14.36734</v>
      </c>
      <c r="T116" s="100">
        <v>41.126711</v>
      </c>
      <c r="U116" s="100">
        <v>1.8146808999999999</v>
      </c>
      <c r="V116" s="100">
        <v>1.8842544000000001</v>
      </c>
      <c r="X116" s="124">
        <v>2009</v>
      </c>
      <c r="Y116" s="100">
        <v>0.28830280000000003</v>
      </c>
      <c r="Z116" s="100">
        <v>0</v>
      </c>
      <c r="AA116" s="100">
        <v>0.14822479999999999</v>
      </c>
      <c r="AB116" s="100">
        <v>0.14064779999999999</v>
      </c>
      <c r="AC116" s="100">
        <v>0.13025010000000001</v>
      </c>
      <c r="AD116" s="100">
        <v>0.25773360000000001</v>
      </c>
      <c r="AE116" s="100">
        <v>0.27097769999999999</v>
      </c>
      <c r="AF116" s="100">
        <v>0.37128299999999997</v>
      </c>
      <c r="AG116" s="100">
        <v>0.3939008</v>
      </c>
      <c r="AH116" s="100">
        <v>0.38265549999999998</v>
      </c>
      <c r="AI116" s="100">
        <v>0.97092089999999998</v>
      </c>
      <c r="AJ116" s="100">
        <v>1.2347089</v>
      </c>
      <c r="AK116" s="100">
        <v>1.5570341999999999</v>
      </c>
      <c r="AL116" s="100">
        <v>2.2962956000000001</v>
      </c>
      <c r="AM116" s="100">
        <v>5.9887753000000004</v>
      </c>
      <c r="AN116" s="100">
        <v>7.7959231000000004</v>
      </c>
      <c r="AO116" s="100">
        <v>18.171171999999999</v>
      </c>
      <c r="AP116" s="100">
        <v>37.670644000000003</v>
      </c>
      <c r="AQ116" s="100">
        <v>2.1394093999999999</v>
      </c>
      <c r="AR116" s="100">
        <v>1.6773849000000001</v>
      </c>
      <c r="AT116" s="124">
        <v>2009</v>
      </c>
      <c r="AU116" s="100">
        <v>0.42085060000000002</v>
      </c>
      <c r="AV116" s="100">
        <v>0</v>
      </c>
      <c r="AW116" s="100">
        <v>0.1442735</v>
      </c>
      <c r="AX116" s="100">
        <v>6.8378999999999995E-2</v>
      </c>
      <c r="AY116" s="100">
        <v>0.1264721</v>
      </c>
      <c r="AZ116" s="100">
        <v>0.38039469999999997</v>
      </c>
      <c r="BA116" s="100">
        <v>0.27093349999999999</v>
      </c>
      <c r="BB116" s="100">
        <v>0.68566579999999999</v>
      </c>
      <c r="BC116" s="100">
        <v>0.33067410000000003</v>
      </c>
      <c r="BD116" s="100">
        <v>0.64332259999999997</v>
      </c>
      <c r="BE116" s="100">
        <v>1.4684473</v>
      </c>
      <c r="BF116" s="100">
        <v>1.2430350999999999</v>
      </c>
      <c r="BG116" s="100">
        <v>2.7645311000000001</v>
      </c>
      <c r="BH116" s="100">
        <v>2.5408176999999998</v>
      </c>
      <c r="BI116" s="100">
        <v>4.7038209999999996</v>
      </c>
      <c r="BJ116" s="100">
        <v>8.2182023999999991</v>
      </c>
      <c r="BK116" s="100">
        <v>16.565137</v>
      </c>
      <c r="BL116" s="100">
        <v>38.834530000000001</v>
      </c>
      <c r="BM116" s="100">
        <v>1.9777193</v>
      </c>
      <c r="BN116" s="100">
        <v>1.7781880999999999</v>
      </c>
      <c r="BP116" s="124">
        <v>2009</v>
      </c>
    </row>
    <row r="117" spans="2:68">
      <c r="B117" s="124">
        <v>2010</v>
      </c>
      <c r="C117" s="100">
        <v>0.26798080000000002</v>
      </c>
      <c r="D117" s="100">
        <v>0</v>
      </c>
      <c r="E117" s="100">
        <v>0.1408413</v>
      </c>
      <c r="F117" s="100">
        <v>0.26690829999999999</v>
      </c>
      <c r="G117" s="100">
        <v>0.1213492</v>
      </c>
      <c r="H117" s="100">
        <v>0</v>
      </c>
      <c r="I117" s="100">
        <v>0.53363499999999997</v>
      </c>
      <c r="J117" s="100">
        <v>0.37768770000000002</v>
      </c>
      <c r="K117" s="100">
        <v>0.52434670000000005</v>
      </c>
      <c r="L117" s="100">
        <v>0.38932369999999999</v>
      </c>
      <c r="M117" s="100">
        <v>1.6580219</v>
      </c>
      <c r="N117" s="100">
        <v>0.924817</v>
      </c>
      <c r="O117" s="100">
        <v>1.8424288</v>
      </c>
      <c r="P117" s="100">
        <v>3.5457771</v>
      </c>
      <c r="Q117" s="100">
        <v>4.6507572000000001</v>
      </c>
      <c r="R117" s="100">
        <v>7.8813696000000002</v>
      </c>
      <c r="S117" s="100">
        <v>17.710419000000002</v>
      </c>
      <c r="T117" s="100">
        <v>49.398102999999999</v>
      </c>
      <c r="U117" s="100">
        <v>1.814397</v>
      </c>
      <c r="V117" s="100">
        <v>1.8924190000000001</v>
      </c>
      <c r="X117" s="124">
        <v>2010</v>
      </c>
      <c r="Y117" s="100">
        <v>0.28260960000000002</v>
      </c>
      <c r="Z117" s="100">
        <v>0</v>
      </c>
      <c r="AA117" s="100">
        <v>0</v>
      </c>
      <c r="AB117" s="100">
        <v>0.14070099999999999</v>
      </c>
      <c r="AC117" s="100">
        <v>0</v>
      </c>
      <c r="AD117" s="100">
        <v>0.2497231</v>
      </c>
      <c r="AE117" s="100">
        <v>0.1335789</v>
      </c>
      <c r="AF117" s="100">
        <v>0.24806539999999999</v>
      </c>
      <c r="AG117" s="100">
        <v>0.25831520000000002</v>
      </c>
      <c r="AH117" s="100">
        <v>0.1275125</v>
      </c>
      <c r="AI117" s="100">
        <v>1.4928836999999999</v>
      </c>
      <c r="AJ117" s="100">
        <v>1.3644095000000001</v>
      </c>
      <c r="AK117" s="100">
        <v>0.8370358</v>
      </c>
      <c r="AL117" s="100">
        <v>3.0624254</v>
      </c>
      <c r="AM117" s="100">
        <v>3.0482398000000002</v>
      </c>
      <c r="AN117" s="100">
        <v>6.7557296999999998</v>
      </c>
      <c r="AO117" s="100">
        <v>12.367696</v>
      </c>
      <c r="AP117" s="100">
        <v>38.822006999999999</v>
      </c>
      <c r="AQ117" s="100">
        <v>1.9071</v>
      </c>
      <c r="AR117" s="100">
        <v>1.4400252</v>
      </c>
      <c r="AT117" s="124">
        <v>2010</v>
      </c>
      <c r="AU117" s="100">
        <v>0.27510089999999998</v>
      </c>
      <c r="AV117" s="100">
        <v>0</v>
      </c>
      <c r="AW117" s="100">
        <v>7.2228000000000001E-2</v>
      </c>
      <c r="AX117" s="100">
        <v>0.20547270000000001</v>
      </c>
      <c r="AY117" s="100">
        <v>6.2303200000000003E-2</v>
      </c>
      <c r="AZ117" s="100">
        <v>0.1229063</v>
      </c>
      <c r="BA117" s="100">
        <v>0.33373449999999999</v>
      </c>
      <c r="BB117" s="100">
        <v>0.31239339999999999</v>
      </c>
      <c r="BC117" s="100">
        <v>0.39034489999999999</v>
      </c>
      <c r="BD117" s="100">
        <v>0.25726719999999997</v>
      </c>
      <c r="BE117" s="100">
        <v>1.5747137</v>
      </c>
      <c r="BF117" s="100">
        <v>1.1464357999999999</v>
      </c>
      <c r="BG117" s="100">
        <v>1.3396026999999999</v>
      </c>
      <c r="BH117" s="100">
        <v>3.3025281</v>
      </c>
      <c r="BI117" s="100">
        <v>3.8303631</v>
      </c>
      <c r="BJ117" s="100">
        <v>7.2752670000000004</v>
      </c>
      <c r="BK117" s="100">
        <v>14.645845</v>
      </c>
      <c r="BL117" s="100">
        <v>42.421765000000001</v>
      </c>
      <c r="BM117" s="100">
        <v>1.8609507000000001</v>
      </c>
      <c r="BN117" s="100">
        <v>1.6346814999999999</v>
      </c>
      <c r="BP117" s="124">
        <v>2010</v>
      </c>
    </row>
    <row r="118" spans="2:68">
      <c r="B118" s="124">
        <v>2011</v>
      </c>
      <c r="C118" s="100">
        <v>1.0687656999999999</v>
      </c>
      <c r="D118" s="100">
        <v>0</v>
      </c>
      <c r="E118" s="100">
        <v>0.14053959999999999</v>
      </c>
      <c r="F118" s="100">
        <v>0.53576279999999998</v>
      </c>
      <c r="G118" s="100">
        <v>0.36431200000000002</v>
      </c>
      <c r="H118" s="100">
        <v>0.35668260000000002</v>
      </c>
      <c r="I118" s="100">
        <v>0</v>
      </c>
      <c r="J118" s="100">
        <v>0.51137549999999998</v>
      </c>
      <c r="K118" s="100">
        <v>0.76263300000000001</v>
      </c>
      <c r="L118" s="100">
        <v>0.65432440000000003</v>
      </c>
      <c r="M118" s="100">
        <v>0.67601639999999996</v>
      </c>
      <c r="N118" s="100">
        <v>0.6041666</v>
      </c>
      <c r="O118" s="100">
        <v>2.1269703</v>
      </c>
      <c r="P118" s="100">
        <v>2.7411528999999999</v>
      </c>
      <c r="Q118" s="100">
        <v>7.8366395999999998</v>
      </c>
      <c r="R118" s="100">
        <v>11.996392999999999</v>
      </c>
      <c r="S118" s="100">
        <v>16.266818000000001</v>
      </c>
      <c r="T118" s="100">
        <v>50.334364000000001</v>
      </c>
      <c r="U118" s="100">
        <v>2.0596795999999999</v>
      </c>
      <c r="V118" s="100">
        <v>2.1172442999999999</v>
      </c>
      <c r="X118" s="124">
        <v>2011</v>
      </c>
      <c r="Y118" s="100">
        <v>0.42278110000000002</v>
      </c>
      <c r="Z118" s="100">
        <v>0.29610809999999999</v>
      </c>
      <c r="AA118" s="100">
        <v>0.14785860000000001</v>
      </c>
      <c r="AB118" s="100">
        <v>0.28294150000000001</v>
      </c>
      <c r="AC118" s="100">
        <v>0.1268725</v>
      </c>
      <c r="AD118" s="100">
        <v>0</v>
      </c>
      <c r="AE118" s="100">
        <v>0.26077319999999998</v>
      </c>
      <c r="AF118" s="100">
        <v>0.75785709999999995</v>
      </c>
      <c r="AG118" s="100">
        <v>0.24984509999999999</v>
      </c>
      <c r="AH118" s="100">
        <v>1.0286875</v>
      </c>
      <c r="AI118" s="100">
        <v>0.92784540000000004</v>
      </c>
      <c r="AJ118" s="100">
        <v>1.3354622</v>
      </c>
      <c r="AK118" s="100">
        <v>1.6265399</v>
      </c>
      <c r="AL118" s="100">
        <v>1.8749727</v>
      </c>
      <c r="AM118" s="100">
        <v>3.5099561000000001</v>
      </c>
      <c r="AN118" s="100">
        <v>4.6677558000000001</v>
      </c>
      <c r="AO118" s="100">
        <v>13.414345000000001</v>
      </c>
      <c r="AP118" s="100">
        <v>43.850199000000003</v>
      </c>
      <c r="AQ118" s="100">
        <v>2.129785</v>
      </c>
      <c r="AR118" s="100">
        <v>1.5898816</v>
      </c>
      <c r="AT118" s="124">
        <v>2011</v>
      </c>
      <c r="AU118" s="100">
        <v>0.75439920000000005</v>
      </c>
      <c r="AV118" s="100">
        <v>0.14413020000000001</v>
      </c>
      <c r="AW118" s="100">
        <v>0.14410619999999999</v>
      </c>
      <c r="AX118" s="100">
        <v>0.41280830000000002</v>
      </c>
      <c r="AY118" s="100">
        <v>0.24819079999999999</v>
      </c>
      <c r="AZ118" s="100">
        <v>0.18092230000000001</v>
      </c>
      <c r="BA118" s="100">
        <v>0.1301947</v>
      </c>
      <c r="BB118" s="100">
        <v>0.63536029999999999</v>
      </c>
      <c r="BC118" s="100">
        <v>0.50401830000000003</v>
      </c>
      <c r="BD118" s="100">
        <v>0.84315010000000001</v>
      </c>
      <c r="BE118" s="100">
        <v>0.80317899999999998</v>
      </c>
      <c r="BF118" s="100">
        <v>0.97305900000000001</v>
      </c>
      <c r="BG118" s="100">
        <v>1.8760196</v>
      </c>
      <c r="BH118" s="100">
        <v>2.3054513000000001</v>
      </c>
      <c r="BI118" s="100">
        <v>5.6344145000000001</v>
      </c>
      <c r="BJ118" s="100">
        <v>8.0595908000000005</v>
      </c>
      <c r="BK118" s="100">
        <v>14.638585000000001</v>
      </c>
      <c r="BL118" s="100">
        <v>46.084434000000002</v>
      </c>
      <c r="BM118" s="100">
        <v>2.0948948000000001</v>
      </c>
      <c r="BN118" s="100">
        <v>1.8288008</v>
      </c>
      <c r="BP118" s="124">
        <v>2011</v>
      </c>
    </row>
    <row r="119" spans="2:68">
      <c r="B119" s="124">
        <v>2012</v>
      </c>
      <c r="C119" s="100">
        <v>0.39238509999999999</v>
      </c>
      <c r="D119" s="100">
        <v>0.27425060000000001</v>
      </c>
      <c r="E119" s="100">
        <v>0.28037040000000002</v>
      </c>
      <c r="F119" s="100">
        <v>0</v>
      </c>
      <c r="G119" s="100">
        <v>0.24124399999999999</v>
      </c>
      <c r="H119" s="100">
        <v>0</v>
      </c>
      <c r="I119" s="100">
        <v>0.1252354</v>
      </c>
      <c r="J119" s="100">
        <v>0.38716869999999998</v>
      </c>
      <c r="K119" s="100">
        <v>0.37024469999999998</v>
      </c>
      <c r="L119" s="100">
        <v>0.52673859999999995</v>
      </c>
      <c r="M119" s="100">
        <v>1.4588608000000001</v>
      </c>
      <c r="N119" s="100">
        <v>1.6279220999999999</v>
      </c>
      <c r="O119" s="100">
        <v>2.3019425</v>
      </c>
      <c r="P119" s="100">
        <v>2.3620559000000001</v>
      </c>
      <c r="Q119" s="100">
        <v>4.0424946999999998</v>
      </c>
      <c r="R119" s="100">
        <v>9.3549919999999993</v>
      </c>
      <c r="S119" s="100">
        <v>17.642541000000001</v>
      </c>
      <c r="T119" s="100">
        <v>42.208742999999998</v>
      </c>
      <c r="U119" s="100">
        <v>1.8032634000000001</v>
      </c>
      <c r="V119" s="100">
        <v>1.8077270999999999</v>
      </c>
      <c r="X119" s="124">
        <v>2012</v>
      </c>
      <c r="Y119" s="100">
        <v>0.96579700000000002</v>
      </c>
      <c r="Z119" s="100">
        <v>0.2897207</v>
      </c>
      <c r="AA119" s="100">
        <v>0</v>
      </c>
      <c r="AB119" s="100">
        <v>0.28207189999999999</v>
      </c>
      <c r="AC119" s="100">
        <v>0.12580279999999999</v>
      </c>
      <c r="AD119" s="100">
        <v>0.3582436</v>
      </c>
      <c r="AE119" s="100">
        <v>0.12615779999999999</v>
      </c>
      <c r="AF119" s="100">
        <v>0.25592009999999998</v>
      </c>
      <c r="AG119" s="100">
        <v>0.24234990000000001</v>
      </c>
      <c r="AH119" s="100">
        <v>0.38794519999999999</v>
      </c>
      <c r="AI119" s="100">
        <v>0.25984249999999998</v>
      </c>
      <c r="AJ119" s="100">
        <v>1.1587586000000001</v>
      </c>
      <c r="AK119" s="100">
        <v>1.6238300000000001</v>
      </c>
      <c r="AL119" s="100">
        <v>2.3274306999999999</v>
      </c>
      <c r="AM119" s="100">
        <v>4.9431922999999998</v>
      </c>
      <c r="AN119" s="100">
        <v>10.795992</v>
      </c>
      <c r="AO119" s="100">
        <v>13.829891999999999</v>
      </c>
      <c r="AP119" s="100">
        <v>34.018830999999999</v>
      </c>
      <c r="AQ119" s="100">
        <v>2.0586169999999999</v>
      </c>
      <c r="AR119" s="100">
        <v>1.5923403</v>
      </c>
      <c r="AT119" s="124">
        <v>2012</v>
      </c>
      <c r="AU119" s="100">
        <v>0.67143609999999998</v>
      </c>
      <c r="AV119" s="100">
        <v>0.28177350000000001</v>
      </c>
      <c r="AW119" s="100">
        <v>0.14371929999999999</v>
      </c>
      <c r="AX119" s="100">
        <v>0.13701679999999999</v>
      </c>
      <c r="AY119" s="100">
        <v>0.18473690000000001</v>
      </c>
      <c r="AZ119" s="100">
        <v>0.17682829999999999</v>
      </c>
      <c r="BA119" s="100">
        <v>0.1256949</v>
      </c>
      <c r="BB119" s="100">
        <v>0.32126450000000001</v>
      </c>
      <c r="BC119" s="100">
        <v>0.30571169999999998</v>
      </c>
      <c r="BD119" s="100">
        <v>0.4567119</v>
      </c>
      <c r="BE119" s="100">
        <v>0.85318070000000001</v>
      </c>
      <c r="BF119" s="100">
        <v>1.3908185</v>
      </c>
      <c r="BG119" s="100">
        <v>1.9607683</v>
      </c>
      <c r="BH119" s="100">
        <v>2.3446155000000002</v>
      </c>
      <c r="BI119" s="100">
        <v>4.5007777000000004</v>
      </c>
      <c r="BJ119" s="100">
        <v>10.123825</v>
      </c>
      <c r="BK119" s="100">
        <v>15.478104999999999</v>
      </c>
      <c r="BL119" s="100">
        <v>36.881315999999998</v>
      </c>
      <c r="BM119" s="100">
        <v>1.9315165999999999</v>
      </c>
      <c r="BN119" s="100">
        <v>1.6789727000000001</v>
      </c>
      <c r="BP119" s="124">
        <v>2012</v>
      </c>
    </row>
    <row r="120" spans="2:68">
      <c r="B120" s="124">
        <v>2013</v>
      </c>
      <c r="C120" s="100">
        <v>0.51323180000000002</v>
      </c>
      <c r="D120" s="100">
        <v>0.26749200000000001</v>
      </c>
      <c r="E120" s="100">
        <v>0</v>
      </c>
      <c r="F120" s="100">
        <v>0.13247880000000001</v>
      </c>
      <c r="G120" s="100">
        <v>0</v>
      </c>
      <c r="H120" s="100">
        <v>0.1147965</v>
      </c>
      <c r="I120" s="100">
        <v>0.1202944</v>
      </c>
      <c r="J120" s="100">
        <v>0.12930449999999999</v>
      </c>
      <c r="K120" s="100">
        <v>0.60783920000000002</v>
      </c>
      <c r="L120" s="100">
        <v>0.39565260000000002</v>
      </c>
      <c r="M120" s="100">
        <v>0.39234459999999999</v>
      </c>
      <c r="N120" s="100">
        <v>1.3083335</v>
      </c>
      <c r="O120" s="100">
        <v>1.1396326999999999</v>
      </c>
      <c r="P120" s="100">
        <v>5.0339980999999998</v>
      </c>
      <c r="Q120" s="100">
        <v>5.4775654999999999</v>
      </c>
      <c r="R120" s="100">
        <v>8.2869743000000007</v>
      </c>
      <c r="S120" s="100">
        <v>17.481169000000001</v>
      </c>
      <c r="T120" s="100">
        <v>49.601896000000004</v>
      </c>
      <c r="U120" s="100">
        <v>1.9034230999999999</v>
      </c>
      <c r="V120" s="100">
        <v>1.8593367000000001</v>
      </c>
      <c r="X120" s="124">
        <v>2013</v>
      </c>
      <c r="Y120" s="100">
        <v>0.54215380000000002</v>
      </c>
      <c r="Z120" s="100">
        <v>0.14137849999999999</v>
      </c>
      <c r="AA120" s="100">
        <v>0.1466142</v>
      </c>
      <c r="AB120" s="100">
        <v>0.14048379999999999</v>
      </c>
      <c r="AC120" s="100">
        <v>0.74910759999999998</v>
      </c>
      <c r="AD120" s="100">
        <v>0.23432459999999999</v>
      </c>
      <c r="AE120" s="100">
        <v>0.24297469999999999</v>
      </c>
      <c r="AF120" s="100">
        <v>0.51363709999999996</v>
      </c>
      <c r="AG120" s="100">
        <v>0.95357289999999995</v>
      </c>
      <c r="AH120" s="100">
        <v>0.77742160000000005</v>
      </c>
      <c r="AI120" s="100">
        <v>1.1509172000000001</v>
      </c>
      <c r="AJ120" s="100">
        <v>1.5583473999999999</v>
      </c>
      <c r="AK120" s="100">
        <v>1.2763547</v>
      </c>
      <c r="AL120" s="100">
        <v>2.7531574000000001</v>
      </c>
      <c r="AM120" s="100">
        <v>3.5121696999999998</v>
      </c>
      <c r="AN120" s="100">
        <v>7.3564454000000001</v>
      </c>
      <c r="AO120" s="100">
        <v>13.448676000000001</v>
      </c>
      <c r="AP120" s="100">
        <v>47.144229000000003</v>
      </c>
      <c r="AQ120" s="100">
        <v>2.4285711999999999</v>
      </c>
      <c r="AR120" s="100">
        <v>1.8117974999999999</v>
      </c>
      <c r="AT120" s="124">
        <v>2013</v>
      </c>
      <c r="AU120" s="100">
        <v>0.52729649999999995</v>
      </c>
      <c r="AV120" s="100">
        <v>0.2061846</v>
      </c>
      <c r="AW120" s="100">
        <v>7.1496100000000007E-2</v>
      </c>
      <c r="AX120" s="100">
        <v>0.13636390000000001</v>
      </c>
      <c r="AY120" s="100">
        <v>0.36637779999999998</v>
      </c>
      <c r="AZ120" s="100">
        <v>0.17395099999999999</v>
      </c>
      <c r="BA120" s="100">
        <v>0.18133189999999999</v>
      </c>
      <c r="BB120" s="100">
        <v>0.32213839999999999</v>
      </c>
      <c r="BC120" s="100">
        <v>0.78240860000000001</v>
      </c>
      <c r="BD120" s="100">
        <v>0.58822649999999999</v>
      </c>
      <c r="BE120" s="100">
        <v>0.77588599999999996</v>
      </c>
      <c r="BF120" s="100">
        <v>1.4349529000000001</v>
      </c>
      <c r="BG120" s="100">
        <v>1.2086851000000001</v>
      </c>
      <c r="BH120" s="100">
        <v>3.8846373999999999</v>
      </c>
      <c r="BI120" s="100">
        <v>4.4757262000000004</v>
      </c>
      <c r="BJ120" s="100">
        <v>7.7940341999999996</v>
      </c>
      <c r="BK120" s="100">
        <v>15.202052999999999</v>
      </c>
      <c r="BL120" s="100">
        <v>48.016573000000001</v>
      </c>
      <c r="BM120" s="100">
        <v>2.1672031</v>
      </c>
      <c r="BN120" s="100">
        <v>1.8245863</v>
      </c>
      <c r="BP120" s="124">
        <v>2013</v>
      </c>
    </row>
    <row r="121" spans="2:68">
      <c r="B121" s="124">
        <v>2014</v>
      </c>
      <c r="C121" s="100">
        <v>0.38099060000000001</v>
      </c>
      <c r="D121" s="100">
        <v>0</v>
      </c>
      <c r="E121" s="100">
        <v>0.13856289999999999</v>
      </c>
      <c r="F121" s="100">
        <v>0</v>
      </c>
      <c r="G121" s="100">
        <v>0</v>
      </c>
      <c r="H121" s="100">
        <v>0.2282613</v>
      </c>
      <c r="I121" s="100">
        <v>0.23397860000000001</v>
      </c>
      <c r="J121" s="100">
        <v>0.25790809999999997</v>
      </c>
      <c r="K121" s="100">
        <v>0.85056949999999998</v>
      </c>
      <c r="L121" s="100">
        <v>0.65552449999999995</v>
      </c>
      <c r="M121" s="100">
        <v>1.3001450000000001</v>
      </c>
      <c r="N121" s="100">
        <v>1.2820239</v>
      </c>
      <c r="O121" s="100">
        <v>2.0885245000000001</v>
      </c>
      <c r="P121" s="100">
        <v>3.9730124</v>
      </c>
      <c r="Q121" s="100">
        <v>5.9863213000000002</v>
      </c>
      <c r="R121" s="100">
        <v>10.016406</v>
      </c>
      <c r="S121" s="100">
        <v>13.71763</v>
      </c>
      <c r="T121" s="100">
        <v>56.855348999999997</v>
      </c>
      <c r="U121" s="100">
        <v>2.1339581000000001</v>
      </c>
      <c r="V121" s="100">
        <v>2.0562344000000001</v>
      </c>
      <c r="X121" s="124">
        <v>2014</v>
      </c>
      <c r="Y121" s="100">
        <v>0.26820939999999999</v>
      </c>
      <c r="Z121" s="100">
        <v>0.27658880000000002</v>
      </c>
      <c r="AA121" s="100">
        <v>0.14584420000000001</v>
      </c>
      <c r="AB121" s="100">
        <v>0.13969970000000001</v>
      </c>
      <c r="AC121" s="100">
        <v>0.24840590000000001</v>
      </c>
      <c r="AD121" s="100">
        <v>0</v>
      </c>
      <c r="AE121" s="100">
        <v>0.23536689999999999</v>
      </c>
      <c r="AF121" s="100">
        <v>0.38365179999999999</v>
      </c>
      <c r="AG121" s="100">
        <v>1.4277283999999999</v>
      </c>
      <c r="AH121" s="100">
        <v>1.2843301</v>
      </c>
      <c r="AI121" s="100">
        <v>1.3952237999999999</v>
      </c>
      <c r="AJ121" s="100">
        <v>1.384541</v>
      </c>
      <c r="AK121" s="100">
        <v>1.7180574</v>
      </c>
      <c r="AL121" s="100">
        <v>3.0124217999999998</v>
      </c>
      <c r="AM121" s="100">
        <v>3.3509256999999999</v>
      </c>
      <c r="AN121" s="100">
        <v>6.8243081999999999</v>
      </c>
      <c r="AO121" s="100">
        <v>13.045025000000001</v>
      </c>
      <c r="AP121" s="100">
        <v>45.772418000000002</v>
      </c>
      <c r="AQ121" s="100">
        <v>2.4253246000000002</v>
      </c>
      <c r="AR121" s="100">
        <v>1.8034836000000001</v>
      </c>
      <c r="AT121" s="124">
        <v>2014</v>
      </c>
      <c r="AU121" s="100">
        <v>0.32613510000000001</v>
      </c>
      <c r="AV121" s="100">
        <v>0.13448499999999999</v>
      </c>
      <c r="AW121" s="100">
        <v>0.1421104</v>
      </c>
      <c r="AX121" s="100">
        <v>6.7808599999999997E-2</v>
      </c>
      <c r="AY121" s="100">
        <v>0.1211276</v>
      </c>
      <c r="AZ121" s="100">
        <v>0.11472789999999999</v>
      </c>
      <c r="BA121" s="100">
        <v>0.23467070000000001</v>
      </c>
      <c r="BB121" s="100">
        <v>0.32104189999999999</v>
      </c>
      <c r="BC121" s="100">
        <v>1.142188</v>
      </c>
      <c r="BD121" s="100">
        <v>0.97316400000000003</v>
      </c>
      <c r="BE121" s="100">
        <v>1.3482722</v>
      </c>
      <c r="BF121" s="100">
        <v>1.3340110999999999</v>
      </c>
      <c r="BG121" s="100">
        <v>1.9006784999999999</v>
      </c>
      <c r="BH121" s="100">
        <v>3.4881662000000002</v>
      </c>
      <c r="BI121" s="100">
        <v>4.6414537999999999</v>
      </c>
      <c r="BJ121" s="100">
        <v>8.3346680000000006</v>
      </c>
      <c r="BK121" s="100">
        <v>13.339351000000001</v>
      </c>
      <c r="BL121" s="100">
        <v>49.764279999999999</v>
      </c>
      <c r="BM121" s="100">
        <v>2.2804099</v>
      </c>
      <c r="BN121" s="100">
        <v>1.9045970000000001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blood and blood-forming organs and certain disorders involving the immune mechanism (ICD-10 D50–D89),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[GRIM_output.xls]GRIM0300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blood and blood-forming organs and certain disorders involving the immune mechanism.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213</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ht="90">
      <c r="B23" s="278" t="s">
        <v>214</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215</v>
      </c>
      <c r="C25" s="279">
        <v>1.07</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blood and blood-forming organs and certain disorders involving the immune mechanism (ICD-10 D50–D89),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0.38099060000000001</v>
      </c>
      <c r="D32" s="157">
        <f ca="1">INDIRECT("Rates!D"&amp;$E$8)</f>
        <v>0</v>
      </c>
      <c r="E32" s="157">
        <f ca="1">INDIRECT("Rates!E"&amp;$E$8)</f>
        <v>0.13856289999999999</v>
      </c>
      <c r="F32" s="157">
        <f ca="1">INDIRECT("Rates!F"&amp;$E$8)</f>
        <v>0</v>
      </c>
      <c r="G32" s="157">
        <f ca="1">INDIRECT("Rates!G"&amp;$E$8)</f>
        <v>0</v>
      </c>
      <c r="H32" s="157">
        <f ca="1">INDIRECT("Rates!H"&amp;$E$8)</f>
        <v>0.2282613</v>
      </c>
      <c r="I32" s="157">
        <f ca="1">INDIRECT("Rates!I"&amp;$E$8)</f>
        <v>0.23397860000000001</v>
      </c>
      <c r="J32" s="157">
        <f ca="1">INDIRECT("Rates!J"&amp;$E$8)</f>
        <v>0.25790809999999997</v>
      </c>
      <c r="K32" s="157">
        <f ca="1">INDIRECT("Rates!K"&amp;$E$8)</f>
        <v>0.85056949999999998</v>
      </c>
      <c r="L32" s="157">
        <f ca="1">INDIRECT("Rates!L"&amp;$E$8)</f>
        <v>0.65552449999999995</v>
      </c>
      <c r="M32" s="157">
        <f ca="1">INDIRECT("Rates!M"&amp;$E$8)</f>
        <v>1.3001450000000001</v>
      </c>
      <c r="N32" s="157">
        <f ca="1">INDIRECT("Rates!N"&amp;$E$8)</f>
        <v>1.2820239</v>
      </c>
      <c r="O32" s="157">
        <f ca="1">INDIRECT("Rates!O"&amp;$E$8)</f>
        <v>2.0885245000000001</v>
      </c>
      <c r="P32" s="157">
        <f ca="1">INDIRECT("Rates!P"&amp;$E$8)</f>
        <v>3.9730124</v>
      </c>
      <c r="Q32" s="157">
        <f ca="1">INDIRECT("Rates!Q"&amp;$E$8)</f>
        <v>5.9863213000000002</v>
      </c>
      <c r="R32" s="157">
        <f ca="1">INDIRECT("Rates!R"&amp;$E$8)</f>
        <v>10.016406</v>
      </c>
      <c r="S32" s="157">
        <f ca="1">INDIRECT("Rates!S"&amp;$E$8)</f>
        <v>13.71763</v>
      </c>
      <c r="T32" s="157">
        <f ca="1">INDIRECT("Rates!T"&amp;$E$8)</f>
        <v>56.855348999999997</v>
      </c>
    </row>
    <row r="33" spans="1:21">
      <c r="B33" s="145" t="s">
        <v>198</v>
      </c>
      <c r="C33" s="157">
        <f ca="1">INDIRECT("Rates!Y"&amp;$E$8)</f>
        <v>0.26820939999999999</v>
      </c>
      <c r="D33" s="157">
        <f ca="1">INDIRECT("Rates!Z"&amp;$E$8)</f>
        <v>0.27658880000000002</v>
      </c>
      <c r="E33" s="157">
        <f ca="1">INDIRECT("Rates!AA"&amp;$E$8)</f>
        <v>0.14584420000000001</v>
      </c>
      <c r="F33" s="157">
        <f ca="1">INDIRECT("Rates!AB"&amp;$E$8)</f>
        <v>0.13969970000000001</v>
      </c>
      <c r="G33" s="157">
        <f ca="1">INDIRECT("Rates!AC"&amp;$E$8)</f>
        <v>0.24840590000000001</v>
      </c>
      <c r="H33" s="157">
        <f ca="1">INDIRECT("Rates!AD"&amp;$E$8)</f>
        <v>0</v>
      </c>
      <c r="I33" s="157">
        <f ca="1">INDIRECT("Rates!AE"&amp;$E$8)</f>
        <v>0.23536689999999999</v>
      </c>
      <c r="J33" s="157">
        <f ca="1">INDIRECT("Rates!AF"&amp;$E$8)</f>
        <v>0.38365179999999999</v>
      </c>
      <c r="K33" s="157">
        <f ca="1">INDIRECT("Rates!AG"&amp;$E$8)</f>
        <v>1.4277283999999999</v>
      </c>
      <c r="L33" s="157">
        <f ca="1">INDIRECT("Rates!AH"&amp;$E$8)</f>
        <v>1.2843301</v>
      </c>
      <c r="M33" s="157">
        <f ca="1">INDIRECT("Rates!AI"&amp;$E$8)</f>
        <v>1.3952237999999999</v>
      </c>
      <c r="N33" s="157">
        <f ca="1">INDIRECT("Rates!AJ"&amp;$E$8)</f>
        <v>1.384541</v>
      </c>
      <c r="O33" s="157">
        <f ca="1">INDIRECT("Rates!AK"&amp;$E$8)</f>
        <v>1.7180574</v>
      </c>
      <c r="P33" s="157">
        <f ca="1">INDIRECT("Rates!AL"&amp;$E$8)</f>
        <v>3.0124217999999998</v>
      </c>
      <c r="Q33" s="157">
        <f ca="1">INDIRECT("Rates!AM"&amp;$E$8)</f>
        <v>3.3509256999999999</v>
      </c>
      <c r="R33" s="157">
        <f ca="1">INDIRECT("Rates!AN"&amp;$E$8)</f>
        <v>6.8243081999999999</v>
      </c>
      <c r="S33" s="157">
        <f ca="1">INDIRECT("Rates!AO"&amp;$E$8)</f>
        <v>13.045025000000001</v>
      </c>
      <c r="T33" s="157">
        <f ca="1">INDIRECT("Rates!AP"&amp;$E$8)</f>
        <v>45.772418000000002</v>
      </c>
    </row>
    <row r="35" spans="1:21">
      <c r="A35" s="87">
        <v>2</v>
      </c>
      <c r="B35" s="137" t="str">
        <f>"Number of deaths due to " &amp;Admin!B6&amp;" (ICD-10 "&amp;UPPER(Admin!C6)&amp;"), by sex and age group, " &amp;Admin!D8</f>
        <v>Number of deaths due to All diseases of the blood and blood-forming organs and certain disorders involving the immune mechanism (ICD-10 D50–D89),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3</v>
      </c>
      <c r="D38" s="157">
        <f ca="1">INDIRECT("Deaths!D"&amp;$E$8)</f>
        <v>0</v>
      </c>
      <c r="E38" s="157">
        <f ca="1">INDIRECT("Deaths!E"&amp;$E$8)</f>
        <v>1</v>
      </c>
      <c r="F38" s="157">
        <f ca="1">INDIRECT("Deaths!F"&amp;$E$8)</f>
        <v>0</v>
      </c>
      <c r="G38" s="157">
        <f ca="1">INDIRECT("Deaths!G"&amp;$E$8)</f>
        <v>0</v>
      </c>
      <c r="H38" s="157">
        <f ca="1">INDIRECT("Deaths!H"&amp;$E$8)</f>
        <v>2</v>
      </c>
      <c r="I38" s="157">
        <f ca="1">INDIRECT("Deaths!I"&amp;$E$8)</f>
        <v>2</v>
      </c>
      <c r="J38" s="157">
        <f ca="1">INDIRECT("Deaths!J"&amp;$E$8)</f>
        <v>2</v>
      </c>
      <c r="K38" s="157">
        <f ca="1">INDIRECT("Deaths!K"&amp;$E$8)</f>
        <v>7</v>
      </c>
      <c r="L38" s="157">
        <f ca="1">INDIRECT("Deaths!L"&amp;$E$8)</f>
        <v>5</v>
      </c>
      <c r="M38" s="157">
        <f ca="1">INDIRECT("Deaths!M"&amp;$E$8)</f>
        <v>10</v>
      </c>
      <c r="N38" s="157">
        <f ca="1">INDIRECT("Deaths!N"&amp;$E$8)</f>
        <v>9</v>
      </c>
      <c r="O38" s="157">
        <f ca="1">INDIRECT("Deaths!O"&amp;$E$8)</f>
        <v>13</v>
      </c>
      <c r="P38" s="157">
        <f ca="1">INDIRECT("Deaths!P"&amp;$E$8)</f>
        <v>22</v>
      </c>
      <c r="Q38" s="157">
        <f ca="1">INDIRECT("Deaths!Q"&amp;$E$8)</f>
        <v>24</v>
      </c>
      <c r="R38" s="157">
        <f ca="1">INDIRECT("Deaths!R"&amp;$E$8)</f>
        <v>29</v>
      </c>
      <c r="S38" s="157">
        <f ca="1">INDIRECT("Deaths!S"&amp;$E$8)</f>
        <v>27</v>
      </c>
      <c r="T38" s="157">
        <f ca="1">INDIRECT("Deaths!T"&amp;$E$8)</f>
        <v>93</v>
      </c>
      <c r="U38" s="159">
        <f ca="1">SUM(C38:T38)</f>
        <v>249</v>
      </c>
    </row>
    <row r="39" spans="1:21">
      <c r="B39" s="87" t="s">
        <v>63</v>
      </c>
      <c r="C39" s="157">
        <f ca="1">INDIRECT("Deaths!Y"&amp;$E$8)</f>
        <v>2</v>
      </c>
      <c r="D39" s="157">
        <f ca="1">INDIRECT("Deaths!Z"&amp;$E$8)</f>
        <v>2</v>
      </c>
      <c r="E39" s="157">
        <f ca="1">INDIRECT("Deaths!AA"&amp;$E$8)</f>
        <v>1</v>
      </c>
      <c r="F39" s="157">
        <f ca="1">INDIRECT("Deaths!AB"&amp;$E$8)</f>
        <v>1</v>
      </c>
      <c r="G39" s="157">
        <f ca="1">INDIRECT("Deaths!AC"&amp;$E$8)</f>
        <v>2</v>
      </c>
      <c r="H39" s="157">
        <f ca="1">INDIRECT("Deaths!AD"&amp;$E$8)</f>
        <v>0</v>
      </c>
      <c r="I39" s="157">
        <f ca="1">INDIRECT("Deaths!AE"&amp;$E$8)</f>
        <v>2</v>
      </c>
      <c r="J39" s="157">
        <f ca="1">INDIRECT("Deaths!AF"&amp;$E$8)</f>
        <v>3</v>
      </c>
      <c r="K39" s="157">
        <f ca="1">INDIRECT("Deaths!AG"&amp;$E$8)</f>
        <v>12</v>
      </c>
      <c r="L39" s="157">
        <f ca="1">INDIRECT("Deaths!AH"&amp;$E$8)</f>
        <v>10</v>
      </c>
      <c r="M39" s="157">
        <f ca="1">INDIRECT("Deaths!AI"&amp;$E$8)</f>
        <v>11</v>
      </c>
      <c r="N39" s="157">
        <f ca="1">INDIRECT("Deaths!AJ"&amp;$E$8)</f>
        <v>10</v>
      </c>
      <c r="O39" s="157">
        <f ca="1">INDIRECT("Deaths!AK"&amp;$E$8)</f>
        <v>11</v>
      </c>
      <c r="P39" s="157">
        <f ca="1">INDIRECT("Deaths!AL"&amp;$E$8)</f>
        <v>17</v>
      </c>
      <c r="Q39" s="157">
        <f ca="1">INDIRECT("Deaths!AM"&amp;$E$8)</f>
        <v>14</v>
      </c>
      <c r="R39" s="157">
        <f ca="1">INDIRECT("Deaths!AN"&amp;$E$8)</f>
        <v>22</v>
      </c>
      <c r="S39" s="157">
        <f ca="1">INDIRECT("Deaths!AO"&amp;$E$8)</f>
        <v>33</v>
      </c>
      <c r="T39" s="157">
        <f ca="1">INDIRECT("Deaths!AP"&amp;$E$8)</f>
        <v>133</v>
      </c>
      <c r="U39" s="159">
        <f ca="1">SUM(C39:T39)</f>
        <v>286</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-3</v>
      </c>
      <c r="D42" s="162">
        <f t="shared" ref="D42:T42" ca="1" si="0">-1*D38</f>
        <v>0</v>
      </c>
      <c r="E42" s="162">
        <f t="shared" ca="1" si="0"/>
        <v>-1</v>
      </c>
      <c r="F42" s="162">
        <f t="shared" ca="1" si="0"/>
        <v>0</v>
      </c>
      <c r="G42" s="162">
        <f t="shared" ca="1" si="0"/>
        <v>0</v>
      </c>
      <c r="H42" s="162">
        <f t="shared" ca="1" si="0"/>
        <v>-2</v>
      </c>
      <c r="I42" s="162">
        <f t="shared" ca="1" si="0"/>
        <v>-2</v>
      </c>
      <c r="J42" s="162">
        <f t="shared" ca="1" si="0"/>
        <v>-2</v>
      </c>
      <c r="K42" s="162">
        <f t="shared" ca="1" si="0"/>
        <v>-7</v>
      </c>
      <c r="L42" s="162">
        <f t="shared" ca="1" si="0"/>
        <v>-5</v>
      </c>
      <c r="M42" s="162">
        <f t="shared" ca="1" si="0"/>
        <v>-10</v>
      </c>
      <c r="N42" s="162">
        <f t="shared" ca="1" si="0"/>
        <v>-9</v>
      </c>
      <c r="O42" s="162">
        <f t="shared" ca="1" si="0"/>
        <v>-13</v>
      </c>
      <c r="P42" s="162">
        <f t="shared" ca="1" si="0"/>
        <v>-22</v>
      </c>
      <c r="Q42" s="162">
        <f t="shared" ca="1" si="0"/>
        <v>-24</v>
      </c>
      <c r="R42" s="162">
        <f t="shared" ca="1" si="0"/>
        <v>-29</v>
      </c>
      <c r="S42" s="162">
        <f t="shared" ca="1" si="0"/>
        <v>-27</v>
      </c>
      <c r="T42" s="162">
        <f t="shared" ca="1" si="0"/>
        <v>-93</v>
      </c>
      <c r="U42" s="161"/>
    </row>
    <row r="43" spans="1:21">
      <c r="B43" s="87" t="s">
        <v>63</v>
      </c>
      <c r="C43" s="162">
        <f ca="1">C39</f>
        <v>2</v>
      </c>
      <c r="D43" s="162">
        <f t="shared" ref="D43:T43" ca="1" si="1">D39</f>
        <v>2</v>
      </c>
      <c r="E43" s="162">
        <f t="shared" ca="1" si="1"/>
        <v>1</v>
      </c>
      <c r="F43" s="162">
        <f t="shared" ca="1" si="1"/>
        <v>1</v>
      </c>
      <c r="G43" s="162">
        <f t="shared" ca="1" si="1"/>
        <v>2</v>
      </c>
      <c r="H43" s="162">
        <f t="shared" ca="1" si="1"/>
        <v>0</v>
      </c>
      <c r="I43" s="162">
        <f t="shared" ca="1" si="1"/>
        <v>2</v>
      </c>
      <c r="J43" s="162">
        <f t="shared" ca="1" si="1"/>
        <v>3</v>
      </c>
      <c r="K43" s="162">
        <f t="shared" ca="1" si="1"/>
        <v>12</v>
      </c>
      <c r="L43" s="162">
        <f t="shared" ca="1" si="1"/>
        <v>10</v>
      </c>
      <c r="M43" s="162">
        <f t="shared" ca="1" si="1"/>
        <v>11</v>
      </c>
      <c r="N43" s="162">
        <f t="shared" ca="1" si="1"/>
        <v>10</v>
      </c>
      <c r="O43" s="162">
        <f t="shared" ca="1" si="1"/>
        <v>11</v>
      </c>
      <c r="P43" s="162">
        <f t="shared" ca="1" si="1"/>
        <v>17</v>
      </c>
      <c r="Q43" s="162">
        <f t="shared" ca="1" si="1"/>
        <v>14</v>
      </c>
      <c r="R43" s="162">
        <f t="shared" ca="1" si="1"/>
        <v>22</v>
      </c>
      <c r="S43" s="162">
        <f t="shared" ca="1" si="1"/>
        <v>33</v>
      </c>
      <c r="T43" s="162">
        <f t="shared" ca="1" si="1"/>
        <v>133</v>
      </c>
      <c r="U43" s="161"/>
    </row>
    <row r="45" spans="1:21">
      <c r="A45" s="87">
        <v>3</v>
      </c>
      <c r="B45" s="137" t="str">
        <f>"Number of deaths due to " &amp;Admin!B6&amp;" (ICD-10 "&amp;UPPER(Admin!C6)&amp;"), by sex and year, " &amp;Admin!D6&amp;"–" &amp;Admin!D8</f>
        <v>Number of deaths due to All diseases of the blood and blood-forming organs and certain disorders involving the immune mechanism (ICD-10 D50–D89),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blood and blood-forming organs and certain disorders involving the immune mechanism (ICD-10 D50–D89),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168</v>
      </c>
      <c r="D118" s="165">
        <f>Deaths!AR75</f>
        <v>231</v>
      </c>
      <c r="E118" s="165">
        <f>Deaths!BN75</f>
        <v>399</v>
      </c>
      <c r="F118" s="166">
        <f>Rates!V75</f>
        <v>5.0225217999999998</v>
      </c>
      <c r="G118" s="166">
        <f>Rates!AR75</f>
        <v>5.2836888000000002</v>
      </c>
      <c r="H118" s="166">
        <f>Rates!BN75</f>
        <v>5.214931</v>
      </c>
    </row>
    <row r="119" spans="2:8">
      <c r="B119" s="145">
        <v>1969</v>
      </c>
      <c r="C119" s="165">
        <f>Deaths!V76</f>
        <v>171</v>
      </c>
      <c r="D119" s="165">
        <f>Deaths!AR76</f>
        <v>180</v>
      </c>
      <c r="E119" s="165">
        <f>Deaths!BN76</f>
        <v>351</v>
      </c>
      <c r="F119" s="166">
        <f>Rates!V76</f>
        <v>4.7309238999999996</v>
      </c>
      <c r="G119" s="166">
        <f>Rates!AR76</f>
        <v>3.9798521999999998</v>
      </c>
      <c r="H119" s="166">
        <f>Rates!BN76</f>
        <v>4.3221756999999998</v>
      </c>
    </row>
    <row r="120" spans="2:8">
      <c r="B120" s="145">
        <v>1970</v>
      </c>
      <c r="C120" s="165">
        <f>Deaths!V77</f>
        <v>170</v>
      </c>
      <c r="D120" s="165">
        <f>Deaths!AR77</f>
        <v>205</v>
      </c>
      <c r="E120" s="165">
        <f>Deaths!BN77</f>
        <v>375</v>
      </c>
      <c r="F120" s="166">
        <f>Rates!V77</f>
        <v>4.8358483000000003</v>
      </c>
      <c r="G120" s="166">
        <f>Rates!AR77</f>
        <v>4.4999260000000003</v>
      </c>
      <c r="H120" s="166">
        <f>Rates!BN77</f>
        <v>4.6739930000000003</v>
      </c>
    </row>
    <row r="121" spans="2:8">
      <c r="B121" s="145">
        <v>1971</v>
      </c>
      <c r="C121" s="165">
        <f>Deaths!V78</f>
        <v>176</v>
      </c>
      <c r="D121" s="165">
        <f>Deaths!AR78</f>
        <v>202</v>
      </c>
      <c r="E121" s="165">
        <f>Deaths!BN78</f>
        <v>378</v>
      </c>
      <c r="F121" s="166">
        <f>Rates!V78</f>
        <v>5.1860713000000001</v>
      </c>
      <c r="G121" s="166">
        <f>Rates!AR78</f>
        <v>4.1648005000000001</v>
      </c>
      <c r="H121" s="166">
        <f>Rates!BN78</f>
        <v>4.5150024999999996</v>
      </c>
    </row>
    <row r="122" spans="2:8">
      <c r="B122" s="145">
        <v>1972</v>
      </c>
      <c r="C122" s="165">
        <f>Deaths!V79</f>
        <v>188</v>
      </c>
      <c r="D122" s="165">
        <f>Deaths!AR79</f>
        <v>181</v>
      </c>
      <c r="E122" s="165">
        <f>Deaths!BN79</f>
        <v>369</v>
      </c>
      <c r="F122" s="166">
        <f>Rates!V79</f>
        <v>4.9375738</v>
      </c>
      <c r="G122" s="166">
        <f>Rates!AR79</f>
        <v>3.64106</v>
      </c>
      <c r="H122" s="166">
        <f>Rates!BN79</f>
        <v>4.2044778999999997</v>
      </c>
    </row>
    <row r="123" spans="2:8">
      <c r="B123" s="145">
        <v>1973</v>
      </c>
      <c r="C123" s="165">
        <f>Deaths!V80</f>
        <v>185</v>
      </c>
      <c r="D123" s="165">
        <f>Deaths!AR80</f>
        <v>191</v>
      </c>
      <c r="E123" s="165">
        <f>Deaths!BN80</f>
        <v>376</v>
      </c>
      <c r="F123" s="166">
        <f>Rates!V80</f>
        <v>5.1309440999999998</v>
      </c>
      <c r="G123" s="166">
        <f>Rates!AR80</f>
        <v>3.7839301000000001</v>
      </c>
      <c r="H123" s="166">
        <f>Rates!BN80</f>
        <v>4.3233728999999999</v>
      </c>
    </row>
    <row r="124" spans="2:8">
      <c r="B124" s="145">
        <v>1974</v>
      </c>
      <c r="C124" s="165">
        <f>Deaths!V81</f>
        <v>209</v>
      </c>
      <c r="D124" s="165">
        <f>Deaths!AR81</f>
        <v>194</v>
      </c>
      <c r="E124" s="165">
        <f>Deaths!BN81</f>
        <v>403</v>
      </c>
      <c r="F124" s="166">
        <f>Rates!V81</f>
        <v>5.4517772000000004</v>
      </c>
      <c r="G124" s="166">
        <f>Rates!AR81</f>
        <v>3.8022836999999998</v>
      </c>
      <c r="H124" s="166">
        <f>Rates!BN81</f>
        <v>4.5081335999999999</v>
      </c>
    </row>
    <row r="125" spans="2:8">
      <c r="B125" s="145">
        <v>1975</v>
      </c>
      <c r="C125" s="165">
        <f>Deaths!V82</f>
        <v>197</v>
      </c>
      <c r="D125" s="165">
        <f>Deaths!AR82</f>
        <v>221</v>
      </c>
      <c r="E125" s="165">
        <f>Deaths!BN82</f>
        <v>418</v>
      </c>
      <c r="F125" s="166">
        <f>Rates!V82</f>
        <v>5.2453174999999996</v>
      </c>
      <c r="G125" s="166">
        <f>Rates!AR82</f>
        <v>4.1218336999999998</v>
      </c>
      <c r="H125" s="166">
        <f>Rates!BN82</f>
        <v>4.5383037000000002</v>
      </c>
    </row>
    <row r="126" spans="2:8">
      <c r="B126" s="145">
        <v>1976</v>
      </c>
      <c r="C126" s="165">
        <f>Deaths!V83</f>
        <v>174</v>
      </c>
      <c r="D126" s="165">
        <f>Deaths!AR83</f>
        <v>193</v>
      </c>
      <c r="E126" s="165">
        <f>Deaths!BN83</f>
        <v>367</v>
      </c>
      <c r="F126" s="166">
        <f>Rates!V83</f>
        <v>4.3065715000000004</v>
      </c>
      <c r="G126" s="166">
        <f>Rates!AR83</f>
        <v>3.4442403000000001</v>
      </c>
      <c r="H126" s="166">
        <f>Rates!BN83</f>
        <v>3.8070103</v>
      </c>
    </row>
    <row r="127" spans="2:8">
      <c r="B127" s="145">
        <v>1977</v>
      </c>
      <c r="C127" s="165">
        <f>Deaths!V84</f>
        <v>187</v>
      </c>
      <c r="D127" s="165">
        <f>Deaths!AR84</f>
        <v>215</v>
      </c>
      <c r="E127" s="165">
        <f>Deaths!BN84</f>
        <v>402</v>
      </c>
      <c r="F127" s="166">
        <f>Rates!V84</f>
        <v>4.8943645</v>
      </c>
      <c r="G127" s="166">
        <f>Rates!AR84</f>
        <v>3.820287</v>
      </c>
      <c r="H127" s="166">
        <f>Rates!BN84</f>
        <v>4.1920042999999998</v>
      </c>
    </row>
    <row r="128" spans="2:8">
      <c r="B128" s="145">
        <v>1978</v>
      </c>
      <c r="C128" s="165">
        <f>Deaths!V85</f>
        <v>211</v>
      </c>
      <c r="D128" s="165">
        <f>Deaths!AR85</f>
        <v>192</v>
      </c>
      <c r="E128" s="165">
        <f>Deaths!BN85</f>
        <v>403</v>
      </c>
      <c r="F128" s="166">
        <f>Rates!V85</f>
        <v>5.2207327000000001</v>
      </c>
      <c r="G128" s="166">
        <f>Rates!AR85</f>
        <v>3.3627471999999998</v>
      </c>
      <c r="H128" s="166">
        <f>Rates!BN85</f>
        <v>4.1002587999999998</v>
      </c>
    </row>
    <row r="129" spans="2:8">
      <c r="B129" s="145">
        <v>1979</v>
      </c>
      <c r="C129" s="165">
        <f>Deaths!V86</f>
        <v>151</v>
      </c>
      <c r="D129" s="165">
        <f>Deaths!AR86</f>
        <v>192</v>
      </c>
      <c r="E129" s="165">
        <f>Deaths!BN86</f>
        <v>343</v>
      </c>
      <c r="F129" s="166">
        <f>Rates!V86</f>
        <v>3.7006903000000002</v>
      </c>
      <c r="G129" s="166">
        <f>Rates!AR86</f>
        <v>3.298028</v>
      </c>
      <c r="H129" s="166">
        <f>Rates!BN86</f>
        <v>3.5086233</v>
      </c>
    </row>
    <row r="130" spans="2:8">
      <c r="B130" s="145">
        <v>1980</v>
      </c>
      <c r="C130" s="165">
        <f>Deaths!V87</f>
        <v>168</v>
      </c>
      <c r="D130" s="165">
        <f>Deaths!AR87</f>
        <v>186</v>
      </c>
      <c r="E130" s="165">
        <f>Deaths!BN87</f>
        <v>354</v>
      </c>
      <c r="F130" s="166">
        <f>Rates!V87</f>
        <v>4.1692539000000002</v>
      </c>
      <c r="G130" s="166">
        <f>Rates!AR87</f>
        <v>3.1084018000000002</v>
      </c>
      <c r="H130" s="166">
        <f>Rates!BN87</f>
        <v>3.5249828000000001</v>
      </c>
    </row>
    <row r="131" spans="2:8">
      <c r="B131" s="145">
        <v>1981</v>
      </c>
      <c r="C131" s="165">
        <f>Deaths!V88</f>
        <v>167</v>
      </c>
      <c r="D131" s="165">
        <f>Deaths!AR88</f>
        <v>206</v>
      </c>
      <c r="E131" s="165">
        <f>Deaths!BN88</f>
        <v>373</v>
      </c>
      <c r="F131" s="166">
        <f>Rates!V88</f>
        <v>3.9168064999999999</v>
      </c>
      <c r="G131" s="166">
        <f>Rates!AR88</f>
        <v>3.2686641999999999</v>
      </c>
      <c r="H131" s="166">
        <f>Rates!BN88</f>
        <v>3.5206827000000001</v>
      </c>
    </row>
    <row r="132" spans="2:8">
      <c r="B132" s="145">
        <v>1982</v>
      </c>
      <c r="C132" s="165">
        <f>Deaths!V89</f>
        <v>208</v>
      </c>
      <c r="D132" s="165">
        <f>Deaths!AR89</f>
        <v>214</v>
      </c>
      <c r="E132" s="165">
        <f>Deaths!BN89</f>
        <v>422</v>
      </c>
      <c r="F132" s="166">
        <f>Rates!V89</f>
        <v>4.8391386000000001</v>
      </c>
      <c r="G132" s="166">
        <f>Rates!AR89</f>
        <v>3.3175916000000001</v>
      </c>
      <c r="H132" s="166">
        <f>Rates!BN89</f>
        <v>3.9248344999999998</v>
      </c>
    </row>
    <row r="133" spans="2:8">
      <c r="B133" s="145">
        <v>1983</v>
      </c>
      <c r="C133" s="165">
        <f>Deaths!V90</f>
        <v>185</v>
      </c>
      <c r="D133" s="165">
        <f>Deaths!AR90</f>
        <v>201</v>
      </c>
      <c r="E133" s="165">
        <f>Deaths!BN90</f>
        <v>386</v>
      </c>
      <c r="F133" s="166">
        <f>Rates!V90</f>
        <v>4.1435589999999998</v>
      </c>
      <c r="G133" s="166">
        <f>Rates!AR90</f>
        <v>3.0727232</v>
      </c>
      <c r="H133" s="166">
        <f>Rates!BN90</f>
        <v>3.5257111000000001</v>
      </c>
    </row>
    <row r="134" spans="2:8">
      <c r="B134" s="145">
        <v>1984</v>
      </c>
      <c r="C134" s="165">
        <f>Deaths!V91</f>
        <v>204</v>
      </c>
      <c r="D134" s="165">
        <f>Deaths!AR91</f>
        <v>197</v>
      </c>
      <c r="E134" s="165">
        <f>Deaths!BN91</f>
        <v>401</v>
      </c>
      <c r="F134" s="166">
        <f>Rates!V91</f>
        <v>4.5536491999999997</v>
      </c>
      <c r="G134" s="166">
        <f>Rates!AR91</f>
        <v>2.8570950000000002</v>
      </c>
      <c r="H134" s="166">
        <f>Rates!BN91</f>
        <v>3.4833728000000002</v>
      </c>
    </row>
    <row r="135" spans="2:8">
      <c r="B135" s="145">
        <v>1985</v>
      </c>
      <c r="C135" s="165">
        <f>Deaths!V92</f>
        <v>250</v>
      </c>
      <c r="D135" s="165">
        <f>Deaths!AR92</f>
        <v>235</v>
      </c>
      <c r="E135" s="165">
        <f>Deaths!BN92</f>
        <v>485</v>
      </c>
      <c r="F135" s="166">
        <f>Rates!V92</f>
        <v>5.2373709000000002</v>
      </c>
      <c r="G135" s="166">
        <f>Rates!AR92</f>
        <v>3.3413748999999999</v>
      </c>
      <c r="H135" s="166">
        <f>Rates!BN92</f>
        <v>4.0926523000000001</v>
      </c>
    </row>
    <row r="136" spans="2:8">
      <c r="B136" s="145">
        <v>1986</v>
      </c>
      <c r="C136" s="165">
        <f>Deaths!V93</f>
        <v>304</v>
      </c>
      <c r="D136" s="165">
        <f>Deaths!AR93</f>
        <v>234</v>
      </c>
      <c r="E136" s="165">
        <f>Deaths!BN93</f>
        <v>538</v>
      </c>
      <c r="F136" s="166">
        <f>Rates!V93</f>
        <v>5.7419814000000002</v>
      </c>
      <c r="G136" s="166">
        <f>Rates!AR93</f>
        <v>3.1578602999999998</v>
      </c>
      <c r="H136" s="166">
        <f>Rates!BN93</f>
        <v>4.2461570000000002</v>
      </c>
    </row>
    <row r="137" spans="2:8">
      <c r="B137" s="145">
        <v>1987</v>
      </c>
      <c r="C137" s="165">
        <f>Deaths!V94</f>
        <v>345</v>
      </c>
      <c r="D137" s="165">
        <f>Deaths!AR94</f>
        <v>251</v>
      </c>
      <c r="E137" s="165">
        <f>Deaths!BN94</f>
        <v>596</v>
      </c>
      <c r="F137" s="166">
        <f>Rates!V94</f>
        <v>6.2473549999999998</v>
      </c>
      <c r="G137" s="166">
        <f>Rates!AR94</f>
        <v>3.3522633000000002</v>
      </c>
      <c r="H137" s="166">
        <f>Rates!BN94</f>
        <v>4.6292638999999998</v>
      </c>
    </row>
    <row r="138" spans="2:8">
      <c r="B138" s="145">
        <v>1988</v>
      </c>
      <c r="C138" s="165">
        <f>Deaths!V95</f>
        <v>339</v>
      </c>
      <c r="D138" s="165">
        <f>Deaths!AR95</f>
        <v>235</v>
      </c>
      <c r="E138" s="165">
        <f>Deaths!BN95</f>
        <v>574</v>
      </c>
      <c r="F138" s="166">
        <f>Rates!V95</f>
        <v>5.4694782999999996</v>
      </c>
      <c r="G138" s="166">
        <f>Rates!AR95</f>
        <v>3.0493725</v>
      </c>
      <c r="H138" s="166">
        <f>Rates!BN95</f>
        <v>4.2413843</v>
      </c>
    </row>
    <row r="139" spans="2:8">
      <c r="B139" s="145">
        <v>1989</v>
      </c>
      <c r="C139" s="165">
        <f>Deaths!V96</f>
        <v>458</v>
      </c>
      <c r="D139" s="165">
        <f>Deaths!AR96</f>
        <v>249</v>
      </c>
      <c r="E139" s="165">
        <f>Deaths!BN96</f>
        <v>707</v>
      </c>
      <c r="F139" s="166">
        <f>Rates!V96</f>
        <v>6.9679074999999999</v>
      </c>
      <c r="G139" s="166">
        <f>Rates!AR96</f>
        <v>3.1509569000000002</v>
      </c>
      <c r="H139" s="166">
        <f>Rates!BN96</f>
        <v>5.0143544000000002</v>
      </c>
    </row>
    <row r="140" spans="2:8">
      <c r="B140" s="145">
        <v>1990</v>
      </c>
      <c r="C140" s="165">
        <f>Deaths!V97</f>
        <v>592</v>
      </c>
      <c r="D140" s="165">
        <f>Deaths!AR97</f>
        <v>251</v>
      </c>
      <c r="E140" s="165">
        <f>Deaths!BN97</f>
        <v>843</v>
      </c>
      <c r="F140" s="166">
        <f>Rates!V97</f>
        <v>8.8203645000000002</v>
      </c>
      <c r="G140" s="166">
        <f>Rates!AR97</f>
        <v>3.0960025999999998</v>
      </c>
      <c r="H140" s="166">
        <f>Rates!BN97</f>
        <v>5.8174409000000002</v>
      </c>
    </row>
    <row r="141" spans="2:8">
      <c r="B141" s="145">
        <v>1991</v>
      </c>
      <c r="C141" s="165">
        <f>Deaths!V98</f>
        <v>622</v>
      </c>
      <c r="D141" s="165">
        <f>Deaths!AR98</f>
        <v>240</v>
      </c>
      <c r="E141" s="165">
        <f>Deaths!BN98</f>
        <v>862</v>
      </c>
      <c r="F141" s="166">
        <f>Rates!V98</f>
        <v>8.7394759000000004</v>
      </c>
      <c r="G141" s="166">
        <f>Rates!AR98</f>
        <v>2.8546580000000001</v>
      </c>
      <c r="H141" s="166">
        <f>Rates!BN98</f>
        <v>5.7041886999999996</v>
      </c>
    </row>
    <row r="142" spans="2:8">
      <c r="B142" s="145">
        <v>1992</v>
      </c>
      <c r="C142" s="165">
        <f>Deaths!V99</f>
        <v>687</v>
      </c>
      <c r="D142" s="165">
        <f>Deaths!AR99</f>
        <v>247</v>
      </c>
      <c r="E142" s="165">
        <f>Deaths!BN99</f>
        <v>934</v>
      </c>
      <c r="F142" s="166">
        <f>Rates!V99</f>
        <v>9.3238207000000006</v>
      </c>
      <c r="G142" s="166">
        <f>Rates!AR99</f>
        <v>2.8523697000000001</v>
      </c>
      <c r="H142" s="166">
        <f>Rates!BN99</f>
        <v>5.9591244000000003</v>
      </c>
    </row>
    <row r="143" spans="2:8">
      <c r="B143" s="145">
        <v>1993</v>
      </c>
      <c r="C143" s="165">
        <f>Deaths!V100</f>
        <v>733</v>
      </c>
      <c r="D143" s="165">
        <f>Deaths!AR100</f>
        <v>257</v>
      </c>
      <c r="E143" s="165">
        <f>Deaths!BN100</f>
        <v>990</v>
      </c>
      <c r="F143" s="166">
        <f>Rates!V100</f>
        <v>9.3608603000000006</v>
      </c>
      <c r="G143" s="166">
        <f>Rates!AR100</f>
        <v>2.8699832000000001</v>
      </c>
      <c r="H143" s="166">
        <f>Rates!BN100</f>
        <v>6.1033033000000003</v>
      </c>
    </row>
    <row r="144" spans="2:8">
      <c r="B144" s="145">
        <v>1994</v>
      </c>
      <c r="C144" s="165">
        <f>Deaths!V101</f>
        <v>675</v>
      </c>
      <c r="D144" s="165">
        <f>Deaths!AR101</f>
        <v>264</v>
      </c>
      <c r="E144" s="165">
        <f>Deaths!BN101</f>
        <v>939</v>
      </c>
      <c r="F144" s="166">
        <f>Rates!V101</f>
        <v>8.5158647999999992</v>
      </c>
      <c r="G144" s="166">
        <f>Rates!AR101</f>
        <v>2.8869248000000001</v>
      </c>
      <c r="H144" s="166">
        <f>Rates!BN101</f>
        <v>5.6899135999999997</v>
      </c>
    </row>
    <row r="145" spans="2:8">
      <c r="B145" s="145">
        <v>1995</v>
      </c>
      <c r="C145" s="165">
        <f>Deaths!V102</f>
        <v>640</v>
      </c>
      <c r="D145" s="165">
        <f>Deaths!AR102</f>
        <v>231</v>
      </c>
      <c r="E145" s="165">
        <f>Deaths!BN102</f>
        <v>871</v>
      </c>
      <c r="F145" s="166">
        <f>Rates!V102</f>
        <v>7.9821429000000004</v>
      </c>
      <c r="G145" s="166">
        <f>Rates!AR102</f>
        <v>2.4267929000000001</v>
      </c>
      <c r="H145" s="166">
        <f>Rates!BN102</f>
        <v>5.1659277000000001</v>
      </c>
    </row>
    <row r="146" spans="2:8">
      <c r="B146" s="145">
        <v>1996</v>
      </c>
      <c r="C146" s="165">
        <f>Deaths!V103</f>
        <v>211</v>
      </c>
      <c r="D146" s="165">
        <f>Deaths!AR103</f>
        <v>222</v>
      </c>
      <c r="E146" s="165">
        <f>Deaths!BN103</f>
        <v>433</v>
      </c>
      <c r="F146" s="166">
        <f>Rates!V103</f>
        <v>3.1397707000000001</v>
      </c>
      <c r="G146" s="166">
        <f>Rates!AR103</f>
        <v>2.2829332999999998</v>
      </c>
      <c r="H146" s="166">
        <f>Rates!BN103</f>
        <v>2.6431176000000001</v>
      </c>
    </row>
    <row r="147" spans="2:8">
      <c r="B147" s="145">
        <v>1997</v>
      </c>
      <c r="C147" s="165">
        <f>Deaths!V104</f>
        <v>161</v>
      </c>
      <c r="D147" s="165">
        <f>Deaths!AR104</f>
        <v>211</v>
      </c>
      <c r="E147" s="165">
        <f>Deaths!BN104</f>
        <v>372</v>
      </c>
      <c r="F147" s="166">
        <f>Rates!V104</f>
        <v>2.4513647000000001</v>
      </c>
      <c r="G147" s="166">
        <f>Rates!AR104</f>
        <v>2.0927056999999998</v>
      </c>
      <c r="H147" s="166">
        <f>Rates!BN104</f>
        <v>2.2120625</v>
      </c>
    </row>
    <row r="148" spans="2:8">
      <c r="B148" s="145">
        <v>1998</v>
      </c>
      <c r="C148" s="165">
        <f>Deaths!V105</f>
        <v>199</v>
      </c>
      <c r="D148" s="165">
        <f>Deaths!AR105</f>
        <v>237</v>
      </c>
      <c r="E148" s="165">
        <f>Deaths!BN105</f>
        <v>436</v>
      </c>
      <c r="F148" s="166">
        <f>Rates!V105</f>
        <v>2.9089554</v>
      </c>
      <c r="G148" s="166">
        <f>Rates!AR105</f>
        <v>2.2851800999999998</v>
      </c>
      <c r="H148" s="166">
        <f>Rates!BN105</f>
        <v>2.5123924</v>
      </c>
    </row>
    <row r="149" spans="2:8">
      <c r="B149" s="145">
        <v>1999</v>
      </c>
      <c r="C149" s="165">
        <f>Deaths!V106</f>
        <v>195</v>
      </c>
      <c r="D149" s="165">
        <f>Deaths!AR106</f>
        <v>255</v>
      </c>
      <c r="E149" s="165">
        <f>Deaths!BN106</f>
        <v>450</v>
      </c>
      <c r="F149" s="166">
        <f>Rates!V106</f>
        <v>2.6240157000000002</v>
      </c>
      <c r="G149" s="166">
        <f>Rates!AR106</f>
        <v>2.3987221000000001</v>
      </c>
      <c r="H149" s="166">
        <f>Rates!BN106</f>
        <v>2.4913124</v>
      </c>
    </row>
    <row r="150" spans="2:8">
      <c r="B150" s="145">
        <v>2000</v>
      </c>
      <c r="C150" s="165">
        <f>Deaths!V107</f>
        <v>190</v>
      </c>
      <c r="D150" s="165">
        <f>Deaths!AR107</f>
        <v>223</v>
      </c>
      <c r="E150" s="165">
        <f>Deaths!BN107</f>
        <v>413</v>
      </c>
      <c r="F150" s="166">
        <f>Rates!V107</f>
        <v>2.4898318000000002</v>
      </c>
      <c r="G150" s="166">
        <f>Rates!AR107</f>
        <v>2.0040637000000001</v>
      </c>
      <c r="H150" s="166">
        <f>Rates!BN107</f>
        <v>2.2196170999999998</v>
      </c>
    </row>
    <row r="151" spans="2:8">
      <c r="B151" s="145">
        <v>2001</v>
      </c>
      <c r="C151" s="165">
        <f>Deaths!V108</f>
        <v>183</v>
      </c>
      <c r="D151" s="165">
        <f>Deaths!AR108</f>
        <v>225</v>
      </c>
      <c r="E151" s="165">
        <f>Deaths!BN108</f>
        <v>408</v>
      </c>
      <c r="F151" s="166">
        <f>Rates!V108</f>
        <v>2.2676964000000002</v>
      </c>
      <c r="G151" s="166">
        <f>Rates!AR108</f>
        <v>1.9935442999999999</v>
      </c>
      <c r="H151" s="166">
        <f>Rates!BN108</f>
        <v>2.1159975000000002</v>
      </c>
    </row>
    <row r="152" spans="2:8">
      <c r="B152" s="145">
        <v>2002</v>
      </c>
      <c r="C152" s="165">
        <f>Deaths!V109</f>
        <v>181</v>
      </c>
      <c r="D152" s="165">
        <f>Deaths!AR109</f>
        <v>247</v>
      </c>
      <c r="E152" s="165">
        <f>Deaths!BN109</f>
        <v>428</v>
      </c>
      <c r="F152" s="166">
        <f>Rates!V109</f>
        <v>2.2246467999999999</v>
      </c>
      <c r="G152" s="166">
        <f>Rates!AR109</f>
        <v>2.0762426</v>
      </c>
      <c r="H152" s="166">
        <f>Rates!BN109</f>
        <v>2.1613250000000002</v>
      </c>
    </row>
    <row r="153" spans="2:8">
      <c r="B153" s="145">
        <v>2003</v>
      </c>
      <c r="C153" s="165">
        <f>Deaths!V110</f>
        <v>191</v>
      </c>
      <c r="D153" s="165">
        <f>Deaths!AR110</f>
        <v>263</v>
      </c>
      <c r="E153" s="165">
        <f>Deaths!BN110</f>
        <v>454</v>
      </c>
      <c r="F153" s="166">
        <f>Rates!V110</f>
        <v>2.2372985000000001</v>
      </c>
      <c r="G153" s="166">
        <f>Rates!AR110</f>
        <v>2.1684692999999999</v>
      </c>
      <c r="H153" s="166">
        <f>Rates!BN110</f>
        <v>2.2311822000000001</v>
      </c>
    </row>
    <row r="154" spans="2:8">
      <c r="B154" s="145">
        <v>2004</v>
      </c>
      <c r="C154" s="165">
        <f>Deaths!V111</f>
        <v>222</v>
      </c>
      <c r="D154" s="165">
        <f>Deaths!AR111</f>
        <v>263</v>
      </c>
      <c r="E154" s="165">
        <f>Deaths!BN111</f>
        <v>485</v>
      </c>
      <c r="F154" s="166">
        <f>Rates!V111</f>
        <v>2.5447848</v>
      </c>
      <c r="G154" s="166">
        <f>Rates!AR111</f>
        <v>2.1557544000000002</v>
      </c>
      <c r="H154" s="166">
        <f>Rates!BN111</f>
        <v>2.3404330999999998</v>
      </c>
    </row>
    <row r="155" spans="2:8">
      <c r="B155" s="145">
        <v>2005</v>
      </c>
      <c r="C155" s="165">
        <f>Deaths!V112</f>
        <v>213</v>
      </c>
      <c r="D155" s="165">
        <f>Deaths!AR112</f>
        <v>285</v>
      </c>
      <c r="E155" s="165">
        <f>Deaths!BN112</f>
        <v>498</v>
      </c>
      <c r="F155" s="166">
        <f>Rates!V112</f>
        <v>2.3617651</v>
      </c>
      <c r="G155" s="166">
        <f>Rates!AR112</f>
        <v>2.2775389000000001</v>
      </c>
      <c r="H155" s="166">
        <f>Rates!BN112</f>
        <v>2.3391723999999998</v>
      </c>
    </row>
    <row r="156" spans="2:8">
      <c r="B156" s="145">
        <v>2006</v>
      </c>
      <c r="C156" s="165">
        <f>Deaths!V113</f>
        <v>228</v>
      </c>
      <c r="D156" s="165">
        <f>Deaths!AR113</f>
        <v>267</v>
      </c>
      <c r="E156" s="165">
        <f>Deaths!BN113</f>
        <v>495</v>
      </c>
      <c r="F156" s="166">
        <f>Rates!V113</f>
        <v>2.4533611999999998</v>
      </c>
      <c r="G156" s="166">
        <f>Rates!AR113</f>
        <v>2.0693321</v>
      </c>
      <c r="H156" s="166">
        <f>Rates!BN113</f>
        <v>2.2380276000000001</v>
      </c>
    </row>
    <row r="157" spans="2:8">
      <c r="B157" s="145">
        <v>2007</v>
      </c>
      <c r="C157" s="165">
        <f>Deaths!V114</f>
        <v>202</v>
      </c>
      <c r="D157" s="165">
        <f>Deaths!AR114</f>
        <v>281</v>
      </c>
      <c r="E157" s="165">
        <f>Deaths!BN114</f>
        <v>483</v>
      </c>
      <c r="F157" s="166">
        <f>Rates!V114</f>
        <v>2.0891443999999999</v>
      </c>
      <c r="G157" s="166">
        <f>Rates!AR114</f>
        <v>2.1287756999999998</v>
      </c>
      <c r="H157" s="166">
        <f>Rates!BN114</f>
        <v>2.1204453000000001</v>
      </c>
    </row>
    <row r="158" spans="2:8">
      <c r="B158" s="145">
        <v>2008</v>
      </c>
      <c r="C158" s="165">
        <f>Deaths!V115</f>
        <v>245</v>
      </c>
      <c r="D158" s="165">
        <f>Deaths!AR115</f>
        <v>259</v>
      </c>
      <c r="E158" s="165">
        <f>Deaths!BN115</f>
        <v>504</v>
      </c>
      <c r="F158" s="166">
        <f>Rates!V115</f>
        <v>2.4431649000000002</v>
      </c>
      <c r="G158" s="166">
        <f>Rates!AR115</f>
        <v>1.8800599</v>
      </c>
      <c r="H158" s="166">
        <f>Rates!BN115</f>
        <v>2.1376362000000002</v>
      </c>
    </row>
    <row r="159" spans="2:8">
      <c r="B159" s="145">
        <v>2009</v>
      </c>
      <c r="C159" s="165">
        <f>Deaths!V116</f>
        <v>196</v>
      </c>
      <c r="D159" s="165">
        <f>Deaths!AR116</f>
        <v>233</v>
      </c>
      <c r="E159" s="165">
        <f>Deaths!BN116</f>
        <v>429</v>
      </c>
      <c r="F159" s="166">
        <f>Rates!V116</f>
        <v>1.8842544000000001</v>
      </c>
      <c r="G159" s="166">
        <f>Rates!AR116</f>
        <v>1.6773849000000001</v>
      </c>
      <c r="H159" s="166">
        <f>Rates!BN116</f>
        <v>1.7781880999999999</v>
      </c>
    </row>
    <row r="160" spans="2:8">
      <c r="B160" s="145">
        <v>2010</v>
      </c>
      <c r="C160" s="165">
        <f>Deaths!V117</f>
        <v>199</v>
      </c>
      <c r="D160" s="165">
        <f>Deaths!AR117</f>
        <v>211</v>
      </c>
      <c r="E160" s="165">
        <f>Deaths!BN117</f>
        <v>410</v>
      </c>
      <c r="F160" s="166">
        <f>Rates!V117</f>
        <v>1.8924190000000001</v>
      </c>
      <c r="G160" s="166">
        <f>Rates!AR117</f>
        <v>1.4400252</v>
      </c>
      <c r="H160" s="166">
        <f>Rates!BN117</f>
        <v>1.6346814999999999</v>
      </c>
    </row>
    <row r="161" spans="2:8">
      <c r="B161" s="145">
        <v>2011</v>
      </c>
      <c r="C161" s="165">
        <f>Deaths!V118</f>
        <v>229</v>
      </c>
      <c r="D161" s="165">
        <f>Deaths!AR118</f>
        <v>239</v>
      </c>
      <c r="E161" s="165">
        <f>Deaths!BN118</f>
        <v>468</v>
      </c>
      <c r="F161" s="166">
        <f>Rates!V118</f>
        <v>2.1172442999999999</v>
      </c>
      <c r="G161" s="166">
        <f>Rates!AR118</f>
        <v>1.5898816</v>
      </c>
      <c r="H161" s="166">
        <f>Rates!BN118</f>
        <v>1.8288008</v>
      </c>
    </row>
    <row r="162" spans="2:8">
      <c r="B162" s="156">
        <f>IF($D$8&gt;=2012,2012,"")</f>
        <v>2012</v>
      </c>
      <c r="C162" s="165">
        <f>Deaths!V119</f>
        <v>204</v>
      </c>
      <c r="D162" s="165">
        <f>Deaths!AR119</f>
        <v>235</v>
      </c>
      <c r="E162" s="165">
        <f>Deaths!BN119</f>
        <v>439</v>
      </c>
      <c r="F162" s="166">
        <f>Rates!V119</f>
        <v>1.8077270999999999</v>
      </c>
      <c r="G162" s="166">
        <f>Rates!AR119</f>
        <v>1.5923403</v>
      </c>
      <c r="H162" s="166">
        <f>Rates!BN119</f>
        <v>1.6789727000000001</v>
      </c>
    </row>
    <row r="163" spans="2:8">
      <c r="B163" s="156">
        <f>IF($D$8&gt;=2013,2013,"")</f>
        <v>2013</v>
      </c>
      <c r="C163" s="167">
        <f>Deaths!V120</f>
        <v>219</v>
      </c>
      <c r="D163" s="165">
        <f>Deaths!AR120</f>
        <v>282</v>
      </c>
      <c r="E163" s="165">
        <f>Deaths!BN120</f>
        <v>501</v>
      </c>
      <c r="F163" s="166">
        <f>Rates!V120</f>
        <v>1.8593367000000001</v>
      </c>
      <c r="G163" s="166">
        <f>Rates!AR120</f>
        <v>1.8117974999999999</v>
      </c>
      <c r="H163" s="166">
        <f>Rates!BN120</f>
        <v>1.8245863</v>
      </c>
    </row>
    <row r="164" spans="2:8">
      <c r="B164" s="156">
        <f>IF($D$8&gt;=2014,2014,"")</f>
        <v>2014</v>
      </c>
      <c r="C164" s="167">
        <f>Deaths!V121</f>
        <v>249</v>
      </c>
      <c r="D164" s="165">
        <f>Deaths!AR121</f>
        <v>286</v>
      </c>
      <c r="E164" s="165">
        <f>Deaths!BN121</f>
        <v>535</v>
      </c>
      <c r="F164" s="166">
        <f>Rates!V121</f>
        <v>2.0562344000000001</v>
      </c>
      <c r="G164" s="166">
        <f>Rates!AR121</f>
        <v>1.8034836000000001</v>
      </c>
      <c r="H164" s="166">
        <f>Rates!BN121</f>
        <v>1.9045970000000001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5.0225217999999998</v>
      </c>
      <c r="G184" s="176">
        <f>INDEX($B$57:$H$175,MATCH($C$184,$B$57:$B$175,0),6)</f>
        <v>5.2836888000000002</v>
      </c>
      <c r="H184" s="176">
        <f>INDEX($B$57:$H$175,MATCH($C$184,$B$57:$B$175,0),7)</f>
        <v>5.214931</v>
      </c>
    </row>
    <row r="185" spans="2:8">
      <c r="B185" s="174" t="s">
        <v>69</v>
      </c>
      <c r="C185" s="175">
        <f>'Interactive summary tables'!$G$10</f>
        <v>2014</v>
      </c>
      <c r="D185" s="172"/>
      <c r="E185" s="174" t="s">
        <v>74</v>
      </c>
      <c r="F185" s="176">
        <f>INDEX($B$57:$H$175,MATCH($C$185,$B$57:$B$175,0),5)</f>
        <v>2.0562344000000001</v>
      </c>
      <c r="G185" s="176">
        <f>INDEX($B$57:$H$175,MATCH($C$185,$B$57:$B$175,0),6)</f>
        <v>1.8034836000000001</v>
      </c>
      <c r="H185" s="176">
        <f>INDEX($B$57:$H$175,MATCH($C$185,$B$57:$B$175,0),7)</f>
        <v>1.9045970000000001</v>
      </c>
    </row>
    <row r="186" spans="2:8">
      <c r="B186" s="177"/>
      <c r="C186" s="175"/>
      <c r="D186" s="172"/>
      <c r="E186" s="174" t="s">
        <v>76</v>
      </c>
      <c r="F186" s="178">
        <f>IF($C$185&lt;=$C$184,"-",(F$185-F$184)/F$184)</f>
        <v>-0.59059721751730376</v>
      </c>
      <c r="G186" s="178">
        <f t="shared" ref="G186:H186" si="2">IF($C$185&lt;=$C$184,"-",(G$185-G$184)/G$184)</f>
        <v>-0.6586696021915599</v>
      </c>
      <c r="H186" s="178">
        <f t="shared" si="2"/>
        <v>-0.63478001914119286</v>
      </c>
    </row>
    <row r="187" spans="2:8">
      <c r="B187" s="174" t="s">
        <v>79</v>
      </c>
      <c r="C187" s="175">
        <f>$C$185-$C$184</f>
        <v>46</v>
      </c>
      <c r="D187" s="172"/>
      <c r="E187" s="174" t="s">
        <v>75</v>
      </c>
      <c r="F187" s="178">
        <f>IF($C$185&lt;=$C$184,"-",((F$185/F$184)^(1/($C$185-$C$184))-1))</f>
        <v>-1.922701372732849E-2</v>
      </c>
      <c r="G187" s="178">
        <f t="shared" ref="G187:H187" si="3">IF($C$185&lt;=$C$184,"-",((G$185/G$184)^(1/($C$185-$C$184))-1))</f>
        <v>-2.3096580661151056E-2</v>
      </c>
      <c r="H187" s="178">
        <f t="shared" si="3"/>
        <v>-2.1658861062749057E-2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blood and blood-forming organs and certain disorders involving the immune mechanism (ICD-10 D50–D89)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blood and blood-forming organs and certain disorders involving the immune mechanism (ICD-10 D50–D89)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'[grim-all-diseases-of-the-blood-and-blood-forming-organs-2017.xlsx]Deaths'!$C$75</v>
      </c>
      <c r="G207" s="191" t="str">
        <f ca="1">CELL("address",INDEX(Deaths!$Y$7:$AP$132,MATCH($C$207,Deaths!$B$7:$B$132,0),MATCH($C$210,Deaths!$Y$6:$AP$6,0)))</f>
        <v>'[grim-all-diseases-of-the-blood-and-blood-forming-organs-2017.xlsx]Deaths'!$Y$75</v>
      </c>
      <c r="H207" s="191" t="str">
        <f ca="1">CELL("address",INDEX(Deaths!$AU$7:$BL$132,MATCH($C$207,Deaths!$B$7:$B$132,0),MATCH($C$210,Deaths!$AU$6:$BL$6,0)))</f>
        <v>'[grim-all-diseases-of-the-blood-and-blood-forming-organs-2017.xlsx]Deaths'!$AU$75</v>
      </c>
    </row>
    <row r="208" spans="2:8">
      <c r="B208" s="189" t="s">
        <v>69</v>
      </c>
      <c r="C208" s="190">
        <f>'Interactive summary tables'!$E$34</f>
        <v>2014</v>
      </c>
      <c r="D208" s="187"/>
      <c r="E208" s="187" t="s">
        <v>91</v>
      </c>
      <c r="F208" s="191" t="str">
        <f ca="1">CELL("address",INDEX(Deaths!$C$7:$T$132,MATCH($C$208,Deaths!$B$7:$B$132,0),MATCH($C$211,Deaths!$C$6:$T$6,0)))</f>
        <v>'[grim-all-diseases-of-the-blood-and-blood-forming-organs-2017.xlsx]Deaths'!$T$121</v>
      </c>
      <c r="G208" s="191" t="str">
        <f ca="1">CELL("address",INDEX(Deaths!$Y$7:$AP$132,MATCH($C$208,Deaths!$B$7:$B$132,0),MATCH($C$211,Deaths!$Y$6:$AP$6,0)))</f>
        <v>'[grim-all-diseases-of-the-blood-and-blood-forming-organs-2017.xlsx]Deaths'!$AP$121</v>
      </c>
      <c r="H208" s="191" t="str">
        <f ca="1">CELL("address",INDEX(Deaths!$AU$7:$BL$132,MATCH($C$208,Deaths!$B$7:$B$132,0),MATCH($C$211,Deaths!$AU$6:$BL$6,0)))</f>
        <v>'[grim-all-diseases-of-the-blood-and-blood-forming-organs-2017.xlsx]Deaths'!$BL$121</v>
      </c>
    </row>
    <row r="209" spans="2:8">
      <c r="B209" s="189"/>
      <c r="C209" s="190"/>
      <c r="D209" s="187"/>
      <c r="E209" s="187" t="s">
        <v>97</v>
      </c>
      <c r="F209" s="192">
        <f ca="1">SUM(INDIRECT(F$207,1):INDIRECT(F$208,1))</f>
        <v>12681</v>
      </c>
      <c r="G209" s="193">
        <f ca="1">SUM(INDIRECT(G$207,1):INDIRECT(G$208,1))</f>
        <v>10819</v>
      </c>
      <c r="H209" s="193">
        <f ca="1">SUM(INDIRECT(H$207,1):INDIRECT(H$208,1))</f>
        <v>23500</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'[grim-all-diseases-of-the-blood-and-blood-forming-organs-2017.xlsx]Populations'!$D$84</v>
      </c>
      <c r="G211" s="191" t="str">
        <f ca="1">CELL("address",INDEX(Populations!$Y$16:$AP$141,MATCH($C$207,Populations!$C$16:$C$141,0),MATCH($C$210,Populations!$Y$15:$AP$15,0)))</f>
        <v>'[grim-all-diseases-of-the-blood-and-blood-forming-organs-2017.xlsx]Populations'!$Y$84</v>
      </c>
      <c r="H211" s="191" t="str">
        <f ca="1">CELL("address",INDEX(Populations!$AT$16:$BK$141,MATCH($C$207,Populations!$C$16:$C$141,0),MATCH($C$210,Populations!$AT$15:$BK$15,0)))</f>
        <v>'[grim-all-diseases-of-the-blood-and-blood-forming-organs-2017.xlsx]Populations'!$AT$84</v>
      </c>
    </row>
    <row r="212" spans="2:8">
      <c r="B212" s="189"/>
      <c r="C212" s="187"/>
      <c r="D212" s="187"/>
      <c r="E212" s="187" t="s">
        <v>91</v>
      </c>
      <c r="F212" s="191" t="str">
        <f ca="1">CELL("address",INDEX(Populations!$D$16:$U$141,MATCH($C$208,Populations!$C$16:$C$141,0),MATCH($C$211,Populations!$D$15:$U$15,0)))</f>
        <v>'[grim-all-diseases-of-the-blood-and-blood-forming-organs-2017.xlsx]Populations'!$U$130</v>
      </c>
      <c r="G212" s="191" t="str">
        <f ca="1">CELL("address",INDEX(Populations!$Y$16:$AP$141,MATCH($C$208,Populations!$C$16:$C$141,0),MATCH($C$211,Populations!$Y$15:$AP$15,0)))</f>
        <v>'[grim-all-diseases-of-the-blood-and-blood-forming-organs-2017.xlsx]Populations'!$AP$130</v>
      </c>
      <c r="H212" s="191" t="str">
        <f ca="1">CELL("address",INDEX(Populations!$AT$16:$BK$141,MATCH($C$208,Populations!$C$16:$C$141,0),MATCH($C$211,Populations!$AT$15:$BK$15,0)))</f>
        <v>'[grim-all-diseases-of-the-blood-and-blood-forming-organs-2017.xlsx]Populations'!$BK$130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3.1270186004244467</v>
      </c>
      <c r="G215" s="195">
        <f t="shared" ref="G215:H215" ca="1" si="4">IF($C$208&lt;$C$207,"-",IF($C$214&lt;$C$213,"-",G$209/G$213*100000))</f>
        <v>2.6523640397617099</v>
      </c>
      <c r="H215" s="195">
        <f t="shared" ca="1" si="4"/>
        <v>2.8889997822235083</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blood and blood-forming organs and certain disorders involving the immune mechanism (ICD-10 D50–D89)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blood and blood-forming organs and certain disorders involving the immune mechanism (ICD-10 D50–D89)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blood and blood-forming organs and certain disorders involving the immune mechanism (ICD-10 D50–D89)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blood and blood-forming organs and certain disorders involving the immune mechanism (ICD-10 D50–D89)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blood and blood-forming organs and certain disorders involving the immune mechanism (ICD-10 D50–D89)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E0B4F2B7-B317-4F22-A662-4B7FD5DAB1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c095c42a-9a6d-4ed6-ad94-052c8814a2e5"/>
    <ds:schemaRef ds:uri="http://purl.org/dc/elements/1.1/"/>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GRIM0300 - All diseases of the blood and blood-forming organs (ICD-10 D50–D89)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