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60" i="7" l="1"/>
  <c r="H64" i="7"/>
  <c r="G62" i="7"/>
  <c r="F143" i="7"/>
  <c r="G91" i="7"/>
  <c r="H114" i="7"/>
  <c r="H151" i="7"/>
  <c r="H58" i="7"/>
  <c r="H123" i="7"/>
  <c r="F108" i="7"/>
  <c r="F158" i="7"/>
  <c r="H112" i="7"/>
  <c r="H173" i="7"/>
  <c r="F101" i="7"/>
  <c r="H71" i="7"/>
  <c r="H144" i="7"/>
  <c r="H70" i="7"/>
  <c r="F120" i="7"/>
  <c r="H59" i="7"/>
  <c r="F82" i="7"/>
  <c r="H69" i="7"/>
  <c r="H88" i="7"/>
  <c r="H143" i="7"/>
  <c r="H89" i="7"/>
  <c r="F121" i="7"/>
  <c r="G81" i="7"/>
  <c r="F89" i="7"/>
  <c r="H126" i="7"/>
  <c r="H174" i="7"/>
  <c r="G128" i="7"/>
  <c r="H106" i="7"/>
  <c r="G107" i="7"/>
  <c r="G61" i="7"/>
  <c r="F59" i="7"/>
  <c r="H81" i="7"/>
  <c r="F102" i="7"/>
  <c r="H109" i="7"/>
  <c r="F156" i="7"/>
  <c r="F93" i="7"/>
  <c r="H57" i="7"/>
  <c r="F133" i="7"/>
  <c r="H117" i="7"/>
  <c r="G65" i="7"/>
  <c r="G89" i="7"/>
  <c r="F72" i="7"/>
  <c r="G70" i="7"/>
  <c r="F160" i="7"/>
  <c r="G90" i="7"/>
  <c r="G64" i="7"/>
  <c r="F73" i="7"/>
  <c r="F122" i="7"/>
  <c r="G95" i="7"/>
  <c r="H159" i="7"/>
  <c r="G118" i="7"/>
  <c r="G168" i="7"/>
  <c r="F112" i="7"/>
  <c r="G78" i="7"/>
  <c r="F63" i="7"/>
  <c r="H73" i="7"/>
  <c r="H82" i="7"/>
  <c r="F92" i="7"/>
  <c r="H148" i="7"/>
  <c r="F61" i="7"/>
  <c r="H135" i="7"/>
  <c r="H93" i="7"/>
  <c r="G108" i="7"/>
  <c r="H97" i="7"/>
  <c r="G160" i="7"/>
  <c r="G103" i="7"/>
  <c r="G131" i="7"/>
  <c r="H125" i="7"/>
  <c r="G126" i="7"/>
  <c r="H130" i="7"/>
  <c r="G58" i="7"/>
  <c r="G165" i="7"/>
  <c r="F124" i="7"/>
  <c r="G125" i="7"/>
  <c r="G94" i="7"/>
  <c r="H67" i="7"/>
  <c r="G99" i="7"/>
  <c r="G104" i="7"/>
  <c r="G105" i="7"/>
  <c r="F125" i="7"/>
  <c r="H104" i="7"/>
  <c r="H168" i="7"/>
  <c r="F118" i="7"/>
  <c r="F87"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40" i="7"/>
  <c r="H79" i="7"/>
  <c r="G143" i="7"/>
  <c r="H62" i="7"/>
  <c r="G96" i="7"/>
  <c r="H147" i="7"/>
  <c r="H107" i="7"/>
  <c r="F110" i="7"/>
  <c r="G153" i="7"/>
  <c r="H137" i="7"/>
  <c r="G122" i="7"/>
  <c r="G129" i="7"/>
  <c r="F78" i="7"/>
  <c r="F164" i="7"/>
  <c r="F57" i="7"/>
  <c r="F115" i="7"/>
  <c r="F113" i="7"/>
  <c r="G83" i="7"/>
  <c r="H75" i="7"/>
  <c r="H116" i="7"/>
  <c r="H170" i="7"/>
  <c r="H156" i="7"/>
  <c r="H120" i="7"/>
  <c r="H127" i="7"/>
  <c r="F172" i="7"/>
  <c r="H85" i="7"/>
  <c r="H115" i="7"/>
  <c r="G75" i="7"/>
  <c r="H113" i="7"/>
  <c r="G145" i="7"/>
  <c r="G67" i="7"/>
  <c r="F148" i="7"/>
  <c r="F170" i="7"/>
  <c r="G159" i="7"/>
  <c r="F60" i="7"/>
  <c r="H77" i="7"/>
  <c r="F132" i="7"/>
  <c r="G66" i="7"/>
  <c r="F126" i="7"/>
  <c r="F152" i="7"/>
  <c r="F138" i="7"/>
  <c r="H63" i="7"/>
  <c r="G98" i="7"/>
  <c r="H103" i="7"/>
  <c r="G110" i="7"/>
  <c r="G82" i="7"/>
  <c r="G57" i="7"/>
  <c r="G106" i="7"/>
  <c r="H164" i="7"/>
  <c r="G92" i="7"/>
  <c r="F103" i="7"/>
  <c r="G116" i="7"/>
  <c r="G76" i="7"/>
  <c r="G138" i="7"/>
  <c r="G73" i="7"/>
  <c r="G88" i="7"/>
  <c r="H149" i="7"/>
  <c r="F161" i="7"/>
  <c r="H163" i="7"/>
  <c r="G157" i="7"/>
  <c r="G121" i="7"/>
  <c r="G167" i="7"/>
  <c r="G69" i="7"/>
  <c r="G135" i="7"/>
  <c r="H102" i="7"/>
  <c r="F163" i="7"/>
  <c r="F159" i="7"/>
  <c r="F155" i="7"/>
  <c r="G139" i="7"/>
  <c r="G172" i="7"/>
  <c r="H86" i="7"/>
  <c r="F117" i="7"/>
  <c r="F86" i="7"/>
  <c r="F80" i="7"/>
  <c r="F98" i="7"/>
  <c r="F83" i="7"/>
  <c r="G156" i="7"/>
  <c r="G120" i="7"/>
  <c r="G148" i="7"/>
  <c r="G155" i="7"/>
  <c r="F166" i="7"/>
  <c r="G162" i="7"/>
  <c r="F151" i="7"/>
  <c r="G151" i="7"/>
  <c r="G115" i="7"/>
  <c r="H90" i="7"/>
  <c r="G112" i="7"/>
  <c r="G113" i="7"/>
  <c r="F135" i="7"/>
  <c r="H96" i="7"/>
  <c r="H128" i="7"/>
  <c r="H100" i="7"/>
  <c r="F65" i="7"/>
  <c r="H74" i="7"/>
  <c r="F91" i="7"/>
  <c r="H99" i="7"/>
  <c r="G140" i="7"/>
  <c r="F85" i="7"/>
  <c r="G84" i="7"/>
  <c r="G171" i="7"/>
  <c r="G74" i="7"/>
  <c r="H87" i="7"/>
  <c r="H129" i="7"/>
  <c r="G80" i="7"/>
  <c r="F64" i="7"/>
  <c r="F131" i="7"/>
  <c r="G142" i="7"/>
  <c r="F130" i="7"/>
  <c r="G175" i="7"/>
  <c r="G169" i="7"/>
  <c r="F114" i="7"/>
  <c r="G109" i="7"/>
  <c r="F68" i="7"/>
  <c r="H110" i="7"/>
  <c r="F58" i="7"/>
  <c r="G119" i="7"/>
  <c r="G97" i="7"/>
  <c r="F62" i="7"/>
  <c r="F154" i="7"/>
  <c r="F88" i="7"/>
  <c r="G77" i="7"/>
  <c r="G158" i="7"/>
  <c r="F99" i="7"/>
  <c r="H118" i="7"/>
  <c r="F165" i="7"/>
  <c r="G93" i="7"/>
  <c r="F149" i="7"/>
  <c r="G133" i="7"/>
  <c r="G136"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84" i="7"/>
  <c r="G149" i="7"/>
  <c r="H171" i="7"/>
  <c r="H60" i="7"/>
  <c r="F106" i="7"/>
  <c r="H68" i="7"/>
  <c r="G101" i="7"/>
  <c r="F137" i="7"/>
  <c r="H121" i="7"/>
  <c r="H172" i="7"/>
  <c r="H138" i="7"/>
  <c r="F174" i="7"/>
  <c r="G147" i="7"/>
  <c r="G154" i="7"/>
  <c r="G134" i="7"/>
  <c r="G85" i="7"/>
  <c r="H141" i="7"/>
  <c r="F175" i="7"/>
  <c r="G117" i="7"/>
  <c r="H152" i="7"/>
  <c r="H161" i="7"/>
  <c r="F67" i="7"/>
  <c r="G150"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H38" i="7"/>
  <c r="P33" i="7"/>
  <c r="J33" i="7"/>
  <c r="L38" i="7"/>
  <c r="H211" i="7"/>
  <c r="J32" i="7"/>
  <c r="N39" i="7"/>
  <c r="N38" i="7"/>
  <c r="L33" i="7"/>
  <c r="K33" i="7"/>
  <c r="S39" i="7"/>
  <c r="F33" i="7"/>
  <c r="S33" i="7"/>
  <c r="L32" i="7"/>
  <c r="O39" i="7"/>
  <c r="K39" i="7"/>
  <c r="T32" i="7"/>
  <c r="C33" i="7"/>
  <c r="I39" i="7"/>
  <c r="M32" i="7"/>
  <c r="G208" i="7"/>
  <c r="R38" i="7"/>
  <c r="G32" i="7"/>
  <c r="H212" i="7"/>
  <c r="M33" i="7"/>
  <c r="N32" i="7"/>
  <c r="P38" i="7"/>
  <c r="G38" i="7"/>
  <c r="E33" i="7"/>
  <c r="G39" i="7"/>
  <c r="S32" i="7"/>
  <c r="T39" i="7"/>
  <c r="R39" i="7"/>
  <c r="I38" i="7"/>
  <c r="H208" i="7"/>
  <c r="R33" i="7"/>
  <c r="H33" i="7"/>
  <c r="Q38" i="7"/>
  <c r="L39" i="7"/>
  <c r="F38" i="7"/>
  <c r="C38" i="7"/>
  <c r="E32" i="7"/>
  <c r="N33" i="7"/>
  <c r="F32" i="7"/>
  <c r="P32" i="7"/>
  <c r="G212" i="7"/>
  <c r="J38" i="7"/>
  <c r="D38" i="7"/>
  <c r="T38" i="7"/>
  <c r="M38" i="7"/>
  <c r="M39" i="7"/>
  <c r="G33" i="7"/>
  <c r="E38" i="7"/>
  <c r="P39" i="7"/>
  <c r="O38" i="7"/>
  <c r="F208" i="7"/>
  <c r="D33" i="7"/>
  <c r="O32" i="7"/>
  <c r="R32" i="7"/>
  <c r="F212" i="7"/>
  <c r="G211" i="7"/>
  <c r="K32" i="7"/>
  <c r="I33" i="7"/>
  <c r="J39" i="7"/>
  <c r="S38" i="7"/>
  <c r="T33" i="7"/>
  <c r="H39" i="7"/>
  <c r="K38" i="7"/>
  <c r="F211" i="7"/>
  <c r="G207" i="7"/>
  <c r="D39" i="7"/>
  <c r="I32" i="7"/>
  <c r="E39" i="7"/>
  <c r="Q33" i="7"/>
  <c r="H32" i="7"/>
  <c r="Q39" i="7"/>
  <c r="D32" i="7"/>
  <c r="O33" i="7"/>
  <c r="H207" i="7"/>
  <c r="C32" i="7"/>
  <c r="C39" i="7"/>
  <c r="F39" i="7"/>
  <c r="F207" i="7"/>
  <c r="T43" i="7" l="1"/>
  <c r="L42" i="7"/>
  <c r="C101" i="7"/>
  <c r="D43" i="7"/>
  <c r="O43" i="7"/>
  <c r="C43" i="7"/>
  <c r="U39" i="7"/>
  <c r="H43" i="7"/>
  <c r="J42" i="7"/>
  <c r="E72" i="7"/>
  <c r="C131" i="7"/>
  <c r="C156" i="7"/>
  <c r="E124" i="7"/>
  <c r="C103" i="7"/>
  <c r="C73" i="7"/>
  <c r="S43" i="7"/>
  <c r="E82" i="7"/>
  <c r="D108" i="7"/>
  <c r="D171" i="7"/>
  <c r="D137" i="7"/>
  <c r="E85" i="7"/>
  <c r="Q43" i="7"/>
  <c r="N43" i="7"/>
  <c r="J43" i="7"/>
  <c r="H42" i="7"/>
  <c r="C97" i="7"/>
  <c r="G42" i="7"/>
  <c r="E101" i="7"/>
  <c r="D74" i="7"/>
  <c r="P43" i="7"/>
  <c r="G43" i="7"/>
  <c r="D75" i="7"/>
  <c r="C60" i="7"/>
  <c r="D136" i="7"/>
  <c r="D114" i="7"/>
  <c r="E156" i="7"/>
  <c r="E80" i="7"/>
  <c r="D140" i="7"/>
  <c r="D59" i="7"/>
  <c r="C74" i="7"/>
  <c r="R42"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D107" i="7"/>
  <c r="D101" i="7"/>
  <c r="C87" i="7"/>
  <c r="C106" i="7"/>
  <c r="E88" i="7"/>
  <c r="C80" i="7"/>
  <c r="D42" i="7"/>
  <c r="E132" i="7"/>
  <c r="D102" i="7"/>
  <c r="K42" i="7"/>
  <c r="C152" i="7"/>
  <c r="M42" i="7"/>
  <c r="C107" i="7"/>
  <c r="E123" i="7"/>
  <c r="D173" i="7"/>
  <c r="C145" i="7"/>
  <c r="D76" i="7"/>
  <c r="E121" i="7"/>
  <c r="C172" i="7"/>
  <c r="E170" i="7"/>
  <c r="D160" i="7"/>
  <c r="D150" i="7"/>
  <c r="C110" i="7"/>
  <c r="C75" i="7"/>
  <c r="D175" i="7"/>
  <c r="D123" i="7"/>
  <c r="E147" i="7"/>
  <c r="D121" i="7"/>
  <c r="C88" i="7"/>
  <c r="R43" i="7"/>
  <c r="D83" i="7"/>
  <c r="C92" i="7"/>
  <c r="L43" i="7"/>
  <c r="E163" i="7"/>
  <c r="C66" i="7"/>
  <c r="C174" i="7"/>
  <c r="C79" i="7"/>
  <c r="O42" i="7"/>
  <c r="P42" i="7"/>
  <c r="C164" i="7"/>
  <c r="E86" i="7"/>
  <c r="C83" i="7"/>
  <c r="E43" i="7"/>
  <c r="D131" i="7"/>
  <c r="C85" i="7"/>
  <c r="T42" i="7"/>
  <c r="D67" i="7"/>
  <c r="D130" i="7"/>
  <c r="E126" i="7"/>
  <c r="E73" i="7"/>
  <c r="I43" i="7"/>
  <c r="C135" i="7"/>
  <c r="E108" i="7"/>
  <c r="E59" i="7"/>
  <c r="D155" i="7"/>
  <c r="E109" i="7"/>
  <c r="E57" i="7"/>
  <c r="C132" i="7"/>
  <c r="C133" i="7"/>
  <c r="C171" i="7"/>
  <c r="D151" i="7"/>
  <c r="C99" i="7"/>
  <c r="C142" i="7"/>
  <c r="D78" i="7"/>
  <c r="E146" i="7"/>
  <c r="C126" i="7"/>
  <c r="E78" i="7"/>
  <c r="C78" i="7"/>
  <c r="E83" i="7"/>
  <c r="D128" i="7"/>
  <c r="I42" i="7"/>
  <c r="D61" i="7"/>
  <c r="C82" i="7"/>
  <c r="C165" i="7"/>
  <c r="S42" i="7"/>
  <c r="C104" i="7"/>
  <c r="E93" i="7"/>
  <c r="E94" i="7"/>
  <c r="E141" i="7"/>
  <c r="D135" i="7"/>
  <c r="D166" i="7"/>
  <c r="D147" i="7"/>
  <c r="C109" i="7"/>
  <c r="F43" i="7"/>
  <c r="C157" i="7"/>
  <c r="U38" i="7"/>
  <c r="C42" i="7"/>
  <c r="D170" i="7"/>
  <c r="E66" i="7"/>
  <c r="E100" i="7"/>
  <c r="D103" i="7"/>
  <c r="E71" i="7"/>
  <c r="E68" i="7"/>
  <c r="E135" i="7"/>
  <c r="D89" i="7"/>
  <c r="D134" i="7"/>
  <c r="D158" i="7"/>
  <c r="E96" i="7"/>
  <c r="E150" i="7"/>
  <c r="C170" i="7"/>
  <c r="C125" i="7"/>
  <c r="C108" i="7"/>
  <c r="E105" i="7"/>
  <c r="D109" i="7"/>
  <c r="D60" i="7"/>
  <c r="C111" i="7"/>
  <c r="C154" i="7"/>
  <c r="D70" i="7"/>
  <c r="D145"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61" i="7"/>
  <c r="C76" i="7"/>
  <c r="C63"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D88" i="7"/>
  <c r="C168" i="7"/>
  <c r="C136"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51" i="7"/>
  <c r="C160" i="7"/>
  <c r="C84" i="7"/>
  <c r="E63" i="7"/>
  <c r="D153" i="7"/>
  <c r="C167" i="7"/>
  <c r="C112" i="7"/>
  <c r="C163" i="7"/>
  <c r="E77" i="7"/>
  <c r="C72" i="7"/>
  <c r="E110" i="7"/>
  <c r="E111" i="7"/>
  <c r="C120" i="7"/>
  <c r="E67" i="7"/>
  <c r="E133" i="7"/>
  <c r="E134" i="7"/>
  <c r="E79" i="7"/>
  <c r="D96" i="7"/>
  <c r="D146"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09" i="7"/>
  <c r="F213" i="7"/>
  <c r="H213" i="7"/>
  <c r="F209" i="7"/>
  <c r="G213" i="7"/>
  <c r="H209" i="7"/>
  <c r="H215" i="7" l="1"/>
  <c r="O34" i="12" s="1"/>
  <c r="F215" i="7"/>
  <c r="M34" i="12" s="1"/>
  <c r="G215" i="7"/>
  <c r="N34" i="12" s="1"/>
</calcChain>
</file>

<file path=xl/sharedStrings.xml><?xml version="1.0" encoding="utf-8"?>
<sst xmlns="http://schemas.openxmlformats.org/spreadsheetml/2006/main" count="13225" uniqueCount="214">
  <si>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</si>
  <si>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</si>
  <si>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</si>
  <si>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</si>
  <si>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</si>
  <si>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</si>
  <si>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</si>
  <si>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</si>
  <si>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</si>
  <si>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</si>
  <si>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</si>
  <si>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</si>
  <si>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</si>
  <si>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</si>
  <si>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</si>
  <si>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</si>
  <si>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</si>
  <si>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</si>
  <si>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</si>
  <si>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</si>
  <si>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</si>
  <si>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</si>
  <si>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</si>
  <si>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</si>
  <si>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</si>
  <si>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</si>
  <si>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</si>
  <si>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</si>
  <si>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</si>
  <si>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</si>
  <si>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</si>
  <si>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</si>
  <si>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</si>
  <si>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</si>
  <si>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</si>
  <si>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</si>
  <si>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</si>
  <si>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</si>
  <si>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</si>
  <si>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</si>
  <si>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</si>
  <si>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</si>
  <si>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</si>
  <si>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</si>
  <si>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</si>
  <si>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</si>
  <si>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</si>
  <si>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</si>
  <si>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</si>
  <si>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</si>
  <si>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</si>
  <si>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</si>
  <si>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</si>
  <si>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</si>
  <si>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</si>
  <si>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</si>
  <si>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</si>
  <si>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</si>
  <si>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</si>
  <si>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</si>
  <si>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</si>
  <si>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</si>
  <si>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</si>
  <si>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</si>
  <si>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</si>
  <si>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</si>
  <si>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</si>
  <si>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</si>
  <si>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</si>
  <si>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</si>
  <si>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</si>
  <si>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</si>
  <si>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</si>
  <si>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</si>
  <si>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</si>
  <si>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</si>
  <si>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</si>
  <si>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</si>
  <si>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</si>
  <si>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</si>
  <si>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</si>
  <si>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</si>
  <si>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</si>
  <si>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</si>
  <si>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</si>
  <si>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</si>
  <si>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</si>
  <si>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</si>
  <si>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</si>
  <si>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</si>
  <si>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</si>
  <si>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</si>
  <si>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</si>
  <si>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</si>
  <si>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</si>
  <si>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</si>
  <si>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</si>
  <si>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</si>
  <si>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</si>
  <si>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</si>
  <si>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</si>
  <si>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</si>
  <si>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</si>
  <si>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</si>
  <si>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</si>
  <si>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</si>
  <si>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</si>
  <si>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</si>
  <si>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</si>
  <si>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</si>
  <si>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</si>
  <si>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</si>
  <si>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</si>
  <si>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</si>
  <si>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</si>
  <si>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</si>
  <si>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</si>
  <si>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</si>
  <si>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</si>
  <si>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</si>
  <si>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</si>
  <si>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</si>
  <si>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</si>
  <si>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</si>
  <si>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</si>
  <si>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</si>
  <si>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</si>
  <si>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</si>
  <si>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</si>
  <si>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</si>
  <si>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</si>
  <si>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</si>
  <si>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</si>
  <si>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</si>
  <si>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</si>
  <si>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</si>
  <si>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</si>
  <si>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</si>
  <si>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</si>
  <si>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</si>
  <si>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</si>
  <si>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</si>
  <si>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</si>
  <si>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</si>
  <si>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</si>
  <si>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</si>
  <si>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</si>
  <si>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</si>
  <si>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</si>
  <si>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</si>
  <si>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</si>
  <si>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</si>
  <si>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</si>
  <si>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</si>
  <si>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</si>
  <si>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</si>
  <si>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</si>
  <si>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</si>
  <si>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</si>
  <si>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</si>
  <si>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</si>
  <si>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</si>
  <si>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</si>
  <si>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</si>
  <si>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</si>
  <si>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</si>
  <si>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</si>
  <si>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</si>
  <si>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</si>
  <si>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</si>
  <si>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</si>
  <si>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</si>
  <si>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</si>
  <si>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</si>
  <si>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</si>
  <si>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</si>
  <si>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</si>
  <si>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</si>
  <si>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</si>
  <si>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</si>
  <si>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</si>
  <si>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</si>
  <si>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</si>
  <si>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</si>
  <si>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</si>
  <si>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</si>
  <si>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</si>
  <si>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</si>
  <si>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</si>
  <si>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</si>
  <si>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</si>
  <si>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</si>
  <si>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</si>
  <si>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</si>
  <si>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</si>
  <si>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</si>
  <si>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</si>
  <si>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</si>
  <si>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</si>
  <si>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</si>
  <si>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</si>
  <si>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GRIM_output.xls</t>
  </si>
  <si>
    <t>GRIM1300</t>
  </si>
  <si>
    <t>All diseases of the musculoskeletal system and connective tissue (ICD-10 M00–M99), 1968–2014</t>
  </si>
  <si>
    <t>Final</t>
  </si>
  <si>
    <t>Final Recast</t>
  </si>
  <si>
    <t>Revised</t>
  </si>
  <si>
    <t>Preliminary</t>
  </si>
  <si>
    <t>year</t>
  </si>
  <si>
    <t>SnapshotId</t>
  </si>
  <si>
    <t>All diseases of the musculoskeletal system and connective tissue</t>
  </si>
  <si>
    <t>M00–M99</t>
  </si>
  <si>
    <t>710–739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</si>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</sst>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musculoskeletal system and connective tissue (ICD-10 M00–M99),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163</c:v>
                </c:pt>
                <c:pt idx="1">
                  <c:v>174</c:v>
                </c:pt>
                <c:pt idx="2">
                  <c:v>173</c:v>
                </c:pt>
                <c:pt idx="3">
                  <c:v>164</c:v>
                </c:pt>
                <c:pt idx="4">
                  <c:v>158</c:v>
                </c:pt>
                <c:pt idx="5">
                  <c:v>187</c:v>
                </c:pt>
                <c:pt idx="6">
                  <c:v>201</c:v>
                </c:pt>
                <c:pt idx="7">
                  <c:v>148</c:v>
                </c:pt>
                <c:pt idx="8">
                  <c:v>174</c:v>
                </c:pt>
                <c:pt idx="9">
                  <c:v>160</c:v>
                </c:pt>
                <c:pt idx="10">
                  <c:v>194</c:v>
                </c:pt>
                <c:pt idx="11">
                  <c:v>148</c:v>
                </c:pt>
                <c:pt idx="12">
                  <c:v>139</c:v>
                </c:pt>
                <c:pt idx="13">
                  <c:v>172</c:v>
                </c:pt>
                <c:pt idx="14">
                  <c:v>192</c:v>
                </c:pt>
                <c:pt idx="15">
                  <c:v>180</c:v>
                </c:pt>
                <c:pt idx="16">
                  <c:v>171</c:v>
                </c:pt>
                <c:pt idx="17">
                  <c:v>195</c:v>
                </c:pt>
                <c:pt idx="18">
                  <c:v>194</c:v>
                </c:pt>
                <c:pt idx="19">
                  <c:v>192</c:v>
                </c:pt>
                <c:pt idx="20">
                  <c:v>235</c:v>
                </c:pt>
                <c:pt idx="21">
                  <c:v>216</c:v>
                </c:pt>
                <c:pt idx="22">
                  <c:v>225</c:v>
                </c:pt>
                <c:pt idx="23">
                  <c:v>197</c:v>
                </c:pt>
                <c:pt idx="24">
                  <c:v>223</c:v>
                </c:pt>
                <c:pt idx="25">
                  <c:v>223</c:v>
                </c:pt>
                <c:pt idx="26">
                  <c:v>229</c:v>
                </c:pt>
                <c:pt idx="27">
                  <c:v>201</c:v>
                </c:pt>
                <c:pt idx="28">
                  <c:v>235</c:v>
                </c:pt>
                <c:pt idx="29">
                  <c:v>248</c:v>
                </c:pt>
                <c:pt idx="30">
                  <c:v>227</c:v>
                </c:pt>
                <c:pt idx="31">
                  <c:v>300</c:v>
                </c:pt>
                <c:pt idx="32">
                  <c:v>279</c:v>
                </c:pt>
                <c:pt idx="33">
                  <c:v>285</c:v>
                </c:pt>
                <c:pt idx="34">
                  <c:v>347</c:v>
                </c:pt>
                <c:pt idx="35">
                  <c:v>316</c:v>
                </c:pt>
                <c:pt idx="36">
                  <c:v>337</c:v>
                </c:pt>
                <c:pt idx="37">
                  <c:v>301</c:v>
                </c:pt>
                <c:pt idx="38">
                  <c:v>328</c:v>
                </c:pt>
                <c:pt idx="39">
                  <c:v>346</c:v>
                </c:pt>
                <c:pt idx="40">
                  <c:v>401</c:v>
                </c:pt>
                <c:pt idx="41">
                  <c:v>313</c:v>
                </c:pt>
                <c:pt idx="42">
                  <c:v>381</c:v>
                </c:pt>
                <c:pt idx="43">
                  <c:v>380</c:v>
                </c:pt>
                <c:pt idx="44">
                  <c:v>378</c:v>
                </c:pt>
                <c:pt idx="45">
                  <c:v>377</c:v>
                </c:pt>
                <c:pt idx="46">
                  <c:v>420</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261</c:v>
                </c:pt>
                <c:pt idx="1">
                  <c:v>270</c:v>
                </c:pt>
                <c:pt idx="2">
                  <c:v>305</c:v>
                </c:pt>
                <c:pt idx="3">
                  <c:v>304</c:v>
                </c:pt>
                <c:pt idx="4">
                  <c:v>323</c:v>
                </c:pt>
                <c:pt idx="5">
                  <c:v>268</c:v>
                </c:pt>
                <c:pt idx="6">
                  <c:v>344</c:v>
                </c:pt>
                <c:pt idx="7">
                  <c:v>274</c:v>
                </c:pt>
                <c:pt idx="8">
                  <c:v>300</c:v>
                </c:pt>
                <c:pt idx="9">
                  <c:v>287</c:v>
                </c:pt>
                <c:pt idx="10">
                  <c:v>322</c:v>
                </c:pt>
                <c:pt idx="11">
                  <c:v>298</c:v>
                </c:pt>
                <c:pt idx="12">
                  <c:v>329</c:v>
                </c:pt>
                <c:pt idx="13">
                  <c:v>317</c:v>
                </c:pt>
                <c:pt idx="14">
                  <c:v>345</c:v>
                </c:pt>
                <c:pt idx="15">
                  <c:v>344</c:v>
                </c:pt>
                <c:pt idx="16">
                  <c:v>366</c:v>
                </c:pt>
                <c:pt idx="17">
                  <c:v>387</c:v>
                </c:pt>
                <c:pt idx="18">
                  <c:v>360</c:v>
                </c:pt>
                <c:pt idx="19">
                  <c:v>411</c:v>
                </c:pt>
                <c:pt idx="20">
                  <c:v>420</c:v>
                </c:pt>
                <c:pt idx="21">
                  <c:v>476</c:v>
                </c:pt>
                <c:pt idx="22">
                  <c:v>433</c:v>
                </c:pt>
                <c:pt idx="23">
                  <c:v>463</c:v>
                </c:pt>
                <c:pt idx="24">
                  <c:v>499</c:v>
                </c:pt>
                <c:pt idx="25">
                  <c:v>458</c:v>
                </c:pt>
                <c:pt idx="26">
                  <c:v>546</c:v>
                </c:pt>
                <c:pt idx="27">
                  <c:v>533</c:v>
                </c:pt>
                <c:pt idx="28">
                  <c:v>559</c:v>
                </c:pt>
                <c:pt idx="29">
                  <c:v>544</c:v>
                </c:pt>
                <c:pt idx="30">
                  <c:v>524</c:v>
                </c:pt>
                <c:pt idx="31">
                  <c:v>562</c:v>
                </c:pt>
                <c:pt idx="32">
                  <c:v>573</c:v>
                </c:pt>
                <c:pt idx="33">
                  <c:v>611</c:v>
                </c:pt>
                <c:pt idx="34">
                  <c:v>668</c:v>
                </c:pt>
                <c:pt idx="35">
                  <c:v>683</c:v>
                </c:pt>
                <c:pt idx="36">
                  <c:v>702</c:v>
                </c:pt>
                <c:pt idx="37">
                  <c:v>731</c:v>
                </c:pt>
                <c:pt idx="38">
                  <c:v>753</c:v>
                </c:pt>
                <c:pt idx="39">
                  <c:v>759</c:v>
                </c:pt>
                <c:pt idx="40">
                  <c:v>770</c:v>
                </c:pt>
                <c:pt idx="41">
                  <c:v>765</c:v>
                </c:pt>
                <c:pt idx="42">
                  <c:v>800</c:v>
                </c:pt>
                <c:pt idx="43">
                  <c:v>792</c:v>
                </c:pt>
                <c:pt idx="44">
                  <c:v>782</c:v>
                </c:pt>
                <c:pt idx="45">
                  <c:v>806</c:v>
                </c:pt>
                <c:pt idx="46">
                  <c:v>815</c:v>
                </c:pt>
              </c:numCache>
            </c:numRef>
          </c:yVal>
          <c:smooth val="0"/>
        </c:ser>
        <c:dLbls>
          <c:showLegendKey val="0"/>
          <c:showVal val="0"/>
          <c:showCatName val="0"/>
          <c:showSerName val="0"/>
          <c:showPercent val="0"/>
          <c:showBubbleSize val="0"/>
        </c:dLbls>
        <c:axId val="52282496"/>
        <c:axId val="52284416"/>
      </c:scatterChart>
      <c:valAx>
        <c:axId val="5228249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284416"/>
        <c:crosses val="autoZero"/>
        <c:crossBetween val="midCat"/>
        <c:minorUnit val="10"/>
      </c:valAx>
      <c:valAx>
        <c:axId val="5228441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28249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musculoskeletal system and connective tissue (ICD-10 M00–M99),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5.3541145999999999</c:v>
                </c:pt>
                <c:pt idx="1">
                  <c:v>4.7108530000000002</c:v>
                </c:pt>
                <c:pt idx="2">
                  <c:v>5.0070423000000002</c:v>
                </c:pt>
                <c:pt idx="3">
                  <c:v>4.6104472999999997</c:v>
                </c:pt>
                <c:pt idx="4">
                  <c:v>4.8571448000000004</c:v>
                </c:pt>
                <c:pt idx="5">
                  <c:v>5.1184824999999998</c:v>
                </c:pt>
                <c:pt idx="6">
                  <c:v>5.6336032999999999</c:v>
                </c:pt>
                <c:pt idx="7">
                  <c:v>3.8215216999999999</c:v>
                </c:pt>
                <c:pt idx="8">
                  <c:v>4.8182713000000001</c:v>
                </c:pt>
                <c:pt idx="9">
                  <c:v>4.2270311999999999</c:v>
                </c:pt>
                <c:pt idx="10">
                  <c:v>4.6886546999999998</c:v>
                </c:pt>
                <c:pt idx="11">
                  <c:v>3.5255293999999999</c:v>
                </c:pt>
                <c:pt idx="12">
                  <c:v>3.5419619</c:v>
                </c:pt>
                <c:pt idx="13">
                  <c:v>4.1394412000000003</c:v>
                </c:pt>
                <c:pt idx="14">
                  <c:v>4.1377246999999997</c:v>
                </c:pt>
                <c:pt idx="15">
                  <c:v>4.1367988999999996</c:v>
                </c:pt>
                <c:pt idx="16">
                  <c:v>3.9244219999999999</c:v>
                </c:pt>
                <c:pt idx="17">
                  <c:v>4.3016223</c:v>
                </c:pt>
                <c:pt idx="18">
                  <c:v>3.9298082000000001</c:v>
                </c:pt>
                <c:pt idx="19">
                  <c:v>3.8425937000000001</c:v>
                </c:pt>
                <c:pt idx="20">
                  <c:v>4.5856687000000003</c:v>
                </c:pt>
                <c:pt idx="21">
                  <c:v>4.2070577</c:v>
                </c:pt>
                <c:pt idx="22">
                  <c:v>4.0233423999999998</c:v>
                </c:pt>
                <c:pt idx="23">
                  <c:v>3.5818983000000002</c:v>
                </c:pt>
                <c:pt idx="24">
                  <c:v>3.8473022000000001</c:v>
                </c:pt>
                <c:pt idx="25">
                  <c:v>3.7648714000000001</c:v>
                </c:pt>
                <c:pt idx="26">
                  <c:v>3.7713741999999999</c:v>
                </c:pt>
                <c:pt idx="27">
                  <c:v>3.1975929000000001</c:v>
                </c:pt>
                <c:pt idx="28">
                  <c:v>3.6535418000000002</c:v>
                </c:pt>
                <c:pt idx="29">
                  <c:v>3.6585771999999999</c:v>
                </c:pt>
                <c:pt idx="30">
                  <c:v>3.1289658999999999</c:v>
                </c:pt>
                <c:pt idx="31">
                  <c:v>4.1374914</c:v>
                </c:pt>
                <c:pt idx="32">
                  <c:v>3.7326719000000002</c:v>
                </c:pt>
                <c:pt idx="33">
                  <c:v>3.6540694</c:v>
                </c:pt>
                <c:pt idx="34">
                  <c:v>4.3305968000000004</c:v>
                </c:pt>
                <c:pt idx="35">
                  <c:v>3.8235841000000002</c:v>
                </c:pt>
                <c:pt idx="36">
                  <c:v>4.0557204000000002</c:v>
                </c:pt>
                <c:pt idx="37">
                  <c:v>3.4610376</c:v>
                </c:pt>
                <c:pt idx="38">
                  <c:v>3.6747491999999999</c:v>
                </c:pt>
                <c:pt idx="39">
                  <c:v>3.6718413000000001</c:v>
                </c:pt>
                <c:pt idx="40">
                  <c:v>4.1510619000000002</c:v>
                </c:pt>
                <c:pt idx="41">
                  <c:v>3.0942120000000002</c:v>
                </c:pt>
                <c:pt idx="42">
                  <c:v>3.6323704999999999</c:v>
                </c:pt>
                <c:pt idx="43">
                  <c:v>3.5083980000000001</c:v>
                </c:pt>
                <c:pt idx="44">
                  <c:v>3.3517868000000002</c:v>
                </c:pt>
                <c:pt idx="45">
                  <c:v>3.2407007999999999</c:v>
                </c:pt>
                <c:pt idx="46">
                  <c:v>3.4682213000000002</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6.0376726999999999</c:v>
                </c:pt>
                <c:pt idx="1">
                  <c:v>5.9321653999999997</c:v>
                </c:pt>
                <c:pt idx="2">
                  <c:v>6.5262753</c:v>
                </c:pt>
                <c:pt idx="3">
                  <c:v>6.2383414999999998</c:v>
                </c:pt>
                <c:pt idx="4">
                  <c:v>6.4534111999999997</c:v>
                </c:pt>
                <c:pt idx="5">
                  <c:v>5.3872083000000002</c:v>
                </c:pt>
                <c:pt idx="6">
                  <c:v>6.6419524000000001</c:v>
                </c:pt>
                <c:pt idx="7">
                  <c:v>5.0930492000000003</c:v>
                </c:pt>
                <c:pt idx="8">
                  <c:v>5.5589158000000003</c:v>
                </c:pt>
                <c:pt idx="9">
                  <c:v>5.1425860999999999</c:v>
                </c:pt>
                <c:pt idx="10">
                  <c:v>5.6137841999999996</c:v>
                </c:pt>
                <c:pt idx="11">
                  <c:v>5.0795433000000001</c:v>
                </c:pt>
                <c:pt idx="12">
                  <c:v>5.4424067000000003</c:v>
                </c:pt>
                <c:pt idx="13">
                  <c:v>5.1811762000000003</c:v>
                </c:pt>
                <c:pt idx="14">
                  <c:v>5.3041931</c:v>
                </c:pt>
                <c:pt idx="15">
                  <c:v>5.2081613000000004</c:v>
                </c:pt>
                <c:pt idx="16">
                  <c:v>5.363092</c:v>
                </c:pt>
                <c:pt idx="17">
                  <c:v>5.4714862999999996</c:v>
                </c:pt>
                <c:pt idx="18">
                  <c:v>4.8994610999999999</c:v>
                </c:pt>
                <c:pt idx="19">
                  <c:v>5.4486920999999997</c:v>
                </c:pt>
                <c:pt idx="20">
                  <c:v>5.4205050000000004</c:v>
                </c:pt>
                <c:pt idx="21">
                  <c:v>5.9643883000000004</c:v>
                </c:pt>
                <c:pt idx="22">
                  <c:v>5.3130218999999999</c:v>
                </c:pt>
                <c:pt idx="23">
                  <c:v>5.5284430000000002</c:v>
                </c:pt>
                <c:pt idx="24">
                  <c:v>5.7819777999999999</c:v>
                </c:pt>
                <c:pt idx="25">
                  <c:v>5.1308125999999996</c:v>
                </c:pt>
                <c:pt idx="26">
                  <c:v>5.9482644000000002</c:v>
                </c:pt>
                <c:pt idx="27">
                  <c:v>5.6492985999999998</c:v>
                </c:pt>
                <c:pt idx="28">
                  <c:v>5.7104612000000001</c:v>
                </c:pt>
                <c:pt idx="29">
                  <c:v>5.4121100999999996</c:v>
                </c:pt>
                <c:pt idx="30">
                  <c:v>5.0886608999999998</c:v>
                </c:pt>
                <c:pt idx="31">
                  <c:v>5.2351070000000002</c:v>
                </c:pt>
                <c:pt idx="32">
                  <c:v>5.1910208000000004</c:v>
                </c:pt>
                <c:pt idx="33">
                  <c:v>5.3218133999999999</c:v>
                </c:pt>
                <c:pt idx="34">
                  <c:v>5.6235026000000001</c:v>
                </c:pt>
                <c:pt idx="35">
                  <c:v>5.5967751999999997</c:v>
                </c:pt>
                <c:pt idx="36">
                  <c:v>5.5998744</c:v>
                </c:pt>
                <c:pt idx="37">
                  <c:v>5.7170287999999996</c:v>
                </c:pt>
                <c:pt idx="38">
                  <c:v>5.6740918000000002</c:v>
                </c:pt>
                <c:pt idx="39">
                  <c:v>5.4647432</c:v>
                </c:pt>
                <c:pt idx="40">
                  <c:v>5.3141233000000003</c:v>
                </c:pt>
                <c:pt idx="41">
                  <c:v>5.389411</c:v>
                </c:pt>
                <c:pt idx="42">
                  <c:v>5.3288216000000004</c:v>
                </c:pt>
                <c:pt idx="43">
                  <c:v>5.0945907999999998</c:v>
                </c:pt>
                <c:pt idx="44">
                  <c:v>4.9319359</c:v>
                </c:pt>
                <c:pt idx="45">
                  <c:v>4.8913886</c:v>
                </c:pt>
                <c:pt idx="46">
                  <c:v>4.8116962000000001</c:v>
                </c:pt>
              </c:numCache>
            </c:numRef>
          </c:yVal>
          <c:smooth val="0"/>
        </c:ser>
        <c:dLbls>
          <c:showLegendKey val="0"/>
          <c:showVal val="0"/>
          <c:showCatName val="0"/>
          <c:showSerName val="0"/>
          <c:showPercent val="0"/>
          <c:showBubbleSize val="0"/>
        </c:dLbls>
        <c:axId val="148480384"/>
        <c:axId val="51394048"/>
      </c:scatterChart>
      <c:valAx>
        <c:axId val="14848038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1394048"/>
        <c:crosses val="autoZero"/>
        <c:crossBetween val="midCat"/>
        <c:minorUnit val="10"/>
      </c:valAx>
      <c:valAx>
        <c:axId val="5139404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4848038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musculoskeletal system and connective tissue (ICD-10 M00–M99),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0.1269969</c:v>
                </c:pt>
                <c:pt idx="1">
                  <c:v>0</c:v>
                </c:pt>
                <c:pt idx="2">
                  <c:v>0</c:v>
                </c:pt>
                <c:pt idx="3">
                  <c:v>0</c:v>
                </c:pt>
                <c:pt idx="4">
                  <c:v>0.2364019</c:v>
                </c:pt>
                <c:pt idx="5">
                  <c:v>0</c:v>
                </c:pt>
                <c:pt idx="6">
                  <c:v>0</c:v>
                </c:pt>
                <c:pt idx="7">
                  <c:v>0.25790809999999997</c:v>
                </c:pt>
                <c:pt idx="8">
                  <c:v>0.48603970000000002</c:v>
                </c:pt>
                <c:pt idx="9">
                  <c:v>0.65552449999999995</c:v>
                </c:pt>
                <c:pt idx="10">
                  <c:v>1.1701305</c:v>
                </c:pt>
                <c:pt idx="11">
                  <c:v>1.9942594</c:v>
                </c:pt>
                <c:pt idx="12">
                  <c:v>4.8196719999999997</c:v>
                </c:pt>
                <c:pt idx="13">
                  <c:v>4.8759698</c:v>
                </c:pt>
                <c:pt idx="14">
                  <c:v>9.7277719999999999</c:v>
                </c:pt>
                <c:pt idx="15">
                  <c:v>17.269666000000001</c:v>
                </c:pt>
                <c:pt idx="16">
                  <c:v>39.628709000000001</c:v>
                </c:pt>
                <c:pt idx="17">
                  <c:v>97.204306000000003</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0.27939950000000002</c:v>
                </c:pt>
                <c:pt idx="4">
                  <c:v>0</c:v>
                </c:pt>
                <c:pt idx="5">
                  <c:v>0.2306629</c:v>
                </c:pt>
                <c:pt idx="6">
                  <c:v>0.23536689999999999</c:v>
                </c:pt>
                <c:pt idx="7">
                  <c:v>0.51153579999999998</c:v>
                </c:pt>
                <c:pt idx="8">
                  <c:v>0.71386419999999995</c:v>
                </c:pt>
                <c:pt idx="9">
                  <c:v>0.77059809999999995</c:v>
                </c:pt>
                <c:pt idx="10">
                  <c:v>1.2683852</c:v>
                </c:pt>
                <c:pt idx="11">
                  <c:v>2.3537197999999999</c:v>
                </c:pt>
                <c:pt idx="12">
                  <c:v>4.5294241</c:v>
                </c:pt>
                <c:pt idx="13">
                  <c:v>6.5564475</c:v>
                </c:pt>
                <c:pt idx="14">
                  <c:v>13.643055</c:v>
                </c:pt>
                <c:pt idx="15">
                  <c:v>25.746254</c:v>
                </c:pt>
                <c:pt idx="16">
                  <c:v>41.111593999999997</c:v>
                </c:pt>
                <c:pt idx="17">
                  <c:v>156.93401</c:v>
                </c:pt>
              </c:numCache>
            </c:numRef>
          </c:val>
        </c:ser>
        <c:dLbls>
          <c:showLegendKey val="0"/>
          <c:showVal val="0"/>
          <c:showCatName val="0"/>
          <c:showSerName val="0"/>
          <c:showPercent val="0"/>
          <c:showBubbleSize val="0"/>
        </c:dLbls>
        <c:gapWidth val="150"/>
        <c:axId val="51415680"/>
        <c:axId val="51434240"/>
      </c:barChart>
      <c:catAx>
        <c:axId val="5141568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1434240"/>
        <c:crosses val="autoZero"/>
        <c:auto val="1"/>
        <c:lblAlgn val="ctr"/>
        <c:lblOffset val="100"/>
        <c:noMultiLvlLbl val="0"/>
      </c:catAx>
      <c:valAx>
        <c:axId val="514342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141568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musculoskeletal system and connective tissue (ICD-10 M00–M99),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c:v>
                </c:pt>
                <c:pt idx="1">
                  <c:v>0</c:v>
                </c:pt>
                <c:pt idx="2">
                  <c:v>0</c:v>
                </c:pt>
                <c:pt idx="3">
                  <c:v>0</c:v>
                </c:pt>
                <c:pt idx="4">
                  <c:v>-2</c:v>
                </c:pt>
                <c:pt idx="5">
                  <c:v>0</c:v>
                </c:pt>
                <c:pt idx="6">
                  <c:v>0</c:v>
                </c:pt>
                <c:pt idx="7">
                  <c:v>-2</c:v>
                </c:pt>
                <c:pt idx="8">
                  <c:v>-4</c:v>
                </c:pt>
                <c:pt idx="9">
                  <c:v>-5</c:v>
                </c:pt>
                <c:pt idx="10">
                  <c:v>-9</c:v>
                </c:pt>
                <c:pt idx="11">
                  <c:v>-14</c:v>
                </c:pt>
                <c:pt idx="12">
                  <c:v>-30</c:v>
                </c:pt>
                <c:pt idx="13">
                  <c:v>-27</c:v>
                </c:pt>
                <c:pt idx="14">
                  <c:v>-39</c:v>
                </c:pt>
                <c:pt idx="15">
                  <c:v>-50</c:v>
                </c:pt>
                <c:pt idx="16">
                  <c:v>-78</c:v>
                </c:pt>
                <c:pt idx="17">
                  <c:v>-159</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2</c:v>
                </c:pt>
                <c:pt idx="4">
                  <c:v>0</c:v>
                </c:pt>
                <c:pt idx="5">
                  <c:v>2</c:v>
                </c:pt>
                <c:pt idx="6">
                  <c:v>2</c:v>
                </c:pt>
                <c:pt idx="7">
                  <c:v>4</c:v>
                </c:pt>
                <c:pt idx="8">
                  <c:v>6</c:v>
                </c:pt>
                <c:pt idx="9">
                  <c:v>6</c:v>
                </c:pt>
                <c:pt idx="10">
                  <c:v>10</c:v>
                </c:pt>
                <c:pt idx="11">
                  <c:v>17</c:v>
                </c:pt>
                <c:pt idx="12">
                  <c:v>29</c:v>
                </c:pt>
                <c:pt idx="13">
                  <c:v>37</c:v>
                </c:pt>
                <c:pt idx="14">
                  <c:v>57</c:v>
                </c:pt>
                <c:pt idx="15">
                  <c:v>83</c:v>
                </c:pt>
                <c:pt idx="16">
                  <c:v>104</c:v>
                </c:pt>
                <c:pt idx="17">
                  <c:v>456</c:v>
                </c:pt>
              </c:numCache>
            </c:numRef>
          </c:val>
        </c:ser>
        <c:dLbls>
          <c:showLegendKey val="0"/>
          <c:showVal val="0"/>
          <c:showCatName val="0"/>
          <c:showSerName val="0"/>
          <c:showPercent val="0"/>
          <c:showBubbleSize val="0"/>
        </c:dLbls>
        <c:gapWidth val="0"/>
        <c:overlap val="100"/>
        <c:axId val="52103040"/>
        <c:axId val="52105216"/>
      </c:barChart>
      <c:catAx>
        <c:axId val="5210304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2105216"/>
        <c:crosses val="autoZero"/>
        <c:auto val="0"/>
        <c:lblAlgn val="ctr"/>
        <c:lblOffset val="100"/>
        <c:tickLblSkip val="1"/>
        <c:noMultiLvlLbl val="0"/>
      </c:catAx>
      <c:valAx>
        <c:axId val="5210521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210304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musculoskeletal system and connective tissue (ICD-10 M00–M99),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musculoskeletal system and connective tissue (ICD-10 M00–M99), 1968–2014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All diseases of the musculoskeletal system and connective tissue.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musculoskeletal system and connective tissue (M00–M99) are from the ICD-10 chapter All diseases of the musculoskeletal system and connective tissue (M00–M99).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710–739</v>
      </c>
    </row>
    <row r="29" spans="1:3" ht="15.75">
      <c r="A29" s="205"/>
      <c r="B29" s="229" t="s">
        <v>112</v>
      </c>
      <c r="C29" s="3" t="str">
        <f>IF(ISBLANK(Admin!$C$19)," ",Admin!$C$19)</f>
        <v>710–739</v>
      </c>
    </row>
    <row r="30" spans="1:3" ht="15.75">
      <c r="A30" s="205"/>
      <c r="B30" s="230" t="s">
        <v>113</v>
      </c>
      <c r="C30" s="3" t="str">
        <f>IF(ISBLANK(Admin!$C$20)," ",Admin!$C$20)</f>
        <v>M00–M99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1.1499999999999999</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musculoskeletal system and connective tissue (ICD-10 M00–M99),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musculoskeletal system and connective tissue (ICD-10 M00–M99),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All diseases of the musculoskeletal system and connective tissue (ICD-10 M00–M99) in Australia, 1968–2014.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1968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1968</v>
      </c>
      <c r="D10" s="50"/>
      <c r="E10" s="53"/>
      <c r="F10" s="45"/>
      <c r="G10" s="88">
        <v>2014</v>
      </c>
      <c r="H10" s="45"/>
      <c r="I10" s="45"/>
      <c r="J10" s="304" t="s">
        <v>121</v>
      </c>
      <c r="K10" s="80"/>
      <c r="L10" s="295" t="str">
        <f>Admin!$C$191</f>
        <v>1968 – 2014</v>
      </c>
      <c r="M10" s="298">
        <f>Admin!F$187</f>
        <v>-9.3952273306924239E-3</v>
      </c>
      <c r="N10" s="298">
        <f>Admin!G$187</f>
        <v>-4.9219551299926056E-3</v>
      </c>
      <c r="O10" s="298">
        <f>Admin!H$187</f>
        <v>-6.4001412185085149E-3</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1968 – 2014</v>
      </c>
      <c r="M12" s="298">
        <f>Admin!F$186</f>
        <v>-0.35223252412266254</v>
      </c>
      <c r="N12" s="298">
        <f>Admin!G$186</f>
        <v>-0.20305448157201364</v>
      </c>
      <c r="O12" s="298">
        <f>Admin!H$186</f>
        <v>-0.25573093039060518</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All diseases of the musculoskeletal system and connective tissue (ICD-10 M00–M99) in Australia, 1968–2014,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1968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1968</v>
      </c>
      <c r="D34" s="34"/>
      <c r="E34" s="88">
        <v>2014</v>
      </c>
      <c r="F34" s="34"/>
      <c r="G34" s="88" t="s">
        <v>6</v>
      </c>
      <c r="H34" s="34"/>
      <c r="I34" s="89" t="s">
        <v>23</v>
      </c>
      <c r="J34" s="72"/>
      <c r="K34" s="72"/>
      <c r="L34" s="311" t="str">
        <f>Admin!$C$219</f>
        <v>1968 – 2014</v>
      </c>
      <c r="M34" s="315">
        <f ca="1">Admin!F$215</f>
        <v>2.8173004896971294</v>
      </c>
      <c r="N34" s="315">
        <f ca="1">Admin!G$215</f>
        <v>5.7465027351894333</v>
      </c>
      <c r="O34" s="315">
        <f ca="1">Admin!H$215</f>
        <v>4.2861692513711755</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163</v>
      </c>
      <c r="D75" s="100">
        <v>2.6972309000000001</v>
      </c>
      <c r="E75" s="100">
        <v>5.3541145999999999</v>
      </c>
      <c r="F75" s="100" t="s">
        <v>24</v>
      </c>
      <c r="G75" s="100">
        <v>6.4548709999999998</v>
      </c>
      <c r="H75" s="100">
        <v>3.3153028999999998</v>
      </c>
      <c r="I75" s="100">
        <v>2.7546586999999998</v>
      </c>
      <c r="J75" s="100">
        <v>68.312882999999999</v>
      </c>
      <c r="K75" s="100">
        <v>68</v>
      </c>
      <c r="L75" s="100">
        <v>100</v>
      </c>
      <c r="M75" s="100">
        <v>0.26694620000000002</v>
      </c>
      <c r="N75" s="100">
        <v>1571</v>
      </c>
      <c r="O75" s="100">
        <v>0.26607350000000002</v>
      </c>
      <c r="P75" s="100">
        <v>0.17787790000000001</v>
      </c>
      <c r="R75" s="122">
        <v>1968</v>
      </c>
      <c r="S75" s="100">
        <v>261</v>
      </c>
      <c r="T75" s="100">
        <v>4.3752304999999998</v>
      </c>
      <c r="U75" s="100">
        <v>6.0376726999999999</v>
      </c>
      <c r="V75" s="100" t="s">
        <v>24</v>
      </c>
      <c r="W75" s="100">
        <v>7.1763307000000003</v>
      </c>
      <c r="X75" s="100">
        <v>3.909548</v>
      </c>
      <c r="Y75" s="100">
        <v>3.3064056000000002</v>
      </c>
      <c r="Z75" s="100">
        <v>69.440612999999999</v>
      </c>
      <c r="AA75" s="100">
        <v>74</v>
      </c>
      <c r="AB75" s="100">
        <v>100</v>
      </c>
      <c r="AC75" s="100">
        <v>0.53829970000000005</v>
      </c>
      <c r="AD75" s="100">
        <v>2484</v>
      </c>
      <c r="AE75" s="100">
        <v>0.43316460000000001</v>
      </c>
      <c r="AF75" s="100">
        <v>0.48486079999999998</v>
      </c>
      <c r="AH75" s="122">
        <v>1968</v>
      </c>
      <c r="AI75" s="100">
        <v>424</v>
      </c>
      <c r="AJ75" s="100">
        <v>3.5307925999999998</v>
      </c>
      <c r="AK75" s="100">
        <v>5.7284983</v>
      </c>
      <c r="AL75" s="100" t="s">
        <v>24</v>
      </c>
      <c r="AM75" s="100">
        <v>6.8548032000000001</v>
      </c>
      <c r="AN75" s="100">
        <v>3.6351062999999999</v>
      </c>
      <c r="AO75" s="100">
        <v>3.0493361999999999</v>
      </c>
      <c r="AP75" s="100">
        <v>69.007075</v>
      </c>
      <c r="AQ75" s="100">
        <v>73</v>
      </c>
      <c r="AR75" s="100">
        <v>100</v>
      </c>
      <c r="AS75" s="100">
        <v>0.38704850000000002</v>
      </c>
      <c r="AT75" s="100">
        <v>4055</v>
      </c>
      <c r="AU75" s="100">
        <v>0.34839989999999998</v>
      </c>
      <c r="AV75" s="100">
        <v>0.29057640000000001</v>
      </c>
      <c r="AW75" s="100">
        <v>0.88678449999999998</v>
      </c>
      <c r="AY75" s="122">
        <v>1968</v>
      </c>
    </row>
    <row r="76" spans="2:51">
      <c r="B76" s="122">
        <v>1969</v>
      </c>
      <c r="C76" s="100">
        <v>174</v>
      </c>
      <c r="D76" s="100">
        <v>2.8200099000000001</v>
      </c>
      <c r="E76" s="100">
        <v>4.7108530000000002</v>
      </c>
      <c r="F76" s="100" t="s">
        <v>24</v>
      </c>
      <c r="G76" s="100">
        <v>5.5066487000000004</v>
      </c>
      <c r="H76" s="100">
        <v>3.2174366999999999</v>
      </c>
      <c r="I76" s="100">
        <v>2.7302175000000002</v>
      </c>
      <c r="J76" s="100">
        <v>65.425286999999997</v>
      </c>
      <c r="K76" s="100">
        <v>66</v>
      </c>
      <c r="L76" s="100">
        <v>100</v>
      </c>
      <c r="M76" s="100">
        <v>0.2915257</v>
      </c>
      <c r="N76" s="100">
        <v>1950</v>
      </c>
      <c r="O76" s="100">
        <v>0.32329920000000001</v>
      </c>
      <c r="P76" s="100">
        <v>0.21790190000000001</v>
      </c>
      <c r="R76" s="122">
        <v>1969</v>
      </c>
      <c r="S76" s="100">
        <v>270</v>
      </c>
      <c r="T76" s="100">
        <v>4.4314434</v>
      </c>
      <c r="U76" s="100">
        <v>5.9321653999999997</v>
      </c>
      <c r="V76" s="100" t="s">
        <v>24</v>
      </c>
      <c r="W76" s="100">
        <v>6.9007462999999998</v>
      </c>
      <c r="X76" s="100">
        <v>3.9188272999999998</v>
      </c>
      <c r="Y76" s="100">
        <v>3.2663373999999998</v>
      </c>
      <c r="Z76" s="100">
        <v>68.596295999999995</v>
      </c>
      <c r="AA76" s="100">
        <v>73</v>
      </c>
      <c r="AB76" s="100">
        <v>100</v>
      </c>
      <c r="AC76" s="100">
        <v>0.57679979999999997</v>
      </c>
      <c r="AD76" s="100">
        <v>2603</v>
      </c>
      <c r="AE76" s="100">
        <v>0.4444208</v>
      </c>
      <c r="AF76" s="100">
        <v>0.50771219999999995</v>
      </c>
      <c r="AH76" s="122">
        <v>1969</v>
      </c>
      <c r="AI76" s="100">
        <v>444</v>
      </c>
      <c r="AJ76" s="100">
        <v>3.6206432999999998</v>
      </c>
      <c r="AK76" s="100">
        <v>5.4838597</v>
      </c>
      <c r="AL76" s="100" t="s">
        <v>24</v>
      </c>
      <c r="AM76" s="100">
        <v>6.4097618000000001</v>
      </c>
      <c r="AN76" s="100">
        <v>3.6484201000000001</v>
      </c>
      <c r="AO76" s="100">
        <v>3.0571071999999999</v>
      </c>
      <c r="AP76" s="100">
        <v>67.353604000000004</v>
      </c>
      <c r="AQ76" s="100">
        <v>71</v>
      </c>
      <c r="AR76" s="100">
        <v>100</v>
      </c>
      <c r="AS76" s="100">
        <v>0.41691709999999998</v>
      </c>
      <c r="AT76" s="100">
        <v>4553</v>
      </c>
      <c r="AU76" s="100">
        <v>0.38297110000000001</v>
      </c>
      <c r="AV76" s="100">
        <v>0.32346069999999999</v>
      </c>
      <c r="AW76" s="100">
        <v>0.7941203</v>
      </c>
      <c r="AY76" s="122">
        <v>1969</v>
      </c>
    </row>
    <row r="77" spans="2:51">
      <c r="B77" s="122">
        <v>1970</v>
      </c>
      <c r="C77" s="100">
        <v>173</v>
      </c>
      <c r="D77" s="100">
        <v>2.7495333</v>
      </c>
      <c r="E77" s="100">
        <v>5.0070423000000002</v>
      </c>
      <c r="F77" s="100" t="s">
        <v>24</v>
      </c>
      <c r="G77" s="100">
        <v>5.9218659000000002</v>
      </c>
      <c r="H77" s="100">
        <v>3.2613379999999998</v>
      </c>
      <c r="I77" s="100">
        <v>2.6872957</v>
      </c>
      <c r="J77" s="100">
        <v>67.797687999999994</v>
      </c>
      <c r="K77" s="100">
        <v>69</v>
      </c>
      <c r="L77" s="100">
        <v>100</v>
      </c>
      <c r="M77" s="100">
        <v>0.27535490000000001</v>
      </c>
      <c r="N77" s="100">
        <v>1669</v>
      </c>
      <c r="O77" s="100">
        <v>0.2712599</v>
      </c>
      <c r="P77" s="100">
        <v>0.1785535</v>
      </c>
      <c r="R77" s="122">
        <v>1970</v>
      </c>
      <c r="S77" s="100">
        <v>305</v>
      </c>
      <c r="T77" s="100">
        <v>4.9071882000000002</v>
      </c>
      <c r="U77" s="100">
        <v>6.5262753</v>
      </c>
      <c r="V77" s="100" t="s">
        <v>24</v>
      </c>
      <c r="W77" s="100">
        <v>7.6996661</v>
      </c>
      <c r="X77" s="100">
        <v>4.3242260000000003</v>
      </c>
      <c r="Y77" s="100">
        <v>3.6433182</v>
      </c>
      <c r="Z77" s="100">
        <v>68.990163999999993</v>
      </c>
      <c r="AA77" s="100">
        <v>73</v>
      </c>
      <c r="AB77" s="100">
        <v>100</v>
      </c>
      <c r="AC77" s="100">
        <v>0.60732779999999997</v>
      </c>
      <c r="AD77" s="100">
        <v>2888</v>
      </c>
      <c r="AE77" s="100">
        <v>0.48339739999999998</v>
      </c>
      <c r="AF77" s="100">
        <v>0.54033019999999998</v>
      </c>
      <c r="AH77" s="122">
        <v>1970</v>
      </c>
      <c r="AI77" s="100">
        <v>478</v>
      </c>
      <c r="AJ77" s="100">
        <v>3.8217531</v>
      </c>
      <c r="AK77" s="100">
        <v>5.8950480000000001</v>
      </c>
      <c r="AL77" s="100" t="s">
        <v>24</v>
      </c>
      <c r="AM77" s="100">
        <v>6.9770243000000001</v>
      </c>
      <c r="AN77" s="100">
        <v>3.8544972999999998</v>
      </c>
      <c r="AO77" s="100">
        <v>3.2137886</v>
      </c>
      <c r="AP77" s="100">
        <v>68.558577</v>
      </c>
      <c r="AQ77" s="100">
        <v>72</v>
      </c>
      <c r="AR77" s="100">
        <v>100</v>
      </c>
      <c r="AS77" s="100">
        <v>0.42282920000000002</v>
      </c>
      <c r="AT77" s="100">
        <v>4557</v>
      </c>
      <c r="AU77" s="100">
        <v>0.3757684</v>
      </c>
      <c r="AV77" s="100">
        <v>0.3101642</v>
      </c>
      <c r="AW77" s="100">
        <v>0.76721289999999998</v>
      </c>
      <c r="AY77" s="122">
        <v>1970</v>
      </c>
    </row>
    <row r="78" spans="2:51">
      <c r="B78" s="122">
        <v>1971</v>
      </c>
      <c r="C78" s="100">
        <v>164</v>
      </c>
      <c r="D78" s="100">
        <v>2.4969793</v>
      </c>
      <c r="E78" s="100">
        <v>4.6104472999999997</v>
      </c>
      <c r="F78" s="100" t="s">
        <v>24</v>
      </c>
      <c r="G78" s="100">
        <v>5.4938403999999998</v>
      </c>
      <c r="H78" s="100">
        <v>3.0005625999999999</v>
      </c>
      <c r="I78" s="100">
        <v>2.5713777000000002</v>
      </c>
      <c r="J78" s="100">
        <v>67.091463000000005</v>
      </c>
      <c r="K78" s="100">
        <v>68</v>
      </c>
      <c r="L78" s="100">
        <v>100</v>
      </c>
      <c r="M78" s="100">
        <v>0.26852670000000001</v>
      </c>
      <c r="N78" s="100">
        <v>1709</v>
      </c>
      <c r="O78" s="100">
        <v>0.26598250000000001</v>
      </c>
      <c r="P78" s="100">
        <v>0.18479989999999999</v>
      </c>
      <c r="R78" s="122">
        <v>1971</v>
      </c>
      <c r="S78" s="100">
        <v>304</v>
      </c>
      <c r="T78" s="100">
        <v>4.6774059000000001</v>
      </c>
      <c r="U78" s="100">
        <v>6.2383414999999998</v>
      </c>
      <c r="V78" s="100" t="s">
        <v>24</v>
      </c>
      <c r="W78" s="100">
        <v>7.353453</v>
      </c>
      <c r="X78" s="100">
        <v>4.1304135999999998</v>
      </c>
      <c r="Y78" s="100">
        <v>3.4731103000000001</v>
      </c>
      <c r="Z78" s="100">
        <v>68.927632000000003</v>
      </c>
      <c r="AA78" s="100">
        <v>73</v>
      </c>
      <c r="AB78" s="100">
        <v>100</v>
      </c>
      <c r="AC78" s="100">
        <v>0.61319990000000002</v>
      </c>
      <c r="AD78" s="100">
        <v>2955</v>
      </c>
      <c r="AE78" s="100">
        <v>0.47282469999999999</v>
      </c>
      <c r="AF78" s="100">
        <v>0.54198400000000002</v>
      </c>
      <c r="AH78" s="122">
        <v>1971</v>
      </c>
      <c r="AI78" s="100">
        <v>468</v>
      </c>
      <c r="AJ78" s="100">
        <v>3.5814686999999998</v>
      </c>
      <c r="AK78" s="100">
        <v>5.5595999000000003</v>
      </c>
      <c r="AL78" s="100" t="s">
        <v>24</v>
      </c>
      <c r="AM78" s="100">
        <v>6.5900717999999996</v>
      </c>
      <c r="AN78" s="100">
        <v>3.6369739999999999</v>
      </c>
      <c r="AO78" s="100">
        <v>3.0665463000000002</v>
      </c>
      <c r="AP78" s="100">
        <v>68.284188</v>
      </c>
      <c r="AQ78" s="100">
        <v>71</v>
      </c>
      <c r="AR78" s="100">
        <v>100</v>
      </c>
      <c r="AS78" s="100">
        <v>0.42295529999999998</v>
      </c>
      <c r="AT78" s="100">
        <v>4664</v>
      </c>
      <c r="AU78" s="100">
        <v>0.3679711</v>
      </c>
      <c r="AV78" s="100">
        <v>0.31727830000000001</v>
      </c>
      <c r="AW78" s="100">
        <v>0.73905019999999999</v>
      </c>
      <c r="AY78" s="122">
        <v>1971</v>
      </c>
    </row>
    <row r="79" spans="2:51">
      <c r="B79" s="122">
        <v>1972</v>
      </c>
      <c r="C79" s="100">
        <v>158</v>
      </c>
      <c r="D79" s="100">
        <v>2.3634463000000001</v>
      </c>
      <c r="E79" s="100">
        <v>4.8571448000000004</v>
      </c>
      <c r="F79" s="100" t="s">
        <v>24</v>
      </c>
      <c r="G79" s="100">
        <v>5.7675340999999998</v>
      </c>
      <c r="H79" s="100">
        <v>2.9690512</v>
      </c>
      <c r="I79" s="100">
        <v>2.3807407</v>
      </c>
      <c r="J79" s="100">
        <v>69</v>
      </c>
      <c r="K79" s="100">
        <v>74</v>
      </c>
      <c r="L79" s="100">
        <v>100</v>
      </c>
      <c r="M79" s="100">
        <v>0.2585248</v>
      </c>
      <c r="N79" s="100">
        <v>1443</v>
      </c>
      <c r="O79" s="100">
        <v>0.22059319999999999</v>
      </c>
      <c r="P79" s="100">
        <v>0.15936690000000001</v>
      </c>
      <c r="R79" s="122">
        <v>1972</v>
      </c>
      <c r="S79" s="100">
        <v>323</v>
      </c>
      <c r="T79" s="100">
        <v>4.8802517999999999</v>
      </c>
      <c r="U79" s="100">
        <v>6.4534111999999997</v>
      </c>
      <c r="V79" s="100" t="s">
        <v>24</v>
      </c>
      <c r="W79" s="100">
        <v>7.6460252000000004</v>
      </c>
      <c r="X79" s="100">
        <v>4.2458435999999997</v>
      </c>
      <c r="Y79" s="100">
        <v>3.5810993999999998</v>
      </c>
      <c r="Z79" s="100">
        <v>70.266254000000004</v>
      </c>
      <c r="AA79" s="100">
        <v>73</v>
      </c>
      <c r="AB79" s="100">
        <v>100</v>
      </c>
      <c r="AC79" s="100">
        <v>0.66400789999999998</v>
      </c>
      <c r="AD79" s="100">
        <v>2718</v>
      </c>
      <c r="AE79" s="100">
        <v>0.42719859999999998</v>
      </c>
      <c r="AF79" s="100">
        <v>0.52588199999999996</v>
      </c>
      <c r="AH79" s="122">
        <v>1972</v>
      </c>
      <c r="AI79" s="100">
        <v>481</v>
      </c>
      <c r="AJ79" s="100">
        <v>3.6155453</v>
      </c>
      <c r="AK79" s="100">
        <v>5.7192439999999998</v>
      </c>
      <c r="AL79" s="100" t="s">
        <v>24</v>
      </c>
      <c r="AM79" s="100">
        <v>6.7914968</v>
      </c>
      <c r="AN79" s="100">
        <v>3.6451288000000002</v>
      </c>
      <c r="AO79" s="100">
        <v>3.0117609999999999</v>
      </c>
      <c r="AP79" s="100">
        <v>69.850312000000002</v>
      </c>
      <c r="AQ79" s="100">
        <v>73</v>
      </c>
      <c r="AR79" s="100">
        <v>100</v>
      </c>
      <c r="AS79" s="100">
        <v>0.43822889999999998</v>
      </c>
      <c r="AT79" s="100">
        <v>4161</v>
      </c>
      <c r="AU79" s="100">
        <v>0.32246239999999998</v>
      </c>
      <c r="AV79" s="100">
        <v>0.29255350000000002</v>
      </c>
      <c r="AW79" s="100">
        <v>0.75264770000000003</v>
      </c>
      <c r="AY79" s="122">
        <v>1972</v>
      </c>
    </row>
    <row r="80" spans="2:51">
      <c r="B80" s="122">
        <v>1973</v>
      </c>
      <c r="C80" s="100">
        <v>187</v>
      </c>
      <c r="D80" s="100">
        <v>2.7569539999999999</v>
      </c>
      <c r="E80" s="100">
        <v>5.1184824999999998</v>
      </c>
      <c r="F80" s="100" t="s">
        <v>24</v>
      </c>
      <c r="G80" s="100">
        <v>6.0217305999999997</v>
      </c>
      <c r="H80" s="100">
        <v>3.2891666000000002</v>
      </c>
      <c r="I80" s="100">
        <v>2.7393537999999999</v>
      </c>
      <c r="J80" s="100">
        <v>68.016042999999996</v>
      </c>
      <c r="K80" s="100">
        <v>70</v>
      </c>
      <c r="L80" s="100">
        <v>100</v>
      </c>
      <c r="M80" s="100">
        <v>0.30363059999999997</v>
      </c>
      <c r="N80" s="100">
        <v>1739</v>
      </c>
      <c r="O80" s="100">
        <v>0.26197989999999999</v>
      </c>
      <c r="P80" s="100">
        <v>0.19315160000000001</v>
      </c>
      <c r="R80" s="122">
        <v>1973</v>
      </c>
      <c r="S80" s="100">
        <v>268</v>
      </c>
      <c r="T80" s="100">
        <v>3.9870925000000002</v>
      </c>
      <c r="U80" s="100">
        <v>5.3872083000000002</v>
      </c>
      <c r="V80" s="100" t="s">
        <v>24</v>
      </c>
      <c r="W80" s="100">
        <v>6.3503137000000001</v>
      </c>
      <c r="X80" s="100">
        <v>3.4327223999999998</v>
      </c>
      <c r="Y80" s="100">
        <v>2.8251379999999999</v>
      </c>
      <c r="Z80" s="100">
        <v>71.791044999999997</v>
      </c>
      <c r="AA80" s="100">
        <v>75</v>
      </c>
      <c r="AB80" s="100">
        <v>100</v>
      </c>
      <c r="AC80" s="100">
        <v>0.54433929999999997</v>
      </c>
      <c r="AD80" s="100">
        <v>1886</v>
      </c>
      <c r="AE80" s="100">
        <v>0.29196820000000001</v>
      </c>
      <c r="AF80" s="100">
        <v>0.37447750000000002</v>
      </c>
      <c r="AH80" s="122">
        <v>1973</v>
      </c>
      <c r="AI80" s="100">
        <v>455</v>
      </c>
      <c r="AJ80" s="100">
        <v>3.3692378000000001</v>
      </c>
      <c r="AK80" s="100">
        <v>5.2963145000000003</v>
      </c>
      <c r="AL80" s="100" t="s">
        <v>24</v>
      </c>
      <c r="AM80" s="100">
        <v>6.2457142000000001</v>
      </c>
      <c r="AN80" s="100">
        <v>3.3784149000000001</v>
      </c>
      <c r="AO80" s="100">
        <v>2.7943224</v>
      </c>
      <c r="AP80" s="100">
        <v>70.239559999999997</v>
      </c>
      <c r="AQ80" s="100">
        <v>73</v>
      </c>
      <c r="AR80" s="100">
        <v>100</v>
      </c>
      <c r="AS80" s="100">
        <v>0.4105683</v>
      </c>
      <c r="AT80" s="100">
        <v>3625</v>
      </c>
      <c r="AU80" s="100">
        <v>0.27676990000000001</v>
      </c>
      <c r="AV80" s="100">
        <v>0.25819750000000002</v>
      </c>
      <c r="AW80" s="100">
        <v>0.95011780000000001</v>
      </c>
      <c r="AY80" s="122">
        <v>1973</v>
      </c>
    </row>
    <row r="81" spans="2:51">
      <c r="B81" s="122">
        <v>1974</v>
      </c>
      <c r="C81" s="100">
        <v>201</v>
      </c>
      <c r="D81" s="100">
        <v>2.9174120000000001</v>
      </c>
      <c r="E81" s="100">
        <v>5.6336032999999999</v>
      </c>
      <c r="F81" s="100" t="s">
        <v>24</v>
      </c>
      <c r="G81" s="100">
        <v>6.7360110999999998</v>
      </c>
      <c r="H81" s="100">
        <v>3.5364243000000002</v>
      </c>
      <c r="I81" s="100">
        <v>2.9278203999999999</v>
      </c>
      <c r="J81" s="100">
        <v>68.796019999999999</v>
      </c>
      <c r="K81" s="100">
        <v>71</v>
      </c>
      <c r="L81" s="100">
        <v>100</v>
      </c>
      <c r="M81" s="100">
        <v>0.31260209999999999</v>
      </c>
      <c r="N81" s="100">
        <v>1867</v>
      </c>
      <c r="O81" s="100">
        <v>0.27688790000000002</v>
      </c>
      <c r="P81" s="100">
        <v>0.20214360000000001</v>
      </c>
      <c r="R81" s="122">
        <v>1974</v>
      </c>
      <c r="S81" s="100">
        <v>344</v>
      </c>
      <c r="T81" s="100">
        <v>5.0344633999999999</v>
      </c>
      <c r="U81" s="100">
        <v>6.6419524000000001</v>
      </c>
      <c r="V81" s="100" t="s">
        <v>24</v>
      </c>
      <c r="W81" s="100">
        <v>7.8646421999999996</v>
      </c>
      <c r="X81" s="100">
        <v>4.2789088</v>
      </c>
      <c r="Y81" s="100">
        <v>3.5520662999999999</v>
      </c>
      <c r="Z81" s="100">
        <v>70.779070000000004</v>
      </c>
      <c r="AA81" s="100">
        <v>75</v>
      </c>
      <c r="AB81" s="100">
        <v>100</v>
      </c>
      <c r="AC81" s="100">
        <v>0.66752049999999996</v>
      </c>
      <c r="AD81" s="100">
        <v>2896</v>
      </c>
      <c r="AE81" s="100">
        <v>0.44113649999999999</v>
      </c>
      <c r="AF81" s="100">
        <v>0.56861689999999998</v>
      </c>
      <c r="AH81" s="122">
        <v>1974</v>
      </c>
      <c r="AI81" s="100">
        <v>545</v>
      </c>
      <c r="AJ81" s="100">
        <v>3.9715590000000001</v>
      </c>
      <c r="AK81" s="100">
        <v>6.2138609000000002</v>
      </c>
      <c r="AL81" s="100" t="s">
        <v>24</v>
      </c>
      <c r="AM81" s="100">
        <v>7.3949955000000003</v>
      </c>
      <c r="AN81" s="100">
        <v>3.9462692000000001</v>
      </c>
      <c r="AO81" s="100">
        <v>3.2645135000000001</v>
      </c>
      <c r="AP81" s="100">
        <v>70.047706000000005</v>
      </c>
      <c r="AQ81" s="100">
        <v>73</v>
      </c>
      <c r="AR81" s="100">
        <v>100</v>
      </c>
      <c r="AS81" s="100">
        <v>0.47050500000000001</v>
      </c>
      <c r="AT81" s="100">
        <v>4763</v>
      </c>
      <c r="AU81" s="100">
        <v>0.35791410000000001</v>
      </c>
      <c r="AV81" s="100">
        <v>0.33240120000000001</v>
      </c>
      <c r="AW81" s="100">
        <v>0.84818479999999996</v>
      </c>
      <c r="AY81" s="122">
        <v>1974</v>
      </c>
    </row>
    <row r="82" spans="2:51">
      <c r="B82" s="122">
        <v>1975</v>
      </c>
      <c r="C82" s="100">
        <v>148</v>
      </c>
      <c r="D82" s="100">
        <v>2.1236354999999998</v>
      </c>
      <c r="E82" s="100">
        <v>3.8215216999999999</v>
      </c>
      <c r="F82" s="100" t="s">
        <v>24</v>
      </c>
      <c r="G82" s="100">
        <v>4.5439062999999997</v>
      </c>
      <c r="H82" s="100">
        <v>2.4877126000000001</v>
      </c>
      <c r="I82" s="100">
        <v>2.1212308000000002</v>
      </c>
      <c r="J82" s="100">
        <v>67.432432000000006</v>
      </c>
      <c r="K82" s="100">
        <v>69</v>
      </c>
      <c r="L82" s="100">
        <v>100</v>
      </c>
      <c r="M82" s="100">
        <v>0.24366950000000001</v>
      </c>
      <c r="N82" s="100">
        <v>1487</v>
      </c>
      <c r="O82" s="100">
        <v>0.21811700000000001</v>
      </c>
      <c r="P82" s="100">
        <v>0.17085919999999999</v>
      </c>
      <c r="R82" s="122">
        <v>1975</v>
      </c>
      <c r="S82" s="100">
        <v>274</v>
      </c>
      <c r="T82" s="100">
        <v>3.9573564999999999</v>
      </c>
      <c r="U82" s="100">
        <v>5.0930492000000003</v>
      </c>
      <c r="V82" s="100" t="s">
        <v>24</v>
      </c>
      <c r="W82" s="100">
        <v>5.9543625000000002</v>
      </c>
      <c r="X82" s="100">
        <v>3.3719380000000001</v>
      </c>
      <c r="Y82" s="100">
        <v>2.8645086000000002</v>
      </c>
      <c r="Z82" s="100">
        <v>69.675182000000007</v>
      </c>
      <c r="AA82" s="100">
        <v>73</v>
      </c>
      <c r="AB82" s="100">
        <v>100</v>
      </c>
      <c r="AC82" s="100">
        <v>0.56748750000000003</v>
      </c>
      <c r="AD82" s="100">
        <v>2382</v>
      </c>
      <c r="AE82" s="100">
        <v>0.3584408</v>
      </c>
      <c r="AF82" s="100">
        <v>0.50669319999999995</v>
      </c>
      <c r="AH82" s="122">
        <v>1975</v>
      </c>
      <c r="AI82" s="100">
        <v>422</v>
      </c>
      <c r="AJ82" s="100">
        <v>3.0375019999999999</v>
      </c>
      <c r="AK82" s="100">
        <v>4.5541235000000002</v>
      </c>
      <c r="AL82" s="100" t="s">
        <v>24</v>
      </c>
      <c r="AM82" s="100">
        <v>5.3641680999999997</v>
      </c>
      <c r="AN82" s="100">
        <v>2.9820584000000001</v>
      </c>
      <c r="AO82" s="100">
        <v>2.5303434999999999</v>
      </c>
      <c r="AP82" s="100">
        <v>68.888626000000002</v>
      </c>
      <c r="AQ82" s="100">
        <v>71</v>
      </c>
      <c r="AR82" s="100">
        <v>100</v>
      </c>
      <c r="AS82" s="100">
        <v>0.38708140000000002</v>
      </c>
      <c r="AT82" s="100">
        <v>3869</v>
      </c>
      <c r="AU82" s="100">
        <v>0.28738259999999999</v>
      </c>
      <c r="AV82" s="100">
        <v>0.28864220000000002</v>
      </c>
      <c r="AW82" s="100">
        <v>0.75034060000000002</v>
      </c>
      <c r="AY82" s="122">
        <v>1975</v>
      </c>
    </row>
    <row r="83" spans="2:51">
      <c r="B83" s="122">
        <v>1976</v>
      </c>
      <c r="C83" s="100">
        <v>174</v>
      </c>
      <c r="D83" s="100">
        <v>2.4743908000000001</v>
      </c>
      <c r="E83" s="100">
        <v>4.8182713000000001</v>
      </c>
      <c r="F83" s="100" t="s">
        <v>24</v>
      </c>
      <c r="G83" s="100">
        <v>5.7930545000000002</v>
      </c>
      <c r="H83" s="100">
        <v>2.9741399999999998</v>
      </c>
      <c r="I83" s="100">
        <v>2.4494023</v>
      </c>
      <c r="J83" s="100">
        <v>70.235631999999995</v>
      </c>
      <c r="K83" s="100">
        <v>71</v>
      </c>
      <c r="L83" s="100">
        <v>100</v>
      </c>
      <c r="M83" s="100">
        <v>0.27827980000000002</v>
      </c>
      <c r="N83" s="100">
        <v>1429</v>
      </c>
      <c r="O83" s="100">
        <v>0.2078738</v>
      </c>
      <c r="P83" s="100">
        <v>0.16841880000000001</v>
      </c>
      <c r="R83" s="122">
        <v>1976</v>
      </c>
      <c r="S83" s="100">
        <v>300</v>
      </c>
      <c r="T83" s="100">
        <v>4.2850720999999998</v>
      </c>
      <c r="U83" s="100">
        <v>5.5589158000000003</v>
      </c>
      <c r="V83" s="100" t="s">
        <v>24</v>
      </c>
      <c r="W83" s="100">
        <v>6.6017076000000001</v>
      </c>
      <c r="X83" s="100">
        <v>3.4842168999999998</v>
      </c>
      <c r="Y83" s="100">
        <v>2.8272138</v>
      </c>
      <c r="Z83" s="100">
        <v>72.846666999999997</v>
      </c>
      <c r="AA83" s="100">
        <v>77</v>
      </c>
      <c r="AB83" s="100">
        <v>100</v>
      </c>
      <c r="AC83" s="100">
        <v>0.59838440000000004</v>
      </c>
      <c r="AD83" s="100">
        <v>2029</v>
      </c>
      <c r="AE83" s="100">
        <v>0.3023631</v>
      </c>
      <c r="AF83" s="100">
        <v>0.43840410000000002</v>
      </c>
      <c r="AH83" s="122">
        <v>1976</v>
      </c>
      <c r="AI83" s="100">
        <v>474</v>
      </c>
      <c r="AJ83" s="100">
        <v>3.3777325</v>
      </c>
      <c r="AK83" s="100">
        <v>5.2544411000000002</v>
      </c>
      <c r="AL83" s="100" t="s">
        <v>24</v>
      </c>
      <c r="AM83" s="100">
        <v>6.2752214000000004</v>
      </c>
      <c r="AN83" s="100">
        <v>3.2655593000000001</v>
      </c>
      <c r="AO83" s="100">
        <v>2.660371</v>
      </c>
      <c r="AP83" s="100">
        <v>71.888186000000005</v>
      </c>
      <c r="AQ83" s="100">
        <v>75</v>
      </c>
      <c r="AR83" s="100">
        <v>100</v>
      </c>
      <c r="AS83" s="100">
        <v>0.42072749999999998</v>
      </c>
      <c r="AT83" s="100">
        <v>3458</v>
      </c>
      <c r="AU83" s="100">
        <v>0.25454850000000001</v>
      </c>
      <c r="AV83" s="100">
        <v>0.26370880000000002</v>
      </c>
      <c r="AW83" s="100">
        <v>0.8667646</v>
      </c>
      <c r="AY83" s="122">
        <v>1976</v>
      </c>
    </row>
    <row r="84" spans="2:51">
      <c r="B84" s="122">
        <v>1977</v>
      </c>
      <c r="C84" s="100">
        <v>160</v>
      </c>
      <c r="D84" s="100">
        <v>2.2520297</v>
      </c>
      <c r="E84" s="100">
        <v>4.2270311999999999</v>
      </c>
      <c r="F84" s="100" t="s">
        <v>24</v>
      </c>
      <c r="G84" s="100">
        <v>5.0304197000000004</v>
      </c>
      <c r="H84" s="100">
        <v>2.6457039</v>
      </c>
      <c r="I84" s="100">
        <v>2.1246874999999998</v>
      </c>
      <c r="J84" s="100">
        <v>69.09375</v>
      </c>
      <c r="K84" s="100">
        <v>71</v>
      </c>
      <c r="L84" s="100">
        <v>100</v>
      </c>
      <c r="M84" s="100">
        <v>0.26525199999999999</v>
      </c>
      <c r="N84" s="100">
        <v>1370</v>
      </c>
      <c r="O84" s="100">
        <v>0.19730880000000001</v>
      </c>
      <c r="P84" s="100">
        <v>0.1642922</v>
      </c>
      <c r="R84" s="122">
        <v>1977</v>
      </c>
      <c r="S84" s="100">
        <v>287</v>
      </c>
      <c r="T84" s="100">
        <v>4.0493644</v>
      </c>
      <c r="U84" s="100">
        <v>5.1425860999999999</v>
      </c>
      <c r="V84" s="100" t="s">
        <v>24</v>
      </c>
      <c r="W84" s="100">
        <v>6.1188032000000003</v>
      </c>
      <c r="X84" s="100">
        <v>3.2210215999999998</v>
      </c>
      <c r="Y84" s="100">
        <v>2.6412032999999999</v>
      </c>
      <c r="Z84" s="100">
        <v>73.615385000000003</v>
      </c>
      <c r="AA84" s="100">
        <v>76</v>
      </c>
      <c r="AB84" s="100">
        <v>100</v>
      </c>
      <c r="AC84" s="100">
        <v>0.59211879999999995</v>
      </c>
      <c r="AD84" s="100">
        <v>1770</v>
      </c>
      <c r="AE84" s="100">
        <v>0.2606253</v>
      </c>
      <c r="AF84" s="100">
        <v>0.39465939999999999</v>
      </c>
      <c r="AH84" s="122">
        <v>1977</v>
      </c>
      <c r="AI84" s="100">
        <v>447</v>
      </c>
      <c r="AJ84" s="100">
        <v>3.1496099000000002</v>
      </c>
      <c r="AK84" s="100">
        <v>4.7839922000000001</v>
      </c>
      <c r="AL84" s="100" t="s">
        <v>24</v>
      </c>
      <c r="AM84" s="100">
        <v>5.7042817000000001</v>
      </c>
      <c r="AN84" s="100">
        <v>2.9819954000000002</v>
      </c>
      <c r="AO84" s="100">
        <v>2.4252193000000002</v>
      </c>
      <c r="AP84" s="100">
        <v>71.993274</v>
      </c>
      <c r="AQ84" s="100">
        <v>75</v>
      </c>
      <c r="AR84" s="100">
        <v>100</v>
      </c>
      <c r="AS84" s="100">
        <v>0.41088340000000001</v>
      </c>
      <c r="AT84" s="100">
        <v>3140</v>
      </c>
      <c r="AU84" s="100">
        <v>0.2286165</v>
      </c>
      <c r="AV84" s="100">
        <v>0.24485950000000001</v>
      </c>
      <c r="AW84" s="100">
        <v>0.82196610000000003</v>
      </c>
      <c r="AY84" s="122">
        <v>1977</v>
      </c>
    </row>
    <row r="85" spans="2:51">
      <c r="B85" s="122">
        <v>1978</v>
      </c>
      <c r="C85" s="100">
        <v>194</v>
      </c>
      <c r="D85" s="100">
        <v>2.7014634000000002</v>
      </c>
      <c r="E85" s="100">
        <v>4.6886546999999998</v>
      </c>
      <c r="F85" s="100" t="s">
        <v>24</v>
      </c>
      <c r="G85" s="100">
        <v>5.5538207000000002</v>
      </c>
      <c r="H85" s="100">
        <v>3.0257532</v>
      </c>
      <c r="I85" s="100">
        <v>2.5447798000000001</v>
      </c>
      <c r="J85" s="100">
        <v>68.551546000000002</v>
      </c>
      <c r="K85" s="100">
        <v>70</v>
      </c>
      <c r="L85" s="100">
        <v>100</v>
      </c>
      <c r="M85" s="100">
        <v>0.3218261</v>
      </c>
      <c r="N85" s="100">
        <v>1733</v>
      </c>
      <c r="O85" s="100">
        <v>0.24704760000000001</v>
      </c>
      <c r="P85" s="100">
        <v>0.21298900000000001</v>
      </c>
      <c r="R85" s="122">
        <v>1978</v>
      </c>
      <c r="S85" s="100">
        <v>322</v>
      </c>
      <c r="T85" s="100">
        <v>4.4859530000000003</v>
      </c>
      <c r="U85" s="100">
        <v>5.6137841999999996</v>
      </c>
      <c r="V85" s="100" t="s">
        <v>24</v>
      </c>
      <c r="W85" s="100">
        <v>6.5958388000000001</v>
      </c>
      <c r="X85" s="100">
        <v>3.5891218999999999</v>
      </c>
      <c r="Y85" s="100">
        <v>2.9654592000000002</v>
      </c>
      <c r="Z85" s="100">
        <v>71.826087000000001</v>
      </c>
      <c r="AA85" s="100">
        <v>76</v>
      </c>
      <c r="AB85" s="100">
        <v>100</v>
      </c>
      <c r="AC85" s="100">
        <v>0.6688269</v>
      </c>
      <c r="AD85" s="100">
        <v>2417</v>
      </c>
      <c r="AE85" s="100">
        <v>0.3515703</v>
      </c>
      <c r="AF85" s="100">
        <v>0.55563470000000004</v>
      </c>
      <c r="AH85" s="122">
        <v>1978</v>
      </c>
      <c r="AI85" s="100">
        <v>516</v>
      </c>
      <c r="AJ85" s="100">
        <v>3.5935012</v>
      </c>
      <c r="AK85" s="100">
        <v>5.2672417999999999</v>
      </c>
      <c r="AL85" s="100" t="s">
        <v>24</v>
      </c>
      <c r="AM85" s="100">
        <v>6.2201702000000001</v>
      </c>
      <c r="AN85" s="100">
        <v>3.3640715999999999</v>
      </c>
      <c r="AO85" s="100">
        <v>2.7908271</v>
      </c>
      <c r="AP85" s="100">
        <v>70.594960999999998</v>
      </c>
      <c r="AQ85" s="100">
        <v>73</v>
      </c>
      <c r="AR85" s="100">
        <v>100</v>
      </c>
      <c r="AS85" s="100">
        <v>0.47590500000000002</v>
      </c>
      <c r="AT85" s="100">
        <v>4150</v>
      </c>
      <c r="AU85" s="100">
        <v>0.2987823</v>
      </c>
      <c r="AV85" s="100">
        <v>0.33235759999999998</v>
      </c>
      <c r="AW85" s="100">
        <v>0.83520399999999995</v>
      </c>
      <c r="AY85" s="122">
        <v>1978</v>
      </c>
    </row>
    <row r="86" spans="2:51">
      <c r="B86" s="123">
        <v>1979</v>
      </c>
      <c r="C86" s="100">
        <v>148</v>
      </c>
      <c r="D86" s="100">
        <v>2.0403205999999998</v>
      </c>
      <c r="E86" s="100">
        <v>3.5255293999999999</v>
      </c>
      <c r="F86" s="100">
        <v>4.0543588000000002</v>
      </c>
      <c r="G86" s="100">
        <v>4.1641062</v>
      </c>
      <c r="H86" s="100">
        <v>2.2706735999999998</v>
      </c>
      <c r="I86" s="100">
        <v>1.8441641</v>
      </c>
      <c r="J86" s="100">
        <v>68.608108000000001</v>
      </c>
      <c r="K86" s="100">
        <v>70.5</v>
      </c>
      <c r="L86" s="100">
        <v>100</v>
      </c>
      <c r="M86" s="100">
        <v>0.2497595</v>
      </c>
      <c r="N86" s="100">
        <v>1306</v>
      </c>
      <c r="O86" s="100">
        <v>0.18441869999999999</v>
      </c>
      <c r="P86" s="100">
        <v>0.16643540000000001</v>
      </c>
      <c r="R86" s="123">
        <v>1979</v>
      </c>
      <c r="S86" s="100">
        <v>298</v>
      </c>
      <c r="T86" s="100">
        <v>4.1035713999999999</v>
      </c>
      <c r="U86" s="100">
        <v>5.0795433000000001</v>
      </c>
      <c r="V86" s="100">
        <v>5.8414747</v>
      </c>
      <c r="W86" s="100">
        <v>6.0435378999999996</v>
      </c>
      <c r="X86" s="100">
        <v>3.1998791999999998</v>
      </c>
      <c r="Y86" s="100">
        <v>2.6315811</v>
      </c>
      <c r="Z86" s="100">
        <v>72.976510000000005</v>
      </c>
      <c r="AA86" s="100">
        <v>76</v>
      </c>
      <c r="AB86" s="100">
        <v>100</v>
      </c>
      <c r="AC86" s="100">
        <v>0.62987470000000001</v>
      </c>
      <c r="AD86" s="100">
        <v>1983</v>
      </c>
      <c r="AE86" s="100">
        <v>0.28528350000000002</v>
      </c>
      <c r="AF86" s="100">
        <v>0.47634720000000003</v>
      </c>
      <c r="AH86" s="123">
        <v>1979</v>
      </c>
      <c r="AI86" s="100">
        <v>446</v>
      </c>
      <c r="AJ86" s="100">
        <v>3.0725291000000001</v>
      </c>
      <c r="AK86" s="100">
        <v>4.5147797000000001</v>
      </c>
      <c r="AL86" s="100">
        <v>5.1919966999999998</v>
      </c>
      <c r="AM86" s="100">
        <v>5.3787213999999999</v>
      </c>
      <c r="AN86" s="100">
        <v>2.8381047000000001</v>
      </c>
      <c r="AO86" s="100">
        <v>2.3187272000000001</v>
      </c>
      <c r="AP86" s="100">
        <v>71.526905999999997</v>
      </c>
      <c r="AQ86" s="100">
        <v>75</v>
      </c>
      <c r="AR86" s="100">
        <v>100</v>
      </c>
      <c r="AS86" s="100">
        <v>0.4185121</v>
      </c>
      <c r="AT86" s="100">
        <v>3289</v>
      </c>
      <c r="AU86" s="100">
        <v>0.23438120000000001</v>
      </c>
      <c r="AV86" s="100">
        <v>0.27385920000000002</v>
      </c>
      <c r="AW86" s="100">
        <v>0.69406429999999997</v>
      </c>
      <c r="AY86" s="123">
        <v>1979</v>
      </c>
    </row>
    <row r="87" spans="2:51">
      <c r="B87" s="123">
        <v>1980</v>
      </c>
      <c r="C87" s="100">
        <v>139</v>
      </c>
      <c r="D87" s="100">
        <v>1.8942336</v>
      </c>
      <c r="E87" s="100">
        <v>3.5419619</v>
      </c>
      <c r="F87" s="100">
        <v>4.0732562000000003</v>
      </c>
      <c r="G87" s="100">
        <v>4.2403430999999996</v>
      </c>
      <c r="H87" s="100">
        <v>2.1769373999999999</v>
      </c>
      <c r="I87" s="100">
        <v>1.7935827</v>
      </c>
      <c r="J87" s="100">
        <v>69.251799000000005</v>
      </c>
      <c r="K87" s="100">
        <v>71</v>
      </c>
      <c r="L87" s="100">
        <v>100</v>
      </c>
      <c r="M87" s="100">
        <v>0.22968369999999999</v>
      </c>
      <c r="N87" s="100">
        <v>1269</v>
      </c>
      <c r="O87" s="100">
        <v>0.17725450000000001</v>
      </c>
      <c r="P87" s="100">
        <v>0.1629727</v>
      </c>
      <c r="R87" s="123">
        <v>1980</v>
      </c>
      <c r="S87" s="100">
        <v>329</v>
      </c>
      <c r="T87" s="100">
        <v>4.4717516000000002</v>
      </c>
      <c r="U87" s="100">
        <v>5.4424067000000003</v>
      </c>
      <c r="V87" s="100">
        <v>6.2587676999999999</v>
      </c>
      <c r="W87" s="100">
        <v>6.4932353000000003</v>
      </c>
      <c r="X87" s="100">
        <v>3.4429097999999998</v>
      </c>
      <c r="Y87" s="100">
        <v>2.9051452000000002</v>
      </c>
      <c r="Z87" s="100">
        <v>73.039513999999997</v>
      </c>
      <c r="AA87" s="100">
        <v>76</v>
      </c>
      <c r="AB87" s="100">
        <v>100</v>
      </c>
      <c r="AC87" s="100">
        <v>0.68289849999999996</v>
      </c>
      <c r="AD87" s="100">
        <v>2291</v>
      </c>
      <c r="AE87" s="100">
        <v>0.32558480000000001</v>
      </c>
      <c r="AF87" s="100">
        <v>0.56565529999999997</v>
      </c>
      <c r="AH87" s="123">
        <v>1980</v>
      </c>
      <c r="AI87" s="100">
        <v>468</v>
      </c>
      <c r="AJ87" s="100">
        <v>3.1846795999999999</v>
      </c>
      <c r="AK87" s="100">
        <v>4.6864173999999998</v>
      </c>
      <c r="AL87" s="100">
        <v>5.3893800000000001</v>
      </c>
      <c r="AM87" s="100">
        <v>5.6116640999999996</v>
      </c>
      <c r="AN87" s="100">
        <v>2.9104074</v>
      </c>
      <c r="AO87" s="100">
        <v>2.4277598999999999</v>
      </c>
      <c r="AP87" s="100">
        <v>71.914529999999999</v>
      </c>
      <c r="AQ87" s="100">
        <v>75</v>
      </c>
      <c r="AR87" s="100">
        <v>100</v>
      </c>
      <c r="AS87" s="100">
        <v>0.43056260000000002</v>
      </c>
      <c r="AT87" s="100">
        <v>3560</v>
      </c>
      <c r="AU87" s="100">
        <v>0.25077899999999997</v>
      </c>
      <c r="AV87" s="100">
        <v>0.30075819999999998</v>
      </c>
      <c r="AW87" s="100">
        <v>0.65080800000000005</v>
      </c>
      <c r="AY87" s="123">
        <v>1980</v>
      </c>
    </row>
    <row r="88" spans="2:51">
      <c r="B88" s="123">
        <v>1981</v>
      </c>
      <c r="C88" s="100">
        <v>172</v>
      </c>
      <c r="D88" s="100">
        <v>2.3092619999999999</v>
      </c>
      <c r="E88" s="100">
        <v>4.1394412000000003</v>
      </c>
      <c r="F88" s="100">
        <v>4.7603574000000002</v>
      </c>
      <c r="G88" s="100">
        <v>4.9603561000000003</v>
      </c>
      <c r="H88" s="100">
        <v>2.5530116999999999</v>
      </c>
      <c r="I88" s="100">
        <v>2.0971649999999999</v>
      </c>
      <c r="J88" s="100">
        <v>71.25</v>
      </c>
      <c r="K88" s="100">
        <v>72</v>
      </c>
      <c r="L88" s="100">
        <v>100</v>
      </c>
      <c r="M88" s="100">
        <v>0.28337950000000001</v>
      </c>
      <c r="N88" s="100">
        <v>1162</v>
      </c>
      <c r="O88" s="100">
        <v>0.1600058</v>
      </c>
      <c r="P88" s="100">
        <v>0.1525599</v>
      </c>
      <c r="R88" s="123">
        <v>1981</v>
      </c>
      <c r="S88" s="100">
        <v>317</v>
      </c>
      <c r="T88" s="100">
        <v>4.2408066</v>
      </c>
      <c r="U88" s="100">
        <v>5.1811762000000003</v>
      </c>
      <c r="V88" s="100">
        <v>5.9583526000000004</v>
      </c>
      <c r="W88" s="100">
        <v>6.1811385000000003</v>
      </c>
      <c r="X88" s="100">
        <v>3.1931980000000002</v>
      </c>
      <c r="Y88" s="100">
        <v>2.5869974</v>
      </c>
      <c r="Z88" s="100">
        <v>74.854889999999997</v>
      </c>
      <c r="AA88" s="100">
        <v>77</v>
      </c>
      <c r="AB88" s="100">
        <v>100</v>
      </c>
      <c r="AC88" s="100">
        <v>0.65621960000000001</v>
      </c>
      <c r="AD88" s="100">
        <v>1742</v>
      </c>
      <c r="AE88" s="100">
        <v>0.24385119999999999</v>
      </c>
      <c r="AF88" s="100">
        <v>0.44147760000000003</v>
      </c>
      <c r="AH88" s="123">
        <v>1981</v>
      </c>
      <c r="AI88" s="100">
        <v>489</v>
      </c>
      <c r="AJ88" s="100">
        <v>3.2767639000000002</v>
      </c>
      <c r="AK88" s="100">
        <v>4.7855594999999997</v>
      </c>
      <c r="AL88" s="100">
        <v>5.5033934000000002</v>
      </c>
      <c r="AM88" s="100">
        <v>5.7328101</v>
      </c>
      <c r="AN88" s="100">
        <v>2.9335688000000002</v>
      </c>
      <c r="AO88" s="100">
        <v>2.3810619000000002</v>
      </c>
      <c r="AP88" s="100">
        <v>73.586911999999998</v>
      </c>
      <c r="AQ88" s="100">
        <v>76</v>
      </c>
      <c r="AR88" s="100">
        <v>100</v>
      </c>
      <c r="AS88" s="100">
        <v>0.4486115</v>
      </c>
      <c r="AT88" s="100">
        <v>2904</v>
      </c>
      <c r="AU88" s="100">
        <v>0.2015836</v>
      </c>
      <c r="AV88" s="100">
        <v>0.2511563</v>
      </c>
      <c r="AW88" s="100">
        <v>0.7989385</v>
      </c>
      <c r="AY88" s="123">
        <v>1981</v>
      </c>
    </row>
    <row r="89" spans="2:51">
      <c r="B89" s="123">
        <v>1982</v>
      </c>
      <c r="C89" s="100">
        <v>192</v>
      </c>
      <c r="D89" s="100">
        <v>2.5326761000000002</v>
      </c>
      <c r="E89" s="100">
        <v>4.1377246999999997</v>
      </c>
      <c r="F89" s="100">
        <v>4.7583833999999996</v>
      </c>
      <c r="G89" s="100">
        <v>4.8673362999999998</v>
      </c>
      <c r="H89" s="100">
        <v>2.6727658999999999</v>
      </c>
      <c r="I89" s="100">
        <v>2.2603270000000002</v>
      </c>
      <c r="J89" s="100">
        <v>69.739582999999996</v>
      </c>
      <c r="K89" s="100">
        <v>71</v>
      </c>
      <c r="L89" s="100">
        <v>100</v>
      </c>
      <c r="M89" s="100">
        <v>0.30334149999999999</v>
      </c>
      <c r="N89" s="100">
        <v>1476</v>
      </c>
      <c r="O89" s="100">
        <v>0.19981660000000001</v>
      </c>
      <c r="P89" s="100">
        <v>0.188141</v>
      </c>
      <c r="R89" s="123">
        <v>1982</v>
      </c>
      <c r="S89" s="100">
        <v>345</v>
      </c>
      <c r="T89" s="100">
        <v>4.5374838000000004</v>
      </c>
      <c r="U89" s="100">
        <v>5.3041931</v>
      </c>
      <c r="V89" s="100">
        <v>6.0998219999999996</v>
      </c>
      <c r="W89" s="100">
        <v>6.3864486999999999</v>
      </c>
      <c r="X89" s="100">
        <v>3.3426627999999998</v>
      </c>
      <c r="Y89" s="100">
        <v>2.7496813000000002</v>
      </c>
      <c r="Z89" s="100">
        <v>74.298551000000003</v>
      </c>
      <c r="AA89" s="100">
        <v>77</v>
      </c>
      <c r="AB89" s="100">
        <v>100</v>
      </c>
      <c r="AC89" s="100">
        <v>0.67021520000000001</v>
      </c>
      <c r="AD89" s="100">
        <v>2054</v>
      </c>
      <c r="AE89" s="100">
        <v>0.28293600000000002</v>
      </c>
      <c r="AF89" s="100">
        <v>0.50172209999999995</v>
      </c>
      <c r="AH89" s="123">
        <v>1982</v>
      </c>
      <c r="AI89" s="100">
        <v>537</v>
      </c>
      <c r="AJ89" s="100">
        <v>3.5365600000000001</v>
      </c>
      <c r="AK89" s="100">
        <v>4.9255953000000003</v>
      </c>
      <c r="AL89" s="100">
        <v>5.6644345999999999</v>
      </c>
      <c r="AM89" s="100">
        <v>5.8951066000000001</v>
      </c>
      <c r="AN89" s="100">
        <v>3.1080364</v>
      </c>
      <c r="AO89" s="100">
        <v>2.5724181000000002</v>
      </c>
      <c r="AP89" s="100">
        <v>72.668529000000007</v>
      </c>
      <c r="AQ89" s="100">
        <v>74</v>
      </c>
      <c r="AR89" s="100">
        <v>100</v>
      </c>
      <c r="AS89" s="100">
        <v>0.46788819999999998</v>
      </c>
      <c r="AT89" s="100">
        <v>3530</v>
      </c>
      <c r="AU89" s="100">
        <v>0.24101539999999999</v>
      </c>
      <c r="AV89" s="100">
        <v>0.29566769999999998</v>
      </c>
      <c r="AW89" s="100">
        <v>0.78008560000000005</v>
      </c>
      <c r="AY89" s="123">
        <v>1982</v>
      </c>
    </row>
    <row r="90" spans="2:51">
      <c r="B90" s="123">
        <v>1983</v>
      </c>
      <c r="C90" s="100">
        <v>180</v>
      </c>
      <c r="D90" s="100">
        <v>2.341815</v>
      </c>
      <c r="E90" s="100">
        <v>4.1367988999999996</v>
      </c>
      <c r="F90" s="100">
        <v>4.7573188000000002</v>
      </c>
      <c r="G90" s="100">
        <v>4.9563636999999998</v>
      </c>
      <c r="H90" s="100">
        <v>2.518059</v>
      </c>
      <c r="I90" s="100">
        <v>2.0046903999999999</v>
      </c>
      <c r="J90" s="100">
        <v>72.527777999999998</v>
      </c>
      <c r="K90" s="100">
        <v>74.5</v>
      </c>
      <c r="L90" s="100">
        <v>100</v>
      </c>
      <c r="M90" s="100">
        <v>0.2977667</v>
      </c>
      <c r="N90" s="100">
        <v>1013</v>
      </c>
      <c r="O90" s="100">
        <v>0.13535359999999999</v>
      </c>
      <c r="P90" s="100">
        <v>0.1378036</v>
      </c>
      <c r="R90" s="123">
        <v>1983</v>
      </c>
      <c r="S90" s="100">
        <v>344</v>
      </c>
      <c r="T90" s="100">
        <v>4.4634017999999998</v>
      </c>
      <c r="U90" s="100">
        <v>5.2081613000000004</v>
      </c>
      <c r="V90" s="100">
        <v>5.9893853999999997</v>
      </c>
      <c r="W90" s="100">
        <v>6.1891610000000004</v>
      </c>
      <c r="X90" s="100">
        <v>3.2319993999999999</v>
      </c>
      <c r="Y90" s="100">
        <v>2.619354</v>
      </c>
      <c r="Z90" s="100">
        <v>74.610465000000005</v>
      </c>
      <c r="AA90" s="100">
        <v>77</v>
      </c>
      <c r="AB90" s="100">
        <v>100</v>
      </c>
      <c r="AC90" s="100">
        <v>0.6930733</v>
      </c>
      <c r="AD90" s="100">
        <v>1835</v>
      </c>
      <c r="AE90" s="100">
        <v>0.24967300000000001</v>
      </c>
      <c r="AF90" s="100">
        <v>0.46133580000000002</v>
      </c>
      <c r="AH90" s="123">
        <v>1983</v>
      </c>
      <c r="AI90" s="100">
        <v>524</v>
      </c>
      <c r="AJ90" s="100">
        <v>3.4040404</v>
      </c>
      <c r="AK90" s="100">
        <v>4.7748226000000003</v>
      </c>
      <c r="AL90" s="100">
        <v>5.4910459999999999</v>
      </c>
      <c r="AM90" s="100">
        <v>5.7045208000000001</v>
      </c>
      <c r="AN90" s="100">
        <v>2.9246259999999999</v>
      </c>
      <c r="AO90" s="100">
        <v>2.3504502</v>
      </c>
      <c r="AP90" s="100">
        <v>73.895038</v>
      </c>
      <c r="AQ90" s="100">
        <v>76</v>
      </c>
      <c r="AR90" s="100">
        <v>100</v>
      </c>
      <c r="AS90" s="100">
        <v>0.47600009999999998</v>
      </c>
      <c r="AT90" s="100">
        <v>2848</v>
      </c>
      <c r="AU90" s="100">
        <v>0.191995</v>
      </c>
      <c r="AV90" s="100">
        <v>0.25139869999999997</v>
      </c>
      <c r="AW90" s="100">
        <v>0.79429159999999999</v>
      </c>
      <c r="AY90" s="123">
        <v>1983</v>
      </c>
    </row>
    <row r="91" spans="2:51">
      <c r="B91" s="123">
        <v>1984</v>
      </c>
      <c r="C91" s="100">
        <v>171</v>
      </c>
      <c r="D91" s="100">
        <v>2.1984487000000001</v>
      </c>
      <c r="E91" s="100">
        <v>3.9244219999999999</v>
      </c>
      <c r="F91" s="100">
        <v>4.5130853000000002</v>
      </c>
      <c r="G91" s="100">
        <v>4.7505563999999998</v>
      </c>
      <c r="H91" s="100">
        <v>2.3910863</v>
      </c>
      <c r="I91" s="100">
        <v>1.9913593000000001</v>
      </c>
      <c r="J91" s="100">
        <v>71.725145999999995</v>
      </c>
      <c r="K91" s="100">
        <v>73</v>
      </c>
      <c r="L91" s="100">
        <v>100</v>
      </c>
      <c r="M91" s="100">
        <v>0.28506179999999998</v>
      </c>
      <c r="N91" s="100">
        <v>1205</v>
      </c>
      <c r="O91" s="100">
        <v>0.1592576</v>
      </c>
      <c r="P91" s="100">
        <v>0.17066049999999999</v>
      </c>
      <c r="R91" s="123">
        <v>1984</v>
      </c>
      <c r="S91" s="100">
        <v>366</v>
      </c>
      <c r="T91" s="100">
        <v>4.6915984999999996</v>
      </c>
      <c r="U91" s="100">
        <v>5.363092</v>
      </c>
      <c r="V91" s="100">
        <v>6.1675557999999997</v>
      </c>
      <c r="W91" s="100">
        <v>6.3822447000000002</v>
      </c>
      <c r="X91" s="100">
        <v>3.4662158999999999</v>
      </c>
      <c r="Y91" s="100">
        <v>2.8929155</v>
      </c>
      <c r="Z91" s="100">
        <v>72.789617000000007</v>
      </c>
      <c r="AA91" s="100">
        <v>76</v>
      </c>
      <c r="AB91" s="100">
        <v>100</v>
      </c>
      <c r="AC91" s="100">
        <v>0.73307029999999995</v>
      </c>
      <c r="AD91" s="100">
        <v>2624</v>
      </c>
      <c r="AE91" s="100">
        <v>0.35321940000000002</v>
      </c>
      <c r="AF91" s="100">
        <v>0.68802770000000002</v>
      </c>
      <c r="AH91" s="123">
        <v>1984</v>
      </c>
      <c r="AI91" s="100">
        <v>537</v>
      </c>
      <c r="AJ91" s="100">
        <v>3.4468613000000001</v>
      </c>
      <c r="AK91" s="100">
        <v>4.7216570999999998</v>
      </c>
      <c r="AL91" s="100">
        <v>5.4299056999999999</v>
      </c>
      <c r="AM91" s="100">
        <v>5.6616875000000002</v>
      </c>
      <c r="AN91" s="100">
        <v>2.9719777000000001</v>
      </c>
      <c r="AO91" s="100">
        <v>2.4672578000000001</v>
      </c>
      <c r="AP91" s="100">
        <v>72.450652000000005</v>
      </c>
      <c r="AQ91" s="100">
        <v>75</v>
      </c>
      <c r="AR91" s="100">
        <v>100</v>
      </c>
      <c r="AS91" s="100">
        <v>0.48856379999999999</v>
      </c>
      <c r="AT91" s="100">
        <v>3829</v>
      </c>
      <c r="AU91" s="100">
        <v>0.25534889999999999</v>
      </c>
      <c r="AV91" s="100">
        <v>0.3521049</v>
      </c>
      <c r="AW91" s="100">
        <v>0.73174620000000001</v>
      </c>
      <c r="AY91" s="123">
        <v>1984</v>
      </c>
    </row>
    <row r="92" spans="2:51">
      <c r="B92" s="123">
        <v>1985</v>
      </c>
      <c r="C92" s="100">
        <v>195</v>
      </c>
      <c r="D92" s="100">
        <v>2.4737629000000001</v>
      </c>
      <c r="E92" s="100">
        <v>4.3016223</v>
      </c>
      <c r="F92" s="100">
        <v>4.9468655999999998</v>
      </c>
      <c r="G92" s="100">
        <v>5.1811862</v>
      </c>
      <c r="H92" s="100">
        <v>2.5943486</v>
      </c>
      <c r="I92" s="100">
        <v>2.0783838000000001</v>
      </c>
      <c r="J92" s="100">
        <v>73.107692</v>
      </c>
      <c r="K92" s="100">
        <v>74</v>
      </c>
      <c r="L92" s="100">
        <v>100</v>
      </c>
      <c r="M92" s="100">
        <v>0.30394660000000001</v>
      </c>
      <c r="N92" s="100">
        <v>1074</v>
      </c>
      <c r="O92" s="100">
        <v>0.1401983</v>
      </c>
      <c r="P92" s="100">
        <v>0.1429724</v>
      </c>
      <c r="R92" s="123">
        <v>1985</v>
      </c>
      <c r="S92" s="100">
        <v>387</v>
      </c>
      <c r="T92" s="100">
        <v>4.8952739999999997</v>
      </c>
      <c r="U92" s="100">
        <v>5.4714862999999996</v>
      </c>
      <c r="V92" s="100">
        <v>6.2922092000000003</v>
      </c>
      <c r="W92" s="100">
        <v>6.4722299999999997</v>
      </c>
      <c r="X92" s="100">
        <v>3.4842694000000001</v>
      </c>
      <c r="Y92" s="100">
        <v>2.8766615</v>
      </c>
      <c r="Z92" s="100">
        <v>73.821704999999994</v>
      </c>
      <c r="AA92" s="100">
        <v>76</v>
      </c>
      <c r="AB92" s="100">
        <v>100</v>
      </c>
      <c r="AC92" s="100">
        <v>0.70811679999999999</v>
      </c>
      <c r="AD92" s="100">
        <v>2319</v>
      </c>
      <c r="AE92" s="100">
        <v>0.30848490000000001</v>
      </c>
      <c r="AF92" s="100">
        <v>0.56938160000000004</v>
      </c>
      <c r="AH92" s="123">
        <v>1985</v>
      </c>
      <c r="AI92" s="100">
        <v>582</v>
      </c>
      <c r="AJ92" s="100">
        <v>3.6862712000000002</v>
      </c>
      <c r="AK92" s="100">
        <v>4.9402553999999999</v>
      </c>
      <c r="AL92" s="100">
        <v>5.6812937000000003</v>
      </c>
      <c r="AM92" s="100">
        <v>5.8902136</v>
      </c>
      <c r="AN92" s="100">
        <v>3.0688387000000001</v>
      </c>
      <c r="AO92" s="100">
        <v>2.4994607000000002</v>
      </c>
      <c r="AP92" s="100">
        <v>73.582474000000005</v>
      </c>
      <c r="AQ92" s="100">
        <v>75</v>
      </c>
      <c r="AR92" s="100">
        <v>100</v>
      </c>
      <c r="AS92" s="100">
        <v>0.48986600000000002</v>
      </c>
      <c r="AT92" s="100">
        <v>3393</v>
      </c>
      <c r="AU92" s="100">
        <v>0.22354779999999999</v>
      </c>
      <c r="AV92" s="100">
        <v>0.29288429999999999</v>
      </c>
      <c r="AW92" s="100">
        <v>0.78618900000000003</v>
      </c>
      <c r="AY92" s="123">
        <v>1985</v>
      </c>
    </row>
    <row r="93" spans="2:51">
      <c r="B93" s="123">
        <v>1986</v>
      </c>
      <c r="C93" s="100">
        <v>194</v>
      </c>
      <c r="D93" s="100">
        <v>2.4249432999999998</v>
      </c>
      <c r="E93" s="100">
        <v>3.9298082000000001</v>
      </c>
      <c r="F93" s="100">
        <v>4.5192794000000003</v>
      </c>
      <c r="G93" s="100">
        <v>4.7199008999999998</v>
      </c>
      <c r="H93" s="100">
        <v>2.4314494999999998</v>
      </c>
      <c r="I93" s="100">
        <v>1.9697423000000001</v>
      </c>
      <c r="J93" s="100">
        <v>72.371133999999998</v>
      </c>
      <c r="K93" s="100">
        <v>74.5</v>
      </c>
      <c r="L93" s="100">
        <v>100</v>
      </c>
      <c r="M93" s="100">
        <v>0.31184699999999999</v>
      </c>
      <c r="N93" s="100">
        <v>1167</v>
      </c>
      <c r="O93" s="100">
        <v>0.1502627</v>
      </c>
      <c r="P93" s="100">
        <v>0.16126509999999999</v>
      </c>
      <c r="R93" s="123">
        <v>1986</v>
      </c>
      <c r="S93" s="100">
        <v>360</v>
      </c>
      <c r="T93" s="100">
        <v>4.4898065000000003</v>
      </c>
      <c r="U93" s="100">
        <v>4.8994610999999999</v>
      </c>
      <c r="V93" s="100">
        <v>5.6343803000000001</v>
      </c>
      <c r="W93" s="100">
        <v>5.8531396999999998</v>
      </c>
      <c r="X93" s="100">
        <v>3.0762166</v>
      </c>
      <c r="Y93" s="100">
        <v>2.522405</v>
      </c>
      <c r="Z93" s="100">
        <v>74.961111000000002</v>
      </c>
      <c r="AA93" s="100">
        <v>77</v>
      </c>
      <c r="AB93" s="100">
        <v>100</v>
      </c>
      <c r="AC93" s="100">
        <v>0.68219289999999999</v>
      </c>
      <c r="AD93" s="100">
        <v>1907</v>
      </c>
      <c r="AE93" s="100">
        <v>0.2504863</v>
      </c>
      <c r="AF93" s="100">
        <v>0.48883270000000001</v>
      </c>
      <c r="AH93" s="123">
        <v>1986</v>
      </c>
      <c r="AI93" s="100">
        <v>554</v>
      </c>
      <c r="AJ93" s="100">
        <v>3.4585335000000001</v>
      </c>
      <c r="AK93" s="100">
        <v>4.5144023000000004</v>
      </c>
      <c r="AL93" s="100">
        <v>5.1915627000000004</v>
      </c>
      <c r="AM93" s="100">
        <v>5.4161732999999996</v>
      </c>
      <c r="AN93" s="100">
        <v>2.8026935000000002</v>
      </c>
      <c r="AO93" s="100">
        <v>2.2846044000000001</v>
      </c>
      <c r="AP93" s="100">
        <v>74.054152000000002</v>
      </c>
      <c r="AQ93" s="100">
        <v>76</v>
      </c>
      <c r="AR93" s="100">
        <v>100</v>
      </c>
      <c r="AS93" s="100">
        <v>0.48181869999999999</v>
      </c>
      <c r="AT93" s="100">
        <v>3074</v>
      </c>
      <c r="AU93" s="100">
        <v>0.19987530000000001</v>
      </c>
      <c r="AV93" s="100">
        <v>0.27600049999999998</v>
      </c>
      <c r="AW93" s="100">
        <v>0.80208990000000002</v>
      </c>
      <c r="AY93" s="123">
        <v>1986</v>
      </c>
    </row>
    <row r="94" spans="2:51">
      <c r="B94" s="123">
        <v>1987</v>
      </c>
      <c r="C94" s="100">
        <v>192</v>
      </c>
      <c r="D94" s="100">
        <v>2.3650403</v>
      </c>
      <c r="E94" s="100">
        <v>3.8425937000000001</v>
      </c>
      <c r="F94" s="100">
        <v>4.4189828000000002</v>
      </c>
      <c r="G94" s="100">
        <v>4.6380229000000002</v>
      </c>
      <c r="H94" s="100">
        <v>2.3424615000000002</v>
      </c>
      <c r="I94" s="100">
        <v>1.9033011</v>
      </c>
      <c r="J94" s="100">
        <v>73.203125</v>
      </c>
      <c r="K94" s="100">
        <v>74</v>
      </c>
      <c r="L94" s="100">
        <v>100</v>
      </c>
      <c r="M94" s="100">
        <v>0.3018441</v>
      </c>
      <c r="N94" s="100">
        <v>1024</v>
      </c>
      <c r="O94" s="100">
        <v>0.1300489</v>
      </c>
      <c r="P94" s="100">
        <v>0.1421511</v>
      </c>
      <c r="R94" s="123">
        <v>1987</v>
      </c>
      <c r="S94" s="100">
        <v>411</v>
      </c>
      <c r="T94" s="100">
        <v>5.0456570999999997</v>
      </c>
      <c r="U94" s="100">
        <v>5.4486920999999997</v>
      </c>
      <c r="V94" s="100">
        <v>6.2659959000000001</v>
      </c>
      <c r="W94" s="100">
        <v>6.4821901000000004</v>
      </c>
      <c r="X94" s="100">
        <v>3.4717182000000002</v>
      </c>
      <c r="Y94" s="100">
        <v>2.9039746000000002</v>
      </c>
      <c r="Z94" s="100">
        <v>74.019464999999997</v>
      </c>
      <c r="AA94" s="100">
        <v>76</v>
      </c>
      <c r="AB94" s="100">
        <v>100</v>
      </c>
      <c r="AC94" s="100">
        <v>0.76522060000000003</v>
      </c>
      <c r="AD94" s="100">
        <v>2473</v>
      </c>
      <c r="AE94" s="100">
        <v>0.32009749999999998</v>
      </c>
      <c r="AF94" s="100">
        <v>0.65221580000000001</v>
      </c>
      <c r="AH94" s="123">
        <v>1987</v>
      </c>
      <c r="AI94" s="100">
        <v>603</v>
      </c>
      <c r="AJ94" s="100">
        <v>3.7076036999999999</v>
      </c>
      <c r="AK94" s="100">
        <v>4.7711189999999997</v>
      </c>
      <c r="AL94" s="100">
        <v>5.4867869000000002</v>
      </c>
      <c r="AM94" s="100">
        <v>5.7209652000000002</v>
      </c>
      <c r="AN94" s="100">
        <v>2.9683375999999999</v>
      </c>
      <c r="AO94" s="100">
        <v>2.4504681000000001</v>
      </c>
      <c r="AP94" s="100">
        <v>73.759535999999997</v>
      </c>
      <c r="AQ94" s="100">
        <v>75</v>
      </c>
      <c r="AR94" s="100">
        <v>100</v>
      </c>
      <c r="AS94" s="100">
        <v>0.51398319999999997</v>
      </c>
      <c r="AT94" s="100">
        <v>3497</v>
      </c>
      <c r="AU94" s="100">
        <v>0.22417049999999999</v>
      </c>
      <c r="AV94" s="100">
        <v>0.31804529999999998</v>
      </c>
      <c r="AW94" s="100">
        <v>0.70523230000000003</v>
      </c>
      <c r="AY94" s="123">
        <v>1987</v>
      </c>
    </row>
    <row r="95" spans="2:51">
      <c r="B95" s="123">
        <v>1988</v>
      </c>
      <c r="C95" s="100">
        <v>235</v>
      </c>
      <c r="D95" s="100">
        <v>2.8488492000000001</v>
      </c>
      <c r="E95" s="100">
        <v>4.5856687000000003</v>
      </c>
      <c r="F95" s="100">
        <v>5.2735190000000003</v>
      </c>
      <c r="G95" s="100">
        <v>5.5241983000000001</v>
      </c>
      <c r="H95" s="100">
        <v>2.8344925999999999</v>
      </c>
      <c r="I95" s="100">
        <v>2.3252136999999999</v>
      </c>
      <c r="J95" s="100">
        <v>71.472340000000003</v>
      </c>
      <c r="K95" s="100">
        <v>73</v>
      </c>
      <c r="L95" s="100">
        <v>100</v>
      </c>
      <c r="M95" s="100">
        <v>0.36109400000000003</v>
      </c>
      <c r="N95" s="100">
        <v>1653</v>
      </c>
      <c r="O95" s="100">
        <v>0.20677760000000001</v>
      </c>
      <c r="P95" s="100">
        <v>0.2233965</v>
      </c>
      <c r="R95" s="123">
        <v>1988</v>
      </c>
      <c r="S95" s="100">
        <v>420</v>
      </c>
      <c r="T95" s="100">
        <v>5.0704925000000003</v>
      </c>
      <c r="U95" s="100">
        <v>5.4205050000000004</v>
      </c>
      <c r="V95" s="100">
        <v>6.2335807000000001</v>
      </c>
      <c r="W95" s="100">
        <v>6.4950485000000002</v>
      </c>
      <c r="X95" s="100">
        <v>3.3039972</v>
      </c>
      <c r="Y95" s="100">
        <v>2.6406602000000001</v>
      </c>
      <c r="Z95" s="100">
        <v>76.009523999999999</v>
      </c>
      <c r="AA95" s="100">
        <v>78.5</v>
      </c>
      <c r="AB95" s="100">
        <v>100</v>
      </c>
      <c r="AC95" s="100">
        <v>0.76664719999999997</v>
      </c>
      <c r="AD95" s="100">
        <v>1937</v>
      </c>
      <c r="AE95" s="100">
        <v>0.2467992</v>
      </c>
      <c r="AF95" s="100">
        <v>0.49462099999999998</v>
      </c>
      <c r="AH95" s="123">
        <v>1988</v>
      </c>
      <c r="AI95" s="100">
        <v>655</v>
      </c>
      <c r="AJ95" s="100">
        <v>3.9619738</v>
      </c>
      <c r="AK95" s="100">
        <v>5.1103560000000003</v>
      </c>
      <c r="AL95" s="100">
        <v>5.8769093000000003</v>
      </c>
      <c r="AM95" s="100">
        <v>6.1407128000000002</v>
      </c>
      <c r="AN95" s="100">
        <v>3.1266858000000002</v>
      </c>
      <c r="AO95" s="100">
        <v>2.5219589</v>
      </c>
      <c r="AP95" s="100">
        <v>74.381679000000005</v>
      </c>
      <c r="AQ95" s="100">
        <v>77</v>
      </c>
      <c r="AR95" s="100">
        <v>100</v>
      </c>
      <c r="AS95" s="100">
        <v>0.54645259999999996</v>
      </c>
      <c r="AT95" s="100">
        <v>3590</v>
      </c>
      <c r="AU95" s="100">
        <v>0.22660449999999999</v>
      </c>
      <c r="AV95" s="100">
        <v>0.31726310000000002</v>
      </c>
      <c r="AW95" s="100">
        <v>0.84598549999999995</v>
      </c>
      <c r="AY95" s="123">
        <v>1988</v>
      </c>
    </row>
    <row r="96" spans="2:51">
      <c r="B96" s="123">
        <v>1989</v>
      </c>
      <c r="C96" s="100">
        <v>216</v>
      </c>
      <c r="D96" s="100">
        <v>2.5752335</v>
      </c>
      <c r="E96" s="100">
        <v>4.2070577</v>
      </c>
      <c r="F96" s="100">
        <v>4.8381163999999997</v>
      </c>
      <c r="G96" s="100">
        <v>5.0638855999999999</v>
      </c>
      <c r="H96" s="100">
        <v>2.5385124999999999</v>
      </c>
      <c r="I96" s="100">
        <v>2.0433683999999999</v>
      </c>
      <c r="J96" s="100">
        <v>72.944444000000004</v>
      </c>
      <c r="K96" s="100">
        <v>75</v>
      </c>
      <c r="L96" s="100">
        <v>100</v>
      </c>
      <c r="M96" s="100">
        <v>0.32274449999999999</v>
      </c>
      <c r="N96" s="100">
        <v>1325</v>
      </c>
      <c r="O96" s="100">
        <v>0.16316230000000001</v>
      </c>
      <c r="P96" s="100">
        <v>0.18380540000000001</v>
      </c>
      <c r="R96" s="123">
        <v>1989</v>
      </c>
      <c r="S96" s="100">
        <v>476</v>
      </c>
      <c r="T96" s="100">
        <v>5.6486267000000003</v>
      </c>
      <c r="U96" s="100">
        <v>5.9643883000000004</v>
      </c>
      <c r="V96" s="100">
        <v>6.8590466000000001</v>
      </c>
      <c r="W96" s="100">
        <v>7.1405985999999997</v>
      </c>
      <c r="X96" s="100">
        <v>3.7166980000000001</v>
      </c>
      <c r="Y96" s="100">
        <v>3.0871631000000002</v>
      </c>
      <c r="Z96" s="100">
        <v>75.632352999999995</v>
      </c>
      <c r="AA96" s="100">
        <v>78</v>
      </c>
      <c r="AB96" s="100">
        <v>100</v>
      </c>
      <c r="AC96" s="100">
        <v>0.83062860000000005</v>
      </c>
      <c r="AD96" s="100">
        <v>2421</v>
      </c>
      <c r="AE96" s="100">
        <v>0.30357260000000003</v>
      </c>
      <c r="AF96" s="100">
        <v>0.62912199999999996</v>
      </c>
      <c r="AH96" s="123">
        <v>1989</v>
      </c>
      <c r="AI96" s="100">
        <v>692</v>
      </c>
      <c r="AJ96" s="100">
        <v>4.1155160999999998</v>
      </c>
      <c r="AK96" s="100">
        <v>5.2530773999999996</v>
      </c>
      <c r="AL96" s="100">
        <v>6.0410389999999996</v>
      </c>
      <c r="AM96" s="100">
        <v>6.3124292000000004</v>
      </c>
      <c r="AN96" s="100">
        <v>3.2139750999999999</v>
      </c>
      <c r="AO96" s="100">
        <v>2.6330464</v>
      </c>
      <c r="AP96" s="100">
        <v>74.793352999999996</v>
      </c>
      <c r="AQ96" s="100">
        <v>77</v>
      </c>
      <c r="AR96" s="100">
        <v>100</v>
      </c>
      <c r="AS96" s="100">
        <v>0.55702229999999997</v>
      </c>
      <c r="AT96" s="100">
        <v>3746</v>
      </c>
      <c r="AU96" s="100">
        <v>0.23273189999999999</v>
      </c>
      <c r="AV96" s="100">
        <v>0.33879209999999998</v>
      </c>
      <c r="AW96" s="100">
        <v>0.70536279999999996</v>
      </c>
      <c r="AY96" s="123">
        <v>1989</v>
      </c>
    </row>
    <row r="97" spans="2:51">
      <c r="B97" s="123">
        <v>1990</v>
      </c>
      <c r="C97" s="100">
        <v>225</v>
      </c>
      <c r="D97" s="100">
        <v>2.6435540999999998</v>
      </c>
      <c r="E97" s="100">
        <v>4.0233423999999998</v>
      </c>
      <c r="F97" s="100">
        <v>4.6268437000000002</v>
      </c>
      <c r="G97" s="100">
        <v>4.7953318999999999</v>
      </c>
      <c r="H97" s="100">
        <v>2.5043986</v>
      </c>
      <c r="I97" s="100">
        <v>2.0694732</v>
      </c>
      <c r="J97" s="100">
        <v>72.222222000000002</v>
      </c>
      <c r="K97" s="100">
        <v>74</v>
      </c>
      <c r="L97" s="100">
        <v>100</v>
      </c>
      <c r="M97" s="100">
        <v>0.34798479999999998</v>
      </c>
      <c r="N97" s="100">
        <v>1370</v>
      </c>
      <c r="O97" s="100">
        <v>0.16637540000000001</v>
      </c>
      <c r="P97" s="100">
        <v>0.19197890000000001</v>
      </c>
      <c r="R97" s="123">
        <v>1990</v>
      </c>
      <c r="S97" s="100">
        <v>433</v>
      </c>
      <c r="T97" s="100">
        <v>5.0620428000000004</v>
      </c>
      <c r="U97" s="100">
        <v>5.3130218999999999</v>
      </c>
      <c r="V97" s="100">
        <v>6.1099752000000001</v>
      </c>
      <c r="W97" s="100">
        <v>6.3455228000000004</v>
      </c>
      <c r="X97" s="100">
        <v>3.2826379999999999</v>
      </c>
      <c r="Y97" s="100">
        <v>2.6833301999999999</v>
      </c>
      <c r="Z97" s="100">
        <v>75.653580000000005</v>
      </c>
      <c r="AA97" s="100">
        <v>78</v>
      </c>
      <c r="AB97" s="100">
        <v>100</v>
      </c>
      <c r="AC97" s="100">
        <v>0.78156020000000004</v>
      </c>
      <c r="AD97" s="100">
        <v>2139</v>
      </c>
      <c r="AE97" s="100">
        <v>0.26445819999999998</v>
      </c>
      <c r="AF97" s="100">
        <v>0.56653549999999997</v>
      </c>
      <c r="AH97" s="123">
        <v>1990</v>
      </c>
      <c r="AI97" s="100">
        <v>658</v>
      </c>
      <c r="AJ97" s="100">
        <v>3.8558164000000001</v>
      </c>
      <c r="AK97" s="100">
        <v>4.8307919000000004</v>
      </c>
      <c r="AL97" s="100">
        <v>5.5554107000000004</v>
      </c>
      <c r="AM97" s="100">
        <v>5.7780655000000003</v>
      </c>
      <c r="AN97" s="100">
        <v>2.9752388000000001</v>
      </c>
      <c r="AO97" s="100">
        <v>2.4343051</v>
      </c>
      <c r="AP97" s="100">
        <v>74.480243000000002</v>
      </c>
      <c r="AQ97" s="100">
        <v>77</v>
      </c>
      <c r="AR97" s="100">
        <v>100</v>
      </c>
      <c r="AS97" s="100">
        <v>0.54805930000000003</v>
      </c>
      <c r="AT97" s="100">
        <v>3509</v>
      </c>
      <c r="AU97" s="100">
        <v>0.21497769999999999</v>
      </c>
      <c r="AV97" s="100">
        <v>0.32157910000000001</v>
      </c>
      <c r="AW97" s="100">
        <v>0.75726059999999995</v>
      </c>
      <c r="AY97" s="123">
        <v>1990</v>
      </c>
    </row>
    <row r="98" spans="2:51">
      <c r="B98" s="123">
        <v>1991</v>
      </c>
      <c r="C98" s="100">
        <v>197</v>
      </c>
      <c r="D98" s="100">
        <v>2.2866007000000002</v>
      </c>
      <c r="E98" s="100">
        <v>3.5818983000000002</v>
      </c>
      <c r="F98" s="100">
        <v>4.1191829999999996</v>
      </c>
      <c r="G98" s="100">
        <v>4.3177418999999997</v>
      </c>
      <c r="H98" s="100">
        <v>2.1473589</v>
      </c>
      <c r="I98" s="100">
        <v>1.7266938000000001</v>
      </c>
      <c r="J98" s="100">
        <v>73.979695000000007</v>
      </c>
      <c r="K98" s="100">
        <v>76</v>
      </c>
      <c r="L98" s="100">
        <v>100</v>
      </c>
      <c r="M98" s="100">
        <v>0.3074906</v>
      </c>
      <c r="N98" s="100">
        <v>1004</v>
      </c>
      <c r="O98" s="100">
        <v>0.1205603</v>
      </c>
      <c r="P98" s="100">
        <v>0.14811189999999999</v>
      </c>
      <c r="R98" s="123">
        <v>1991</v>
      </c>
      <c r="S98" s="100">
        <v>463</v>
      </c>
      <c r="T98" s="100">
        <v>5.3410995999999997</v>
      </c>
      <c r="U98" s="100">
        <v>5.5284430000000002</v>
      </c>
      <c r="V98" s="100">
        <v>6.3577094000000001</v>
      </c>
      <c r="W98" s="100">
        <v>6.5713678</v>
      </c>
      <c r="X98" s="100">
        <v>3.4631970999999999</v>
      </c>
      <c r="Y98" s="100">
        <v>2.8311682</v>
      </c>
      <c r="Z98" s="100">
        <v>74.870410000000007</v>
      </c>
      <c r="AA98" s="100">
        <v>78</v>
      </c>
      <c r="AB98" s="100">
        <v>100</v>
      </c>
      <c r="AC98" s="100">
        <v>0.84061079999999999</v>
      </c>
      <c r="AD98" s="100">
        <v>2523</v>
      </c>
      <c r="AE98" s="100">
        <v>0.30814580000000003</v>
      </c>
      <c r="AF98" s="100">
        <v>0.6872412</v>
      </c>
      <c r="AH98" s="123">
        <v>1991</v>
      </c>
      <c r="AI98" s="100">
        <v>660</v>
      </c>
      <c r="AJ98" s="100">
        <v>3.8185525999999999</v>
      </c>
      <c r="AK98" s="100">
        <v>4.7178896000000003</v>
      </c>
      <c r="AL98" s="100">
        <v>5.425573</v>
      </c>
      <c r="AM98" s="100">
        <v>5.6490229999999997</v>
      </c>
      <c r="AN98" s="100">
        <v>2.8893507999999999</v>
      </c>
      <c r="AO98" s="100">
        <v>2.3386865999999999</v>
      </c>
      <c r="AP98" s="100">
        <v>74.604545000000002</v>
      </c>
      <c r="AQ98" s="100">
        <v>77</v>
      </c>
      <c r="AR98" s="100">
        <v>100</v>
      </c>
      <c r="AS98" s="100">
        <v>0.55394220000000005</v>
      </c>
      <c r="AT98" s="100">
        <v>3527</v>
      </c>
      <c r="AU98" s="100">
        <v>0.21355740000000001</v>
      </c>
      <c r="AV98" s="100">
        <v>0.3375165</v>
      </c>
      <c r="AW98" s="100">
        <v>0.64790360000000002</v>
      </c>
      <c r="AY98" s="123">
        <v>1991</v>
      </c>
    </row>
    <row r="99" spans="2:51">
      <c r="B99" s="123">
        <v>1992</v>
      </c>
      <c r="C99" s="100">
        <v>223</v>
      </c>
      <c r="D99" s="100">
        <v>2.5607883</v>
      </c>
      <c r="E99" s="100">
        <v>3.8473022000000001</v>
      </c>
      <c r="F99" s="100">
        <v>4.4243975999999998</v>
      </c>
      <c r="G99" s="100">
        <v>4.6536593999999996</v>
      </c>
      <c r="H99" s="100">
        <v>2.3507288000000002</v>
      </c>
      <c r="I99" s="100">
        <v>1.9473764</v>
      </c>
      <c r="J99" s="100">
        <v>72.860986999999994</v>
      </c>
      <c r="K99" s="100">
        <v>75</v>
      </c>
      <c r="L99" s="100">
        <v>100</v>
      </c>
      <c r="M99" s="100">
        <v>0.33729110000000001</v>
      </c>
      <c r="N99" s="100">
        <v>1357</v>
      </c>
      <c r="O99" s="100">
        <v>0.16134209999999999</v>
      </c>
      <c r="P99" s="100">
        <v>0.2008151</v>
      </c>
      <c r="R99" s="123">
        <v>1992</v>
      </c>
      <c r="S99" s="100">
        <v>499</v>
      </c>
      <c r="T99" s="100">
        <v>5.6896059000000001</v>
      </c>
      <c r="U99" s="100">
        <v>5.7819777999999999</v>
      </c>
      <c r="V99" s="100">
        <v>6.6492744999999998</v>
      </c>
      <c r="W99" s="100">
        <v>6.8760892</v>
      </c>
      <c r="X99" s="100">
        <v>3.6218613</v>
      </c>
      <c r="Y99" s="100">
        <v>2.9793322999999998</v>
      </c>
      <c r="Z99" s="100">
        <v>75.352705</v>
      </c>
      <c r="AA99" s="100">
        <v>78</v>
      </c>
      <c r="AB99" s="100">
        <v>100</v>
      </c>
      <c r="AC99" s="100">
        <v>0.86714740000000001</v>
      </c>
      <c r="AD99" s="100">
        <v>2635</v>
      </c>
      <c r="AE99" s="100">
        <v>0.31843969999999999</v>
      </c>
      <c r="AF99" s="100">
        <v>0.72233740000000002</v>
      </c>
      <c r="AH99" s="123">
        <v>1992</v>
      </c>
      <c r="AI99" s="100">
        <v>722</v>
      </c>
      <c r="AJ99" s="100">
        <v>4.1307574000000002</v>
      </c>
      <c r="AK99" s="100">
        <v>4.9733213000000003</v>
      </c>
      <c r="AL99" s="100">
        <v>5.7193195000000001</v>
      </c>
      <c r="AM99" s="100">
        <v>5.9627736000000002</v>
      </c>
      <c r="AN99" s="100">
        <v>3.0687856</v>
      </c>
      <c r="AO99" s="100">
        <v>2.5210398999999999</v>
      </c>
      <c r="AP99" s="100">
        <v>74.583101999999997</v>
      </c>
      <c r="AQ99" s="100">
        <v>77</v>
      </c>
      <c r="AR99" s="100">
        <v>100</v>
      </c>
      <c r="AS99" s="100">
        <v>0.58385900000000002</v>
      </c>
      <c r="AT99" s="100">
        <v>3992</v>
      </c>
      <c r="AU99" s="100">
        <v>0.23925070000000001</v>
      </c>
      <c r="AV99" s="100">
        <v>0.38364920000000002</v>
      </c>
      <c r="AW99" s="100">
        <v>0.66539550000000003</v>
      </c>
      <c r="AY99" s="123">
        <v>1992</v>
      </c>
    </row>
    <row r="100" spans="2:51">
      <c r="B100" s="123">
        <v>1993</v>
      </c>
      <c r="C100" s="100">
        <v>223</v>
      </c>
      <c r="D100" s="100">
        <v>2.5392907</v>
      </c>
      <c r="E100" s="100">
        <v>3.7648714000000001</v>
      </c>
      <c r="F100" s="100">
        <v>4.3296020999999998</v>
      </c>
      <c r="G100" s="100">
        <v>4.5288887999999998</v>
      </c>
      <c r="H100" s="100">
        <v>2.2849121000000001</v>
      </c>
      <c r="I100" s="100">
        <v>1.8474303000000001</v>
      </c>
      <c r="J100" s="100">
        <v>73.394619000000006</v>
      </c>
      <c r="K100" s="100">
        <v>75</v>
      </c>
      <c r="L100" s="100">
        <v>100</v>
      </c>
      <c r="M100" s="100">
        <v>0.34260780000000002</v>
      </c>
      <c r="N100" s="100">
        <v>1292</v>
      </c>
      <c r="O100" s="100">
        <v>0.15243760000000001</v>
      </c>
      <c r="P100" s="100">
        <v>0.19787879999999999</v>
      </c>
      <c r="R100" s="123">
        <v>1993</v>
      </c>
      <c r="S100" s="100">
        <v>458</v>
      </c>
      <c r="T100" s="100">
        <v>5.1734881000000001</v>
      </c>
      <c r="U100" s="100">
        <v>5.1308125999999996</v>
      </c>
      <c r="V100" s="100">
        <v>5.9004345000000002</v>
      </c>
      <c r="W100" s="100">
        <v>6.1835157000000001</v>
      </c>
      <c r="X100" s="100">
        <v>3.1066216</v>
      </c>
      <c r="Y100" s="100">
        <v>2.5104945000000001</v>
      </c>
      <c r="Z100" s="100">
        <v>77.480349000000004</v>
      </c>
      <c r="AA100" s="100">
        <v>80</v>
      </c>
      <c r="AB100" s="100">
        <v>100</v>
      </c>
      <c r="AC100" s="100">
        <v>0.81047599999999997</v>
      </c>
      <c r="AD100" s="100">
        <v>1883</v>
      </c>
      <c r="AE100" s="100">
        <v>0.2256813</v>
      </c>
      <c r="AF100" s="100">
        <v>0.5397689</v>
      </c>
      <c r="AH100" s="123">
        <v>1993</v>
      </c>
      <c r="AI100" s="100">
        <v>681</v>
      </c>
      <c r="AJ100" s="100">
        <v>3.8616807999999998</v>
      </c>
      <c r="AK100" s="100">
        <v>4.6100412000000004</v>
      </c>
      <c r="AL100" s="100">
        <v>5.3015473999999996</v>
      </c>
      <c r="AM100" s="100">
        <v>5.5646931000000004</v>
      </c>
      <c r="AN100" s="100">
        <v>2.7765119</v>
      </c>
      <c r="AO100" s="100">
        <v>2.2395198999999999</v>
      </c>
      <c r="AP100" s="100">
        <v>76.142437999999999</v>
      </c>
      <c r="AQ100" s="100">
        <v>78</v>
      </c>
      <c r="AR100" s="100">
        <v>100</v>
      </c>
      <c r="AS100" s="100">
        <v>0.56003749999999997</v>
      </c>
      <c r="AT100" s="100">
        <v>3175</v>
      </c>
      <c r="AU100" s="100">
        <v>0.1887721</v>
      </c>
      <c r="AV100" s="100">
        <v>0.31693650000000001</v>
      </c>
      <c r="AW100" s="100">
        <v>0.73377680000000001</v>
      </c>
      <c r="AY100" s="123">
        <v>1993</v>
      </c>
    </row>
    <row r="101" spans="2:51">
      <c r="B101" s="123">
        <v>1994</v>
      </c>
      <c r="C101" s="100">
        <v>229</v>
      </c>
      <c r="D101" s="100">
        <v>2.5835778999999999</v>
      </c>
      <c r="E101" s="100">
        <v>3.7713741999999999</v>
      </c>
      <c r="F101" s="100">
        <v>4.3370803000000002</v>
      </c>
      <c r="G101" s="100">
        <v>4.5442695999999998</v>
      </c>
      <c r="H101" s="100">
        <v>2.2807982999999998</v>
      </c>
      <c r="I101" s="100">
        <v>1.8208447999999999</v>
      </c>
      <c r="J101" s="100">
        <v>73.489082999999994</v>
      </c>
      <c r="K101" s="100">
        <v>77</v>
      </c>
      <c r="L101" s="100">
        <v>100</v>
      </c>
      <c r="M101" s="100">
        <v>0.33944029999999997</v>
      </c>
      <c r="N101" s="100">
        <v>1309</v>
      </c>
      <c r="O101" s="100">
        <v>0.15311130000000001</v>
      </c>
      <c r="P101" s="100">
        <v>0.20224619999999999</v>
      </c>
      <c r="R101" s="123">
        <v>1994</v>
      </c>
      <c r="S101" s="100">
        <v>546</v>
      </c>
      <c r="T101" s="100">
        <v>6.1061592999999998</v>
      </c>
      <c r="U101" s="100">
        <v>5.9482644000000002</v>
      </c>
      <c r="V101" s="100">
        <v>6.8405040000000001</v>
      </c>
      <c r="W101" s="100">
        <v>7.1100120000000002</v>
      </c>
      <c r="X101" s="100">
        <v>3.6562139</v>
      </c>
      <c r="Y101" s="100">
        <v>2.9663841999999998</v>
      </c>
      <c r="Z101" s="100">
        <v>76.706959999999995</v>
      </c>
      <c r="AA101" s="100">
        <v>79</v>
      </c>
      <c r="AB101" s="100">
        <v>100</v>
      </c>
      <c r="AC101" s="100">
        <v>0.92186129999999999</v>
      </c>
      <c r="AD101" s="100">
        <v>2575</v>
      </c>
      <c r="AE101" s="100">
        <v>0.30579139999999999</v>
      </c>
      <c r="AF101" s="100">
        <v>0.74466949999999998</v>
      </c>
      <c r="AH101" s="123">
        <v>1994</v>
      </c>
      <c r="AI101" s="100">
        <v>775</v>
      </c>
      <c r="AJ101" s="100">
        <v>4.3525954999999996</v>
      </c>
      <c r="AK101" s="100">
        <v>5.0780320000000003</v>
      </c>
      <c r="AL101" s="100">
        <v>5.8397367999999998</v>
      </c>
      <c r="AM101" s="100">
        <v>6.1043646999999996</v>
      </c>
      <c r="AN101" s="100">
        <v>3.0783691000000002</v>
      </c>
      <c r="AO101" s="100">
        <v>2.4752318999999998</v>
      </c>
      <c r="AP101" s="100">
        <v>75.756129000000001</v>
      </c>
      <c r="AQ101" s="100">
        <v>79</v>
      </c>
      <c r="AR101" s="100">
        <v>100</v>
      </c>
      <c r="AS101" s="100">
        <v>0.61171980000000004</v>
      </c>
      <c r="AT101" s="100">
        <v>3884</v>
      </c>
      <c r="AU101" s="100">
        <v>0.22887299999999999</v>
      </c>
      <c r="AV101" s="100">
        <v>0.39112930000000001</v>
      </c>
      <c r="AW101" s="100">
        <v>0.63402939999999997</v>
      </c>
      <c r="AY101" s="123">
        <v>1994</v>
      </c>
    </row>
    <row r="102" spans="2:51">
      <c r="B102" s="123">
        <v>1995</v>
      </c>
      <c r="C102" s="100">
        <v>201</v>
      </c>
      <c r="D102" s="100">
        <v>2.2431958999999999</v>
      </c>
      <c r="E102" s="100">
        <v>3.1975929000000001</v>
      </c>
      <c r="F102" s="100">
        <v>3.6772317999999999</v>
      </c>
      <c r="G102" s="100">
        <v>3.8227446</v>
      </c>
      <c r="H102" s="100">
        <v>1.9392187999999999</v>
      </c>
      <c r="I102" s="100">
        <v>1.5713037999999999</v>
      </c>
      <c r="J102" s="100">
        <v>73.059701000000004</v>
      </c>
      <c r="K102" s="100">
        <v>76</v>
      </c>
      <c r="L102" s="100">
        <v>100</v>
      </c>
      <c r="M102" s="100">
        <v>0.30339159999999998</v>
      </c>
      <c r="N102" s="100">
        <v>1260</v>
      </c>
      <c r="O102" s="100">
        <v>0.14595649999999999</v>
      </c>
      <c r="P102" s="100">
        <v>0.19621549999999999</v>
      </c>
      <c r="R102" s="123">
        <v>1995</v>
      </c>
      <c r="S102" s="100">
        <v>533</v>
      </c>
      <c r="T102" s="100">
        <v>5.8931155000000004</v>
      </c>
      <c r="U102" s="100">
        <v>5.6492985999999998</v>
      </c>
      <c r="V102" s="100">
        <v>6.4966933999999998</v>
      </c>
      <c r="W102" s="100">
        <v>6.7757728000000004</v>
      </c>
      <c r="X102" s="100">
        <v>3.4674642000000002</v>
      </c>
      <c r="Y102" s="100">
        <v>2.8266569000000001</v>
      </c>
      <c r="Z102" s="100">
        <v>76.998124000000004</v>
      </c>
      <c r="AA102" s="100">
        <v>80</v>
      </c>
      <c r="AB102" s="100">
        <v>100</v>
      </c>
      <c r="AC102" s="100">
        <v>0.90520020000000001</v>
      </c>
      <c r="AD102" s="100">
        <v>2379</v>
      </c>
      <c r="AE102" s="100">
        <v>0.27967379999999997</v>
      </c>
      <c r="AF102" s="100">
        <v>0.68261050000000001</v>
      </c>
      <c r="AH102" s="123">
        <v>1995</v>
      </c>
      <c r="AI102" s="100">
        <v>734</v>
      </c>
      <c r="AJ102" s="100">
        <v>4.0766720999999997</v>
      </c>
      <c r="AK102" s="100">
        <v>4.6721608000000003</v>
      </c>
      <c r="AL102" s="100">
        <v>5.3729848999999996</v>
      </c>
      <c r="AM102" s="100">
        <v>5.6158085</v>
      </c>
      <c r="AN102" s="100">
        <v>2.8285993</v>
      </c>
      <c r="AO102" s="100">
        <v>2.2896838000000002</v>
      </c>
      <c r="AP102" s="100">
        <v>75.919618999999997</v>
      </c>
      <c r="AQ102" s="100">
        <v>79</v>
      </c>
      <c r="AR102" s="100">
        <v>100</v>
      </c>
      <c r="AS102" s="100">
        <v>0.58657590000000004</v>
      </c>
      <c r="AT102" s="100">
        <v>3639</v>
      </c>
      <c r="AU102" s="100">
        <v>0.21232219999999999</v>
      </c>
      <c r="AV102" s="100">
        <v>0.36732860000000001</v>
      </c>
      <c r="AW102" s="100">
        <v>0.56601590000000002</v>
      </c>
      <c r="AY102" s="123">
        <v>1995</v>
      </c>
    </row>
    <row r="103" spans="2:51">
      <c r="B103" s="123">
        <v>1996</v>
      </c>
      <c r="C103" s="100">
        <v>235</v>
      </c>
      <c r="D103" s="100">
        <v>2.5922957000000002</v>
      </c>
      <c r="E103" s="100">
        <v>3.6535418000000002</v>
      </c>
      <c r="F103" s="100">
        <v>4.2015729999999998</v>
      </c>
      <c r="G103" s="100">
        <v>4.4716623999999996</v>
      </c>
      <c r="H103" s="100">
        <v>2.1991901999999999</v>
      </c>
      <c r="I103" s="100">
        <v>1.8278779000000001</v>
      </c>
      <c r="J103" s="100">
        <v>74.753191000000001</v>
      </c>
      <c r="K103" s="100">
        <v>75</v>
      </c>
      <c r="L103" s="100">
        <v>100</v>
      </c>
      <c r="M103" s="100">
        <v>0.34454449999999998</v>
      </c>
      <c r="N103" s="100">
        <v>1171</v>
      </c>
      <c r="O103" s="100">
        <v>0.13426940000000001</v>
      </c>
      <c r="P103" s="100">
        <v>0.1812677</v>
      </c>
      <c r="R103" s="123">
        <v>1996</v>
      </c>
      <c r="S103" s="100">
        <v>559</v>
      </c>
      <c r="T103" s="100">
        <v>6.1029911999999999</v>
      </c>
      <c r="U103" s="100">
        <v>5.7104612000000001</v>
      </c>
      <c r="V103" s="100">
        <v>6.5670304000000002</v>
      </c>
      <c r="W103" s="100">
        <v>6.9084908</v>
      </c>
      <c r="X103" s="100">
        <v>3.4653868000000001</v>
      </c>
      <c r="Y103" s="100">
        <v>2.7921269</v>
      </c>
      <c r="Z103" s="100">
        <v>77.940966000000003</v>
      </c>
      <c r="AA103" s="100">
        <v>81</v>
      </c>
      <c r="AB103" s="100">
        <v>100</v>
      </c>
      <c r="AC103" s="100">
        <v>0.92376840000000005</v>
      </c>
      <c r="AD103" s="100">
        <v>2283</v>
      </c>
      <c r="AE103" s="100">
        <v>0.2654589</v>
      </c>
      <c r="AF103" s="100">
        <v>0.66915020000000003</v>
      </c>
      <c r="AH103" s="123">
        <v>1996</v>
      </c>
      <c r="AI103" s="100">
        <v>794</v>
      </c>
      <c r="AJ103" s="100">
        <v>4.3567086000000002</v>
      </c>
      <c r="AK103" s="100">
        <v>4.8928561999999998</v>
      </c>
      <c r="AL103" s="100">
        <v>5.6267845999999997</v>
      </c>
      <c r="AM103" s="100">
        <v>5.9551889999999998</v>
      </c>
      <c r="AN103" s="100">
        <v>2.9390656000000002</v>
      </c>
      <c r="AO103" s="100">
        <v>2.3829321999999999</v>
      </c>
      <c r="AP103" s="100">
        <v>76.997480999999993</v>
      </c>
      <c r="AQ103" s="100">
        <v>80</v>
      </c>
      <c r="AR103" s="100">
        <v>100</v>
      </c>
      <c r="AS103" s="100">
        <v>0.61684760000000005</v>
      </c>
      <c r="AT103" s="100">
        <v>3454</v>
      </c>
      <c r="AU103" s="100">
        <v>0.19940559999999999</v>
      </c>
      <c r="AV103" s="100">
        <v>0.34988380000000002</v>
      </c>
      <c r="AW103" s="100">
        <v>0.63979799999999998</v>
      </c>
      <c r="AY103" s="123">
        <v>1996</v>
      </c>
    </row>
    <row r="104" spans="2:51">
      <c r="B104" s="124">
        <v>1997</v>
      </c>
      <c r="C104" s="100">
        <v>248</v>
      </c>
      <c r="D104" s="100">
        <v>2.7085539999999999</v>
      </c>
      <c r="E104" s="100">
        <v>3.6585771999999999</v>
      </c>
      <c r="F104" s="100">
        <v>3.6585771999999999</v>
      </c>
      <c r="G104" s="100">
        <v>4.3978999999999999</v>
      </c>
      <c r="H104" s="100">
        <v>2.2190371</v>
      </c>
      <c r="I104" s="100">
        <v>1.8310797999999999</v>
      </c>
      <c r="J104" s="100">
        <v>73.975806000000006</v>
      </c>
      <c r="K104" s="100">
        <v>75</v>
      </c>
      <c r="L104" s="100">
        <v>100</v>
      </c>
      <c r="M104" s="100">
        <v>0.3660409</v>
      </c>
      <c r="N104" s="100">
        <v>1326</v>
      </c>
      <c r="O104" s="100">
        <v>0.1507609</v>
      </c>
      <c r="P104" s="100">
        <v>0.20879030000000001</v>
      </c>
      <c r="R104" s="124">
        <v>1997</v>
      </c>
      <c r="S104" s="100">
        <v>544</v>
      </c>
      <c r="T104" s="100">
        <v>5.8703811000000004</v>
      </c>
      <c r="U104" s="100">
        <v>5.4121100999999996</v>
      </c>
      <c r="V104" s="100">
        <v>5.4121100999999996</v>
      </c>
      <c r="W104" s="100">
        <v>6.4643658999999998</v>
      </c>
      <c r="X104" s="100">
        <v>3.3536331000000001</v>
      </c>
      <c r="Y104" s="100">
        <v>2.7293307000000002</v>
      </c>
      <c r="Z104" s="100">
        <v>76.612132000000003</v>
      </c>
      <c r="AA104" s="100">
        <v>80</v>
      </c>
      <c r="AB104" s="100">
        <v>100</v>
      </c>
      <c r="AC104" s="100">
        <v>0.88314559999999998</v>
      </c>
      <c r="AD104" s="100">
        <v>2584</v>
      </c>
      <c r="AE104" s="100">
        <v>0.29755280000000001</v>
      </c>
      <c r="AF104" s="100">
        <v>0.74138899999999996</v>
      </c>
      <c r="AH104" s="124">
        <v>1997</v>
      </c>
      <c r="AI104" s="100">
        <v>792</v>
      </c>
      <c r="AJ104" s="100">
        <v>4.2989655000000004</v>
      </c>
      <c r="AK104" s="100">
        <v>4.6884794000000003</v>
      </c>
      <c r="AL104" s="100">
        <v>4.6884794000000003</v>
      </c>
      <c r="AM104" s="100">
        <v>5.6248746000000001</v>
      </c>
      <c r="AN104" s="100">
        <v>2.8638488999999998</v>
      </c>
      <c r="AO104" s="100">
        <v>2.3327843000000001</v>
      </c>
      <c r="AP104" s="100">
        <v>75.786615999999995</v>
      </c>
      <c r="AQ104" s="100">
        <v>78</v>
      </c>
      <c r="AR104" s="100">
        <v>100</v>
      </c>
      <c r="AS104" s="100">
        <v>0.61229219999999995</v>
      </c>
      <c r="AT104" s="100">
        <v>3910</v>
      </c>
      <c r="AU104" s="100">
        <v>0.2236899</v>
      </c>
      <c r="AV104" s="100">
        <v>0.39751039999999999</v>
      </c>
      <c r="AW104" s="100">
        <v>0.67599830000000005</v>
      </c>
      <c r="AY104" s="124">
        <v>1997</v>
      </c>
    </row>
    <row r="105" spans="2:51">
      <c r="B105" s="124">
        <v>1998</v>
      </c>
      <c r="C105" s="100">
        <v>227</v>
      </c>
      <c r="D105" s="100">
        <v>2.4558746</v>
      </c>
      <c r="E105" s="100">
        <v>3.1289658999999999</v>
      </c>
      <c r="F105" s="100">
        <v>3.1289658999999999</v>
      </c>
      <c r="G105" s="100">
        <v>3.7298079</v>
      </c>
      <c r="H105" s="100">
        <v>1.9497454000000001</v>
      </c>
      <c r="I105" s="100">
        <v>1.5877810999999999</v>
      </c>
      <c r="J105" s="100">
        <v>73.237885000000006</v>
      </c>
      <c r="K105" s="100">
        <v>75</v>
      </c>
      <c r="L105" s="100">
        <v>100</v>
      </c>
      <c r="M105" s="100">
        <v>0.33843719999999999</v>
      </c>
      <c r="N105" s="100">
        <v>1249</v>
      </c>
      <c r="O105" s="100">
        <v>0.1408828</v>
      </c>
      <c r="P105" s="100">
        <v>0.19922000000000001</v>
      </c>
      <c r="R105" s="124">
        <v>1998</v>
      </c>
      <c r="S105" s="100">
        <v>524</v>
      </c>
      <c r="T105" s="100">
        <v>5.5956356999999999</v>
      </c>
      <c r="U105" s="100">
        <v>5.0886608999999998</v>
      </c>
      <c r="V105" s="100">
        <v>5.0886608999999998</v>
      </c>
      <c r="W105" s="100">
        <v>6.0697327999999997</v>
      </c>
      <c r="X105" s="100">
        <v>3.1825461000000002</v>
      </c>
      <c r="Y105" s="100">
        <v>2.6263182</v>
      </c>
      <c r="Z105" s="100">
        <v>76.517176000000006</v>
      </c>
      <c r="AA105" s="100">
        <v>80</v>
      </c>
      <c r="AB105" s="100">
        <v>100</v>
      </c>
      <c r="AC105" s="100">
        <v>0.87145969999999995</v>
      </c>
      <c r="AD105" s="100">
        <v>2719</v>
      </c>
      <c r="AE105" s="100">
        <v>0.31038270000000001</v>
      </c>
      <c r="AF105" s="100">
        <v>0.80552460000000004</v>
      </c>
      <c r="AH105" s="124">
        <v>1998</v>
      </c>
      <c r="AI105" s="100">
        <v>751</v>
      </c>
      <c r="AJ105" s="100">
        <v>4.0359888000000002</v>
      </c>
      <c r="AK105" s="100">
        <v>4.3067127000000003</v>
      </c>
      <c r="AL105" s="100">
        <v>4.3067127000000003</v>
      </c>
      <c r="AM105" s="100">
        <v>5.1576782000000003</v>
      </c>
      <c r="AN105" s="100">
        <v>2.6609631</v>
      </c>
      <c r="AO105" s="100">
        <v>2.1786525000000001</v>
      </c>
      <c r="AP105" s="100">
        <v>75.525964999999999</v>
      </c>
      <c r="AQ105" s="100">
        <v>78</v>
      </c>
      <c r="AR105" s="100">
        <v>100</v>
      </c>
      <c r="AS105" s="100">
        <v>0.59039949999999997</v>
      </c>
      <c r="AT105" s="100">
        <v>3968</v>
      </c>
      <c r="AU105" s="100">
        <v>0.2251261</v>
      </c>
      <c r="AV105" s="100">
        <v>0.41140959999999999</v>
      </c>
      <c r="AW105" s="100">
        <v>0.61488980000000004</v>
      </c>
      <c r="AY105" s="124">
        <v>1998</v>
      </c>
    </row>
    <row r="106" spans="2:51">
      <c r="B106" s="124">
        <v>1999</v>
      </c>
      <c r="C106" s="100">
        <v>300</v>
      </c>
      <c r="D106" s="100">
        <v>3.211954</v>
      </c>
      <c r="E106" s="100">
        <v>4.1374914</v>
      </c>
      <c r="F106" s="100">
        <v>4.1374914</v>
      </c>
      <c r="G106" s="100">
        <v>4.9854357</v>
      </c>
      <c r="H106" s="100">
        <v>2.5148837999999998</v>
      </c>
      <c r="I106" s="100">
        <v>2.0459643999999999</v>
      </c>
      <c r="J106" s="100">
        <v>74.193332999999996</v>
      </c>
      <c r="K106" s="100">
        <v>76</v>
      </c>
      <c r="L106" s="100">
        <v>100</v>
      </c>
      <c r="M106" s="100">
        <v>0.44624930000000002</v>
      </c>
      <c r="N106" s="100">
        <v>1660</v>
      </c>
      <c r="O106" s="100">
        <v>0.18558140000000001</v>
      </c>
      <c r="P106" s="100">
        <v>0.266073</v>
      </c>
      <c r="R106" s="124">
        <v>1999</v>
      </c>
      <c r="S106" s="100">
        <v>562</v>
      </c>
      <c r="T106" s="100">
        <v>5.9331798999999998</v>
      </c>
      <c r="U106" s="100">
        <v>5.2351070000000002</v>
      </c>
      <c r="V106" s="100">
        <v>5.2351070000000002</v>
      </c>
      <c r="W106" s="100">
        <v>6.3049083000000001</v>
      </c>
      <c r="X106" s="100">
        <v>3.1809023999999999</v>
      </c>
      <c r="Y106" s="100">
        <v>2.5818895999999998</v>
      </c>
      <c r="Z106" s="100">
        <v>78.104982000000007</v>
      </c>
      <c r="AA106" s="100">
        <v>82</v>
      </c>
      <c r="AB106" s="100">
        <v>100</v>
      </c>
      <c r="AC106" s="100">
        <v>0.92320329999999995</v>
      </c>
      <c r="AD106" s="100">
        <v>2226</v>
      </c>
      <c r="AE106" s="100">
        <v>0.25164500000000001</v>
      </c>
      <c r="AF106" s="100">
        <v>0.6616611</v>
      </c>
      <c r="AH106" s="124">
        <v>1999</v>
      </c>
      <c r="AI106" s="100">
        <v>862</v>
      </c>
      <c r="AJ106" s="100">
        <v>4.5821173000000002</v>
      </c>
      <c r="AK106" s="100">
        <v>4.7985537999999996</v>
      </c>
      <c r="AL106" s="100">
        <v>4.7985537999999996</v>
      </c>
      <c r="AM106" s="100">
        <v>5.7906798999999998</v>
      </c>
      <c r="AN106" s="100">
        <v>2.9035126</v>
      </c>
      <c r="AO106" s="100">
        <v>2.3547354</v>
      </c>
      <c r="AP106" s="100">
        <v>76.743618999999995</v>
      </c>
      <c r="AQ106" s="100">
        <v>80</v>
      </c>
      <c r="AR106" s="100">
        <v>100</v>
      </c>
      <c r="AS106" s="100">
        <v>0.67290130000000004</v>
      </c>
      <c r="AT106" s="100">
        <v>3886</v>
      </c>
      <c r="AU106" s="100">
        <v>0.21842929999999999</v>
      </c>
      <c r="AV106" s="100">
        <v>0.40465889999999999</v>
      </c>
      <c r="AW106" s="100">
        <v>0.79033560000000003</v>
      </c>
      <c r="AY106" s="124">
        <v>1999</v>
      </c>
    </row>
    <row r="107" spans="2:51" s="92" customFormat="1">
      <c r="B107" s="125">
        <v>2000</v>
      </c>
      <c r="C107" s="100">
        <v>279</v>
      </c>
      <c r="D107" s="100">
        <v>2.9544239999999999</v>
      </c>
      <c r="E107" s="100">
        <v>3.7326719000000002</v>
      </c>
      <c r="F107" s="100">
        <v>3.7326719000000002</v>
      </c>
      <c r="G107" s="100">
        <v>4.4978875</v>
      </c>
      <c r="H107" s="100">
        <v>2.2307480000000002</v>
      </c>
      <c r="I107" s="100">
        <v>1.7800328000000001</v>
      </c>
      <c r="J107" s="100">
        <v>75.534049999999993</v>
      </c>
      <c r="K107" s="100">
        <v>77</v>
      </c>
      <c r="L107" s="100">
        <v>100</v>
      </c>
      <c r="M107" s="100">
        <v>0.4175584</v>
      </c>
      <c r="N107" s="100">
        <v>1251</v>
      </c>
      <c r="O107" s="100">
        <v>0.13853779999999999</v>
      </c>
      <c r="P107" s="100">
        <v>0.20953479999999999</v>
      </c>
      <c r="R107" s="125">
        <v>2000</v>
      </c>
      <c r="S107" s="100">
        <v>573</v>
      </c>
      <c r="T107" s="100">
        <v>5.9778805999999998</v>
      </c>
      <c r="U107" s="100">
        <v>5.1910208000000004</v>
      </c>
      <c r="V107" s="100">
        <v>5.1910208000000004</v>
      </c>
      <c r="W107" s="100">
        <v>6.2009100999999998</v>
      </c>
      <c r="X107" s="100">
        <v>3.2034924</v>
      </c>
      <c r="Y107" s="100">
        <v>2.5995219000000001</v>
      </c>
      <c r="Z107" s="100">
        <v>77.549738000000005</v>
      </c>
      <c r="AA107" s="100">
        <v>81</v>
      </c>
      <c r="AB107" s="100">
        <v>100</v>
      </c>
      <c r="AC107" s="100">
        <v>0.93210139999999997</v>
      </c>
      <c r="AD107" s="100">
        <v>2675</v>
      </c>
      <c r="AE107" s="100">
        <v>0.29933340000000003</v>
      </c>
      <c r="AF107" s="100">
        <v>0.80380050000000003</v>
      </c>
      <c r="AH107" s="125">
        <v>2000</v>
      </c>
      <c r="AI107" s="100">
        <v>852</v>
      </c>
      <c r="AJ107" s="100">
        <v>4.4774231999999996</v>
      </c>
      <c r="AK107" s="100">
        <v>4.5817256999999998</v>
      </c>
      <c r="AL107" s="100">
        <v>4.5817256999999998</v>
      </c>
      <c r="AM107" s="100">
        <v>5.5044123000000003</v>
      </c>
      <c r="AN107" s="100">
        <v>2.7761711</v>
      </c>
      <c r="AO107" s="100">
        <v>2.2336288</v>
      </c>
      <c r="AP107" s="100">
        <v>76.889671000000007</v>
      </c>
      <c r="AQ107" s="100">
        <v>80</v>
      </c>
      <c r="AR107" s="100">
        <v>100</v>
      </c>
      <c r="AS107" s="100">
        <v>0.66411520000000002</v>
      </c>
      <c r="AT107" s="100">
        <v>3926</v>
      </c>
      <c r="AU107" s="100">
        <v>0.21851719999999999</v>
      </c>
      <c r="AV107" s="100">
        <v>0.42222730000000003</v>
      </c>
      <c r="AW107" s="100">
        <v>0.71906320000000001</v>
      </c>
      <c r="AY107" s="125">
        <v>2000</v>
      </c>
    </row>
    <row r="108" spans="2:51">
      <c r="B108" s="124">
        <v>2001</v>
      </c>
      <c r="C108" s="100">
        <v>285</v>
      </c>
      <c r="D108" s="100">
        <v>2.9806021999999999</v>
      </c>
      <c r="E108" s="100">
        <v>3.6540694</v>
      </c>
      <c r="F108" s="100">
        <v>3.6540694</v>
      </c>
      <c r="G108" s="100">
        <v>4.4174600999999996</v>
      </c>
      <c r="H108" s="100">
        <v>2.1845984999999999</v>
      </c>
      <c r="I108" s="100">
        <v>1.7397227</v>
      </c>
      <c r="J108" s="100">
        <v>75.485915000000006</v>
      </c>
      <c r="K108" s="100">
        <v>78</v>
      </c>
      <c r="L108" s="100">
        <v>100</v>
      </c>
      <c r="M108" s="100">
        <v>0.42642330000000001</v>
      </c>
      <c r="N108" s="100">
        <v>1307</v>
      </c>
      <c r="O108" s="100">
        <v>0.14319750000000001</v>
      </c>
      <c r="P108" s="100">
        <v>0.22490470000000001</v>
      </c>
      <c r="R108" s="124">
        <v>2001</v>
      </c>
      <c r="S108" s="100">
        <v>611</v>
      </c>
      <c r="T108" s="100">
        <v>6.2906193999999998</v>
      </c>
      <c r="U108" s="100">
        <v>5.3218133999999999</v>
      </c>
      <c r="V108" s="100">
        <v>5.3218133999999999</v>
      </c>
      <c r="W108" s="100">
        <v>6.4308452000000003</v>
      </c>
      <c r="X108" s="100">
        <v>3.2165032999999998</v>
      </c>
      <c r="Y108" s="100">
        <v>2.5983561000000002</v>
      </c>
      <c r="Z108" s="100">
        <v>79.022913000000003</v>
      </c>
      <c r="AA108" s="100">
        <v>81</v>
      </c>
      <c r="AB108" s="100">
        <v>100</v>
      </c>
      <c r="AC108" s="100">
        <v>0.99013110000000004</v>
      </c>
      <c r="AD108" s="100">
        <v>1946</v>
      </c>
      <c r="AE108" s="100">
        <v>0.21525749999999999</v>
      </c>
      <c r="AF108" s="100">
        <v>0.60457879999999997</v>
      </c>
      <c r="AH108" s="124">
        <v>2001</v>
      </c>
      <c r="AI108" s="100">
        <v>896</v>
      </c>
      <c r="AJ108" s="100">
        <v>4.6485804999999996</v>
      </c>
      <c r="AK108" s="100">
        <v>4.6416142999999996</v>
      </c>
      <c r="AL108" s="100">
        <v>4.6416142999999996</v>
      </c>
      <c r="AM108" s="100">
        <v>5.6216984999999999</v>
      </c>
      <c r="AN108" s="100">
        <v>2.7759695</v>
      </c>
      <c r="AO108" s="100">
        <v>2.2257308999999998</v>
      </c>
      <c r="AP108" s="100">
        <v>77.900559000000001</v>
      </c>
      <c r="AQ108" s="100">
        <v>80</v>
      </c>
      <c r="AR108" s="100">
        <v>100</v>
      </c>
      <c r="AS108" s="100">
        <v>0.69703760000000003</v>
      </c>
      <c r="AT108" s="100">
        <v>3253</v>
      </c>
      <c r="AU108" s="100">
        <v>0.17905509999999999</v>
      </c>
      <c r="AV108" s="100">
        <v>0.36023880000000003</v>
      </c>
      <c r="AW108" s="100">
        <v>0.68662109999999998</v>
      </c>
      <c r="AY108" s="124">
        <v>2001</v>
      </c>
    </row>
    <row r="109" spans="2:51">
      <c r="B109" s="125">
        <v>2002</v>
      </c>
      <c r="C109" s="100">
        <v>347</v>
      </c>
      <c r="D109" s="100">
        <v>3.5863843000000002</v>
      </c>
      <c r="E109" s="100">
        <v>4.3305968000000004</v>
      </c>
      <c r="F109" s="100">
        <v>4.3305968000000004</v>
      </c>
      <c r="G109" s="100">
        <v>5.2388696000000001</v>
      </c>
      <c r="H109" s="100">
        <v>2.5888914000000001</v>
      </c>
      <c r="I109" s="100">
        <v>2.0723937000000001</v>
      </c>
      <c r="J109" s="100">
        <v>75.647398999999993</v>
      </c>
      <c r="K109" s="100">
        <v>78</v>
      </c>
      <c r="L109" s="100">
        <v>100</v>
      </c>
      <c r="M109" s="100">
        <v>0.50373809999999997</v>
      </c>
      <c r="N109" s="100">
        <v>1655</v>
      </c>
      <c r="O109" s="100">
        <v>0.17942669999999999</v>
      </c>
      <c r="P109" s="100">
        <v>0.29033809999999999</v>
      </c>
      <c r="R109" s="125">
        <v>2002</v>
      </c>
      <c r="S109" s="100">
        <v>668</v>
      </c>
      <c r="T109" s="100">
        <v>6.8026331000000004</v>
      </c>
      <c r="U109" s="100">
        <v>5.6235026000000001</v>
      </c>
      <c r="V109" s="100">
        <v>5.6235026000000001</v>
      </c>
      <c r="W109" s="100">
        <v>6.8152885999999997</v>
      </c>
      <c r="X109" s="100">
        <v>3.3588532999999998</v>
      </c>
      <c r="Y109" s="100">
        <v>2.6892535</v>
      </c>
      <c r="Z109" s="100">
        <v>79.691616999999994</v>
      </c>
      <c r="AA109" s="100">
        <v>82</v>
      </c>
      <c r="AB109" s="100">
        <v>100</v>
      </c>
      <c r="AC109" s="100">
        <v>1.0305143000000001</v>
      </c>
      <c r="AD109" s="100">
        <v>2270</v>
      </c>
      <c r="AE109" s="100">
        <v>0.24862210000000001</v>
      </c>
      <c r="AF109" s="100">
        <v>0.69169570000000002</v>
      </c>
      <c r="AH109" s="125">
        <v>2002</v>
      </c>
      <c r="AI109" s="100">
        <v>1015</v>
      </c>
      <c r="AJ109" s="100">
        <v>5.2064070999999998</v>
      </c>
      <c r="AK109" s="100">
        <v>5.1096195</v>
      </c>
      <c r="AL109" s="100">
        <v>5.1096195</v>
      </c>
      <c r="AM109" s="100">
        <v>6.1978716</v>
      </c>
      <c r="AN109" s="100">
        <v>3.0380945000000001</v>
      </c>
      <c r="AO109" s="100">
        <v>2.4279418000000001</v>
      </c>
      <c r="AP109" s="100">
        <v>78.311637000000005</v>
      </c>
      <c r="AQ109" s="100">
        <v>81</v>
      </c>
      <c r="AR109" s="100">
        <v>100</v>
      </c>
      <c r="AS109" s="100">
        <v>0.75912259999999998</v>
      </c>
      <c r="AT109" s="100">
        <v>3925</v>
      </c>
      <c r="AU109" s="100">
        <v>0.21384810000000001</v>
      </c>
      <c r="AV109" s="100">
        <v>0.43698310000000001</v>
      </c>
      <c r="AW109" s="100">
        <v>0.77008889999999997</v>
      </c>
      <c r="AY109" s="125">
        <v>2002</v>
      </c>
    </row>
    <row r="110" spans="2:51">
      <c r="B110" s="124">
        <v>2003</v>
      </c>
      <c r="C110" s="100">
        <v>316</v>
      </c>
      <c r="D110" s="100">
        <v>3.2285759000000001</v>
      </c>
      <c r="E110" s="100">
        <v>3.8235841000000002</v>
      </c>
      <c r="F110" s="100">
        <v>3.8235841000000002</v>
      </c>
      <c r="G110" s="100">
        <v>4.6241523999999998</v>
      </c>
      <c r="H110" s="100">
        <v>2.3113953</v>
      </c>
      <c r="I110" s="100">
        <v>1.8707866</v>
      </c>
      <c r="J110" s="100">
        <v>75.753164999999996</v>
      </c>
      <c r="K110" s="100">
        <v>78</v>
      </c>
      <c r="L110" s="100">
        <v>100</v>
      </c>
      <c r="M110" s="100">
        <v>0.46246159999999997</v>
      </c>
      <c r="N110" s="100">
        <v>1538</v>
      </c>
      <c r="O110" s="100">
        <v>0.16504099999999999</v>
      </c>
      <c r="P110" s="100">
        <v>0.27195629999999998</v>
      </c>
      <c r="R110" s="124">
        <v>2003</v>
      </c>
      <c r="S110" s="100">
        <v>683</v>
      </c>
      <c r="T110" s="100">
        <v>6.8759728000000004</v>
      </c>
      <c r="U110" s="100">
        <v>5.5967751999999997</v>
      </c>
      <c r="V110" s="100">
        <v>5.5967751999999997</v>
      </c>
      <c r="W110" s="100">
        <v>6.7978978000000003</v>
      </c>
      <c r="X110" s="100">
        <v>3.3511755999999999</v>
      </c>
      <c r="Y110" s="100">
        <v>2.7043059999999999</v>
      </c>
      <c r="Z110" s="100">
        <v>79.918008999999998</v>
      </c>
      <c r="AA110" s="100">
        <v>83</v>
      </c>
      <c r="AB110" s="100">
        <v>100</v>
      </c>
      <c r="AC110" s="100">
        <v>1.0678215</v>
      </c>
      <c r="AD110" s="100">
        <v>2391</v>
      </c>
      <c r="AE110" s="100">
        <v>0.2591213</v>
      </c>
      <c r="AF110" s="100">
        <v>0.74398140000000001</v>
      </c>
      <c r="AH110" s="124">
        <v>2003</v>
      </c>
      <c r="AI110" s="100">
        <v>999</v>
      </c>
      <c r="AJ110" s="100">
        <v>5.0657335999999997</v>
      </c>
      <c r="AK110" s="100">
        <v>4.9095021000000001</v>
      </c>
      <c r="AL110" s="100">
        <v>4.9095021000000001</v>
      </c>
      <c r="AM110" s="100">
        <v>5.9712449000000003</v>
      </c>
      <c r="AN110" s="100">
        <v>2.9264443999999998</v>
      </c>
      <c r="AO110" s="100">
        <v>2.3603556000000001</v>
      </c>
      <c r="AP110" s="100">
        <v>78.600600999999997</v>
      </c>
      <c r="AQ110" s="100">
        <v>81</v>
      </c>
      <c r="AR110" s="100">
        <v>100</v>
      </c>
      <c r="AS110" s="100">
        <v>0.75514769999999998</v>
      </c>
      <c r="AT110" s="100">
        <v>3929</v>
      </c>
      <c r="AU110" s="100">
        <v>0.21184890000000001</v>
      </c>
      <c r="AV110" s="100">
        <v>0.44299820000000001</v>
      </c>
      <c r="AW110" s="100">
        <v>0.68317629999999996</v>
      </c>
      <c r="AY110" s="124">
        <v>2003</v>
      </c>
    </row>
    <row r="111" spans="2:51">
      <c r="B111" s="125">
        <v>2004</v>
      </c>
      <c r="C111" s="100">
        <v>337</v>
      </c>
      <c r="D111" s="100">
        <v>3.4054332</v>
      </c>
      <c r="E111" s="100">
        <v>4.0557204000000002</v>
      </c>
      <c r="F111" s="100">
        <v>4.0557204000000002</v>
      </c>
      <c r="G111" s="100">
        <v>4.9545560999999996</v>
      </c>
      <c r="H111" s="100">
        <v>2.3812894999999998</v>
      </c>
      <c r="I111" s="100">
        <v>1.9079645000000001</v>
      </c>
      <c r="J111" s="100">
        <v>76.786349999999999</v>
      </c>
      <c r="K111" s="100">
        <v>80</v>
      </c>
      <c r="L111" s="100">
        <v>100</v>
      </c>
      <c r="M111" s="100">
        <v>0.4927261</v>
      </c>
      <c r="N111" s="100">
        <v>1539</v>
      </c>
      <c r="O111" s="100">
        <v>0.1635325</v>
      </c>
      <c r="P111" s="100">
        <v>0.27957720000000003</v>
      </c>
      <c r="R111" s="125">
        <v>2004</v>
      </c>
      <c r="S111" s="100">
        <v>702</v>
      </c>
      <c r="T111" s="100">
        <v>6.9942812999999999</v>
      </c>
      <c r="U111" s="100">
        <v>5.5998744</v>
      </c>
      <c r="V111" s="100">
        <v>5.5998744</v>
      </c>
      <c r="W111" s="100">
        <v>6.8042663000000001</v>
      </c>
      <c r="X111" s="100">
        <v>3.324354</v>
      </c>
      <c r="Y111" s="100">
        <v>2.6571769000000001</v>
      </c>
      <c r="Z111" s="100">
        <v>80.116975999999994</v>
      </c>
      <c r="AA111" s="100">
        <v>83</v>
      </c>
      <c r="AB111" s="100">
        <v>100</v>
      </c>
      <c r="AC111" s="100">
        <v>1.0949416999999999</v>
      </c>
      <c r="AD111" s="100">
        <v>2472</v>
      </c>
      <c r="AE111" s="100">
        <v>0.26534160000000001</v>
      </c>
      <c r="AF111" s="100">
        <v>0.78700049999999999</v>
      </c>
      <c r="AH111" s="125">
        <v>2004</v>
      </c>
      <c r="AI111" s="100">
        <v>1039</v>
      </c>
      <c r="AJ111" s="100">
        <v>5.2125344</v>
      </c>
      <c r="AK111" s="100">
        <v>4.9717628999999999</v>
      </c>
      <c r="AL111" s="100">
        <v>4.9717628999999999</v>
      </c>
      <c r="AM111" s="100">
        <v>6.0649611999999999</v>
      </c>
      <c r="AN111" s="100">
        <v>2.9230995000000002</v>
      </c>
      <c r="AO111" s="100">
        <v>2.3343725000000002</v>
      </c>
      <c r="AP111" s="100">
        <v>79.035645000000002</v>
      </c>
      <c r="AQ111" s="100">
        <v>82</v>
      </c>
      <c r="AR111" s="100">
        <v>100</v>
      </c>
      <c r="AS111" s="100">
        <v>0.78410360000000001</v>
      </c>
      <c r="AT111" s="100">
        <v>4011</v>
      </c>
      <c r="AU111" s="100">
        <v>0.2141797</v>
      </c>
      <c r="AV111" s="100">
        <v>0.4639258</v>
      </c>
      <c r="AW111" s="100">
        <v>0.72425200000000001</v>
      </c>
      <c r="AY111" s="125">
        <v>2004</v>
      </c>
    </row>
    <row r="112" spans="2:51">
      <c r="B112" s="124">
        <v>2005</v>
      </c>
      <c r="C112" s="100">
        <v>301</v>
      </c>
      <c r="D112" s="100">
        <v>3.0041020000000001</v>
      </c>
      <c r="E112" s="100">
        <v>3.4610376</v>
      </c>
      <c r="F112" s="100">
        <v>3.4610376</v>
      </c>
      <c r="G112" s="100">
        <v>4.2003073000000004</v>
      </c>
      <c r="H112" s="100">
        <v>2.0450689</v>
      </c>
      <c r="I112" s="100">
        <v>1.6253636</v>
      </c>
      <c r="J112" s="100">
        <v>76.269103000000001</v>
      </c>
      <c r="K112" s="100">
        <v>80</v>
      </c>
      <c r="L112" s="100">
        <v>100</v>
      </c>
      <c r="M112" s="100">
        <v>0.44764359999999997</v>
      </c>
      <c r="N112" s="100">
        <v>1457</v>
      </c>
      <c r="O112" s="100">
        <v>0.15308469999999999</v>
      </c>
      <c r="P112" s="100">
        <v>0.26411960000000001</v>
      </c>
      <c r="R112" s="124">
        <v>2005</v>
      </c>
      <c r="S112" s="100">
        <v>731</v>
      </c>
      <c r="T112" s="100">
        <v>7.1968575000000001</v>
      </c>
      <c r="U112" s="100">
        <v>5.7170287999999996</v>
      </c>
      <c r="V112" s="100">
        <v>5.7170287999999996</v>
      </c>
      <c r="W112" s="100">
        <v>6.9115226999999999</v>
      </c>
      <c r="X112" s="100">
        <v>3.4377840000000002</v>
      </c>
      <c r="Y112" s="100">
        <v>2.7815831000000002</v>
      </c>
      <c r="Z112" s="100">
        <v>79.607387000000003</v>
      </c>
      <c r="AA112" s="100">
        <v>83</v>
      </c>
      <c r="AB112" s="100">
        <v>100</v>
      </c>
      <c r="AC112" s="100">
        <v>1.1516708</v>
      </c>
      <c r="AD112" s="100">
        <v>2813</v>
      </c>
      <c r="AE112" s="100">
        <v>0.29857790000000001</v>
      </c>
      <c r="AF112" s="100">
        <v>0.89555470000000004</v>
      </c>
      <c r="AH112" s="124">
        <v>2005</v>
      </c>
      <c r="AI112" s="100">
        <v>1032</v>
      </c>
      <c r="AJ112" s="100">
        <v>5.1147741</v>
      </c>
      <c r="AK112" s="100">
        <v>4.7897055999999996</v>
      </c>
      <c r="AL112" s="100">
        <v>4.7897055999999996</v>
      </c>
      <c r="AM112" s="100">
        <v>5.8152590000000002</v>
      </c>
      <c r="AN112" s="100">
        <v>2.8390279999999999</v>
      </c>
      <c r="AO112" s="100">
        <v>2.2756699</v>
      </c>
      <c r="AP112" s="100">
        <v>78.633720999999994</v>
      </c>
      <c r="AQ112" s="100">
        <v>82</v>
      </c>
      <c r="AR112" s="100">
        <v>100</v>
      </c>
      <c r="AS112" s="100">
        <v>0.78950989999999999</v>
      </c>
      <c r="AT112" s="100">
        <v>4270</v>
      </c>
      <c r="AU112" s="100">
        <v>0.22546150000000001</v>
      </c>
      <c r="AV112" s="100">
        <v>0.49321340000000002</v>
      </c>
      <c r="AW112" s="100">
        <v>0.60539100000000001</v>
      </c>
      <c r="AY112" s="124">
        <v>2005</v>
      </c>
    </row>
    <row r="113" spans="2:51">
      <c r="B113" s="124">
        <v>2006</v>
      </c>
      <c r="C113" s="100">
        <v>328</v>
      </c>
      <c r="D113" s="100">
        <v>3.2285295000000001</v>
      </c>
      <c r="E113" s="100">
        <v>3.6747491999999999</v>
      </c>
      <c r="F113" s="100">
        <v>3.6747491999999999</v>
      </c>
      <c r="G113" s="100">
        <v>4.4797485999999997</v>
      </c>
      <c r="H113" s="100">
        <v>2.1197279999999998</v>
      </c>
      <c r="I113" s="100">
        <v>1.6638012</v>
      </c>
      <c r="J113" s="100">
        <v>77.987804999999994</v>
      </c>
      <c r="K113" s="100">
        <v>80</v>
      </c>
      <c r="L113" s="100">
        <v>100</v>
      </c>
      <c r="M113" s="100">
        <v>0.47844100000000001</v>
      </c>
      <c r="N113" s="100">
        <v>1179</v>
      </c>
      <c r="O113" s="100">
        <v>0.1222806</v>
      </c>
      <c r="P113" s="100">
        <v>0.21753410000000001</v>
      </c>
      <c r="R113" s="124">
        <v>2006</v>
      </c>
      <c r="S113" s="100">
        <v>753</v>
      </c>
      <c r="T113" s="100">
        <v>7.3166878000000004</v>
      </c>
      <c r="U113" s="100">
        <v>5.6740918000000002</v>
      </c>
      <c r="V113" s="100">
        <v>5.6740918000000002</v>
      </c>
      <c r="W113" s="100">
        <v>6.8995515000000003</v>
      </c>
      <c r="X113" s="100">
        <v>3.3856381999999998</v>
      </c>
      <c r="Y113" s="100">
        <v>2.7439863999999998</v>
      </c>
      <c r="Z113" s="100">
        <v>80.181939</v>
      </c>
      <c r="AA113" s="100">
        <v>84</v>
      </c>
      <c r="AB113" s="100">
        <v>100</v>
      </c>
      <c r="AC113" s="100">
        <v>1.1552092</v>
      </c>
      <c r="AD113" s="100">
        <v>2733</v>
      </c>
      <c r="AE113" s="100">
        <v>0.28640589999999999</v>
      </c>
      <c r="AF113" s="100">
        <v>0.87429699999999999</v>
      </c>
      <c r="AH113" s="124">
        <v>2006</v>
      </c>
      <c r="AI113" s="100">
        <v>1081</v>
      </c>
      <c r="AJ113" s="100">
        <v>5.2858139</v>
      </c>
      <c r="AK113" s="100">
        <v>4.8482376</v>
      </c>
      <c r="AL113" s="100">
        <v>4.8482376</v>
      </c>
      <c r="AM113" s="100">
        <v>5.916023</v>
      </c>
      <c r="AN113" s="100">
        <v>2.8362202000000001</v>
      </c>
      <c r="AO113" s="100">
        <v>2.2666159000000001</v>
      </c>
      <c r="AP113" s="100">
        <v>79.516188999999997</v>
      </c>
      <c r="AQ113" s="100">
        <v>83</v>
      </c>
      <c r="AR113" s="100">
        <v>100</v>
      </c>
      <c r="AS113" s="100">
        <v>0.80829079999999998</v>
      </c>
      <c r="AT113" s="100">
        <v>3912</v>
      </c>
      <c r="AU113" s="100">
        <v>0.2039183</v>
      </c>
      <c r="AV113" s="100">
        <v>0.4577698</v>
      </c>
      <c r="AW113" s="100">
        <v>0.64763649999999995</v>
      </c>
      <c r="AY113" s="124">
        <v>2006</v>
      </c>
    </row>
    <row r="114" spans="2:51">
      <c r="B114" s="124">
        <v>2007</v>
      </c>
      <c r="C114" s="100">
        <v>346</v>
      </c>
      <c r="D114" s="100">
        <v>3.3418212</v>
      </c>
      <c r="E114" s="100">
        <v>3.6718413000000001</v>
      </c>
      <c r="F114" s="100">
        <v>3.6718413000000001</v>
      </c>
      <c r="G114" s="100">
        <v>4.4932930999999998</v>
      </c>
      <c r="H114" s="100">
        <v>2.1803827999999998</v>
      </c>
      <c r="I114" s="100">
        <v>1.7785952</v>
      </c>
      <c r="J114" s="100">
        <v>77.213873000000007</v>
      </c>
      <c r="K114" s="100">
        <v>80</v>
      </c>
      <c r="L114" s="100">
        <v>100</v>
      </c>
      <c r="M114" s="100">
        <v>0.49030030000000002</v>
      </c>
      <c r="N114" s="100">
        <v>1479</v>
      </c>
      <c r="O114" s="100">
        <v>0.15059320000000001</v>
      </c>
      <c r="P114" s="100">
        <v>0.27006200000000002</v>
      </c>
      <c r="R114" s="124">
        <v>2007</v>
      </c>
      <c r="S114" s="100">
        <v>759</v>
      </c>
      <c r="T114" s="100">
        <v>7.2465248999999998</v>
      </c>
      <c r="U114" s="100">
        <v>5.4647432</v>
      </c>
      <c r="V114" s="100">
        <v>5.4647432</v>
      </c>
      <c r="W114" s="100">
        <v>6.6749749999999999</v>
      </c>
      <c r="X114" s="100">
        <v>3.1812828999999998</v>
      </c>
      <c r="Y114" s="100">
        <v>2.5425930999999999</v>
      </c>
      <c r="Z114" s="100">
        <v>81.640315999999999</v>
      </c>
      <c r="AA114" s="100">
        <v>85</v>
      </c>
      <c r="AB114" s="100">
        <v>100</v>
      </c>
      <c r="AC114" s="100">
        <v>1.1280375</v>
      </c>
      <c r="AD114" s="100">
        <v>2365</v>
      </c>
      <c r="AE114" s="100">
        <v>0.24354490000000001</v>
      </c>
      <c r="AF114" s="100">
        <v>0.73322869999999996</v>
      </c>
      <c r="AH114" s="124">
        <v>2007</v>
      </c>
      <c r="AI114" s="100">
        <v>1105</v>
      </c>
      <c r="AJ114" s="100">
        <v>5.3054544999999997</v>
      </c>
      <c r="AK114" s="100">
        <v>4.7617642</v>
      </c>
      <c r="AL114" s="100">
        <v>4.7617642</v>
      </c>
      <c r="AM114" s="100">
        <v>5.8358458999999998</v>
      </c>
      <c r="AN114" s="100">
        <v>2.7732225000000001</v>
      </c>
      <c r="AO114" s="100">
        <v>2.2303044000000001</v>
      </c>
      <c r="AP114" s="100">
        <v>80.254299000000003</v>
      </c>
      <c r="AQ114" s="100">
        <v>83</v>
      </c>
      <c r="AR114" s="100">
        <v>100</v>
      </c>
      <c r="AS114" s="100">
        <v>0.80157270000000003</v>
      </c>
      <c r="AT114" s="100">
        <v>3844</v>
      </c>
      <c r="AU114" s="100">
        <v>0.19680629999999999</v>
      </c>
      <c r="AV114" s="100">
        <v>0.44173849999999998</v>
      </c>
      <c r="AW114" s="100">
        <v>0.67191469999999998</v>
      </c>
      <c r="AY114" s="124">
        <v>2007</v>
      </c>
    </row>
    <row r="115" spans="2:51">
      <c r="B115" s="124">
        <v>2008</v>
      </c>
      <c r="C115" s="100">
        <v>401</v>
      </c>
      <c r="D115" s="100">
        <v>3.7930221</v>
      </c>
      <c r="E115" s="100">
        <v>4.1510619000000002</v>
      </c>
      <c r="F115" s="100">
        <v>4.1510619000000002</v>
      </c>
      <c r="G115" s="100">
        <v>5.0718034999999997</v>
      </c>
      <c r="H115" s="100">
        <v>2.4104654000000001</v>
      </c>
      <c r="I115" s="100">
        <v>1.9075107</v>
      </c>
      <c r="J115" s="100">
        <v>77.985037000000005</v>
      </c>
      <c r="K115" s="100">
        <v>81</v>
      </c>
      <c r="L115" s="100">
        <v>100</v>
      </c>
      <c r="M115" s="100">
        <v>0.54522219999999999</v>
      </c>
      <c r="N115" s="100">
        <v>1637</v>
      </c>
      <c r="O115" s="100">
        <v>0.1632574</v>
      </c>
      <c r="P115" s="100">
        <v>0.29289520000000002</v>
      </c>
      <c r="R115" s="124">
        <v>2008</v>
      </c>
      <c r="S115" s="100">
        <v>770</v>
      </c>
      <c r="T115" s="100">
        <v>7.2116595999999999</v>
      </c>
      <c r="U115" s="100">
        <v>5.3141233000000003</v>
      </c>
      <c r="V115" s="100">
        <v>5.3141233000000003</v>
      </c>
      <c r="W115" s="100">
        <v>6.5500800000000003</v>
      </c>
      <c r="X115" s="100">
        <v>3.0413342000000001</v>
      </c>
      <c r="Y115" s="100">
        <v>2.3944694000000002</v>
      </c>
      <c r="Z115" s="100">
        <v>82.17013</v>
      </c>
      <c r="AA115" s="100">
        <v>85</v>
      </c>
      <c r="AB115" s="100">
        <v>100</v>
      </c>
      <c r="AC115" s="100">
        <v>1.0937811</v>
      </c>
      <c r="AD115" s="100">
        <v>2084</v>
      </c>
      <c r="AE115" s="100">
        <v>0.21046339999999999</v>
      </c>
      <c r="AF115" s="100">
        <v>0.65084730000000002</v>
      </c>
      <c r="AH115" s="124">
        <v>2008</v>
      </c>
      <c r="AI115" s="100">
        <v>1171</v>
      </c>
      <c r="AJ115" s="100">
        <v>5.510796</v>
      </c>
      <c r="AK115" s="100">
        <v>4.8729578</v>
      </c>
      <c r="AL115" s="100">
        <v>4.8729578</v>
      </c>
      <c r="AM115" s="100">
        <v>5.9955159</v>
      </c>
      <c r="AN115" s="100">
        <v>2.7925301999999999</v>
      </c>
      <c r="AO115" s="100">
        <v>2.2007237000000002</v>
      </c>
      <c r="AP115" s="100">
        <v>80.736976999999996</v>
      </c>
      <c r="AQ115" s="100">
        <v>84</v>
      </c>
      <c r="AR115" s="100">
        <v>100</v>
      </c>
      <c r="AS115" s="100">
        <v>0.81349950000000004</v>
      </c>
      <c r="AT115" s="100">
        <v>3721</v>
      </c>
      <c r="AU115" s="100">
        <v>0.18671219999999999</v>
      </c>
      <c r="AV115" s="100">
        <v>0.42327330000000002</v>
      </c>
      <c r="AW115" s="100">
        <v>0.78113770000000005</v>
      </c>
      <c r="AY115" s="124">
        <v>2008</v>
      </c>
    </row>
    <row r="116" spans="2:51">
      <c r="B116" s="124">
        <v>2009</v>
      </c>
      <c r="C116" s="100">
        <v>313</v>
      </c>
      <c r="D116" s="100">
        <v>2.8979343000000002</v>
      </c>
      <c r="E116" s="100">
        <v>3.0942120000000002</v>
      </c>
      <c r="F116" s="100">
        <v>3.0942120000000002</v>
      </c>
      <c r="G116" s="100">
        <v>3.7636563000000001</v>
      </c>
      <c r="H116" s="100">
        <v>1.8581455</v>
      </c>
      <c r="I116" s="100">
        <v>1.5080880000000001</v>
      </c>
      <c r="J116" s="100">
        <v>76.504791999999995</v>
      </c>
      <c r="K116" s="100">
        <v>80</v>
      </c>
      <c r="L116" s="100">
        <v>100</v>
      </c>
      <c r="M116" s="100">
        <v>0.43279869999999998</v>
      </c>
      <c r="N116" s="100">
        <v>1661</v>
      </c>
      <c r="O116" s="100">
        <v>0.16215499999999999</v>
      </c>
      <c r="P116" s="100">
        <v>0.29538599999999998</v>
      </c>
      <c r="R116" s="124">
        <v>2009</v>
      </c>
      <c r="S116" s="100">
        <v>765</v>
      </c>
      <c r="T116" s="100">
        <v>7.0242412999999999</v>
      </c>
      <c r="U116" s="100">
        <v>5.389411</v>
      </c>
      <c r="V116" s="100">
        <v>5.389411</v>
      </c>
      <c r="W116" s="100">
        <v>6.4969815000000004</v>
      </c>
      <c r="X116" s="100">
        <v>3.2435765000000001</v>
      </c>
      <c r="Y116" s="100">
        <v>2.6500113000000001</v>
      </c>
      <c r="Z116" s="100">
        <v>80.209149999999994</v>
      </c>
      <c r="AA116" s="100">
        <v>83</v>
      </c>
      <c r="AB116" s="100">
        <v>100</v>
      </c>
      <c r="AC116" s="100">
        <v>1.1177674</v>
      </c>
      <c r="AD116" s="100">
        <v>2650</v>
      </c>
      <c r="AE116" s="100">
        <v>0.26227329999999999</v>
      </c>
      <c r="AF116" s="100">
        <v>0.808975</v>
      </c>
      <c r="AH116" s="124">
        <v>2009</v>
      </c>
      <c r="AI116" s="100">
        <v>1078</v>
      </c>
      <c r="AJ116" s="100">
        <v>4.9696534999999997</v>
      </c>
      <c r="AK116" s="100">
        <v>4.4111973999999998</v>
      </c>
      <c r="AL116" s="100">
        <v>4.4111973999999998</v>
      </c>
      <c r="AM116" s="100">
        <v>5.3480154000000004</v>
      </c>
      <c r="AN116" s="100">
        <v>2.6335052999999999</v>
      </c>
      <c r="AO116" s="100">
        <v>2.1419993000000002</v>
      </c>
      <c r="AP116" s="100">
        <v>79.133581000000007</v>
      </c>
      <c r="AQ116" s="100">
        <v>82</v>
      </c>
      <c r="AR116" s="100">
        <v>100</v>
      </c>
      <c r="AS116" s="100">
        <v>0.76584260000000004</v>
      </c>
      <c r="AT116" s="100">
        <v>4311</v>
      </c>
      <c r="AU116" s="100">
        <v>0.21187139999999999</v>
      </c>
      <c r="AV116" s="100">
        <v>0.48444189999999998</v>
      </c>
      <c r="AW116" s="100">
        <v>0.57412799999999997</v>
      </c>
      <c r="AY116" s="124">
        <v>2009</v>
      </c>
    </row>
    <row r="117" spans="2:51">
      <c r="B117" s="124">
        <v>2010</v>
      </c>
      <c r="C117" s="100">
        <v>381</v>
      </c>
      <c r="D117" s="100">
        <v>3.4737952999999999</v>
      </c>
      <c r="E117" s="100">
        <v>3.6323704999999999</v>
      </c>
      <c r="F117" s="100">
        <v>3.6323704999999999</v>
      </c>
      <c r="G117" s="100">
        <v>4.4172221</v>
      </c>
      <c r="H117" s="100">
        <v>2.1747957000000002</v>
      </c>
      <c r="I117" s="100">
        <v>1.7587268</v>
      </c>
      <c r="J117" s="100">
        <v>76.640420000000006</v>
      </c>
      <c r="K117" s="100">
        <v>81</v>
      </c>
      <c r="L117" s="100">
        <v>100</v>
      </c>
      <c r="M117" s="100">
        <v>0.51848019999999995</v>
      </c>
      <c r="N117" s="100">
        <v>1892</v>
      </c>
      <c r="O117" s="100">
        <v>0.1819904</v>
      </c>
      <c r="P117" s="100">
        <v>0.33792230000000001</v>
      </c>
      <c r="R117" s="124">
        <v>2010</v>
      </c>
      <c r="S117" s="100">
        <v>800</v>
      </c>
      <c r="T117" s="100">
        <v>7.2307109000000001</v>
      </c>
      <c r="U117" s="100">
        <v>5.3288216000000004</v>
      </c>
      <c r="V117" s="100">
        <v>5.3288216000000004</v>
      </c>
      <c r="W117" s="100">
        <v>6.4926849999999998</v>
      </c>
      <c r="X117" s="100">
        <v>3.1328969999999998</v>
      </c>
      <c r="Y117" s="100">
        <v>2.5282062000000001</v>
      </c>
      <c r="Z117" s="100">
        <v>81.507499999999993</v>
      </c>
      <c r="AA117" s="100">
        <v>85</v>
      </c>
      <c r="AB117" s="100">
        <v>100</v>
      </c>
      <c r="AC117" s="100">
        <v>1.1430368</v>
      </c>
      <c r="AD117" s="100">
        <v>2410</v>
      </c>
      <c r="AE117" s="100">
        <v>0.2348422</v>
      </c>
      <c r="AF117" s="100">
        <v>0.75221760000000004</v>
      </c>
      <c r="AH117" s="124">
        <v>2010</v>
      </c>
      <c r="AI117" s="100">
        <v>1181</v>
      </c>
      <c r="AJ117" s="100">
        <v>5.3604456999999996</v>
      </c>
      <c r="AK117" s="100">
        <v>4.6407169000000001</v>
      </c>
      <c r="AL117" s="100">
        <v>4.6407169000000001</v>
      </c>
      <c r="AM117" s="100">
        <v>5.6644310999999998</v>
      </c>
      <c r="AN117" s="100">
        <v>2.7304053000000001</v>
      </c>
      <c r="AO117" s="100">
        <v>2.2028984999999999</v>
      </c>
      <c r="AP117" s="100">
        <v>79.937341000000004</v>
      </c>
      <c r="AQ117" s="100">
        <v>84</v>
      </c>
      <c r="AR117" s="100">
        <v>100</v>
      </c>
      <c r="AS117" s="100">
        <v>0.82315139999999998</v>
      </c>
      <c r="AT117" s="100">
        <v>4302</v>
      </c>
      <c r="AU117" s="100">
        <v>0.20824500000000001</v>
      </c>
      <c r="AV117" s="100">
        <v>0.48870920000000001</v>
      </c>
      <c r="AW117" s="100">
        <v>0.68164610000000003</v>
      </c>
      <c r="AY117" s="124">
        <v>2010</v>
      </c>
    </row>
    <row r="118" spans="2:51">
      <c r="B118" s="124">
        <v>2011</v>
      </c>
      <c r="C118" s="100">
        <v>380</v>
      </c>
      <c r="D118" s="100">
        <v>3.4178090000000001</v>
      </c>
      <c r="E118" s="100">
        <v>3.5083980000000001</v>
      </c>
      <c r="F118" s="100">
        <v>3.5083980000000001</v>
      </c>
      <c r="G118" s="100">
        <v>4.2626898000000004</v>
      </c>
      <c r="H118" s="100">
        <v>2.0643978000000001</v>
      </c>
      <c r="I118" s="100">
        <v>1.6411834000000001</v>
      </c>
      <c r="J118" s="100">
        <v>77.723684000000006</v>
      </c>
      <c r="K118" s="100">
        <v>81</v>
      </c>
      <c r="L118" s="100">
        <v>100</v>
      </c>
      <c r="M118" s="100">
        <v>0.50444710000000004</v>
      </c>
      <c r="N118" s="100">
        <v>1479</v>
      </c>
      <c r="O118" s="100">
        <v>0.14045340000000001</v>
      </c>
      <c r="P118" s="100">
        <v>0.27202599999999999</v>
      </c>
      <c r="R118" s="124">
        <v>2011</v>
      </c>
      <c r="S118" s="100">
        <v>792</v>
      </c>
      <c r="T118" s="100">
        <v>7.0576976</v>
      </c>
      <c r="U118" s="100">
        <v>5.0945907999999998</v>
      </c>
      <c r="V118" s="100">
        <v>5.0945907999999998</v>
      </c>
      <c r="W118" s="100">
        <v>6.2388447999999999</v>
      </c>
      <c r="X118" s="100">
        <v>2.9777938000000002</v>
      </c>
      <c r="Y118" s="100">
        <v>2.3925866999999998</v>
      </c>
      <c r="Z118" s="100">
        <v>81.895201999999998</v>
      </c>
      <c r="AA118" s="100">
        <v>85</v>
      </c>
      <c r="AB118" s="100">
        <v>100</v>
      </c>
      <c r="AC118" s="100">
        <v>1.1061144000000001</v>
      </c>
      <c r="AD118" s="100">
        <v>2282</v>
      </c>
      <c r="AE118" s="100">
        <v>0.2193416</v>
      </c>
      <c r="AF118" s="100">
        <v>0.69791479999999995</v>
      </c>
      <c r="AH118" s="124">
        <v>2011</v>
      </c>
      <c r="AI118" s="100">
        <v>1172</v>
      </c>
      <c r="AJ118" s="100">
        <v>5.2461894999999998</v>
      </c>
      <c r="AK118" s="100">
        <v>4.4523456000000001</v>
      </c>
      <c r="AL118" s="100">
        <v>4.4523456000000001</v>
      </c>
      <c r="AM118" s="100">
        <v>5.4489438999999997</v>
      </c>
      <c r="AN118" s="100">
        <v>2.5925307000000002</v>
      </c>
      <c r="AO118" s="100">
        <v>2.0710791999999998</v>
      </c>
      <c r="AP118" s="100">
        <v>80.542662000000007</v>
      </c>
      <c r="AQ118" s="100">
        <v>84</v>
      </c>
      <c r="AR118" s="100">
        <v>100</v>
      </c>
      <c r="AS118" s="100">
        <v>0.79764789999999997</v>
      </c>
      <c r="AT118" s="100">
        <v>3761</v>
      </c>
      <c r="AU118" s="100">
        <v>0.1796595</v>
      </c>
      <c r="AV118" s="100">
        <v>0.43196519999999999</v>
      </c>
      <c r="AW118" s="100">
        <v>0.68865160000000003</v>
      </c>
      <c r="AY118" s="124">
        <v>2011</v>
      </c>
    </row>
    <row r="119" spans="2:51">
      <c r="B119" s="124">
        <v>2012</v>
      </c>
      <c r="C119" s="100">
        <v>378</v>
      </c>
      <c r="D119" s="100">
        <v>3.3413411000000002</v>
      </c>
      <c r="E119" s="100">
        <v>3.3517868000000002</v>
      </c>
      <c r="F119" s="100">
        <v>3.3517868000000002</v>
      </c>
      <c r="G119" s="100">
        <v>4.0687119000000003</v>
      </c>
      <c r="H119" s="100">
        <v>2.0159674999999999</v>
      </c>
      <c r="I119" s="100">
        <v>1.6314534999999999</v>
      </c>
      <c r="J119" s="100">
        <v>76.857142999999994</v>
      </c>
      <c r="K119" s="100">
        <v>80</v>
      </c>
      <c r="L119" s="100">
        <v>100</v>
      </c>
      <c r="M119" s="100">
        <v>0.50538810000000001</v>
      </c>
      <c r="N119" s="100">
        <v>1879</v>
      </c>
      <c r="O119" s="100">
        <v>0.17550940000000001</v>
      </c>
      <c r="P119" s="100">
        <v>0.35530390000000001</v>
      </c>
      <c r="R119" s="124">
        <v>2012</v>
      </c>
      <c r="S119" s="100">
        <v>782</v>
      </c>
      <c r="T119" s="100">
        <v>6.8503765000000003</v>
      </c>
      <c r="U119" s="100">
        <v>4.9319359</v>
      </c>
      <c r="V119" s="100">
        <v>4.9319359</v>
      </c>
      <c r="W119" s="100">
        <v>5.9993414999999999</v>
      </c>
      <c r="X119" s="100">
        <v>2.9099756000000001</v>
      </c>
      <c r="Y119" s="100">
        <v>2.3495545999999998</v>
      </c>
      <c r="Z119" s="100">
        <v>81.370844000000005</v>
      </c>
      <c r="AA119" s="100">
        <v>85</v>
      </c>
      <c r="AB119" s="100">
        <v>100</v>
      </c>
      <c r="AC119" s="100">
        <v>1.0815446</v>
      </c>
      <c r="AD119" s="100">
        <v>2590</v>
      </c>
      <c r="AE119" s="100">
        <v>0.244725</v>
      </c>
      <c r="AF119" s="100">
        <v>0.81059599999999998</v>
      </c>
      <c r="AH119" s="124">
        <v>2012</v>
      </c>
      <c r="AI119" s="100">
        <v>1160</v>
      </c>
      <c r="AJ119" s="100">
        <v>5.1037796000000002</v>
      </c>
      <c r="AK119" s="100">
        <v>4.2821974000000003</v>
      </c>
      <c r="AL119" s="100">
        <v>4.2821974000000003</v>
      </c>
      <c r="AM119" s="100">
        <v>5.2174787</v>
      </c>
      <c r="AN119" s="100">
        <v>2.5298973</v>
      </c>
      <c r="AO119" s="100">
        <v>2.0412251000000001</v>
      </c>
      <c r="AP119" s="100">
        <v>79.900000000000006</v>
      </c>
      <c r="AQ119" s="100">
        <v>84</v>
      </c>
      <c r="AR119" s="100">
        <v>100</v>
      </c>
      <c r="AS119" s="100">
        <v>0.78858989999999995</v>
      </c>
      <c r="AT119" s="100">
        <v>4469</v>
      </c>
      <c r="AU119" s="100">
        <v>0.20991779999999999</v>
      </c>
      <c r="AV119" s="100">
        <v>0.52678049999999998</v>
      </c>
      <c r="AW119" s="100">
        <v>0.67960869999999995</v>
      </c>
      <c r="AY119" s="124">
        <v>2012</v>
      </c>
    </row>
    <row r="120" spans="2:51">
      <c r="B120" s="124">
        <v>2013</v>
      </c>
      <c r="C120" s="100">
        <v>377</v>
      </c>
      <c r="D120" s="100">
        <v>3.2766690000000001</v>
      </c>
      <c r="E120" s="100">
        <v>3.2407007999999999</v>
      </c>
      <c r="F120" s="100">
        <v>3.2407007999999999</v>
      </c>
      <c r="G120" s="100">
        <v>3.9483215999999999</v>
      </c>
      <c r="H120" s="100">
        <v>1.9193081000000001</v>
      </c>
      <c r="I120" s="100">
        <v>1.5384837</v>
      </c>
      <c r="J120" s="100">
        <v>77.737401000000006</v>
      </c>
      <c r="K120" s="100">
        <v>82</v>
      </c>
      <c r="L120" s="100">
        <v>100</v>
      </c>
      <c r="M120" s="100">
        <v>0.49747960000000002</v>
      </c>
      <c r="N120" s="100">
        <v>1706</v>
      </c>
      <c r="O120" s="100">
        <v>0.15682579999999999</v>
      </c>
      <c r="P120" s="100">
        <v>0.31863849999999999</v>
      </c>
      <c r="R120" s="124">
        <v>2013</v>
      </c>
      <c r="S120" s="100">
        <v>806</v>
      </c>
      <c r="T120" s="100">
        <v>6.9412352999999998</v>
      </c>
      <c r="U120" s="100">
        <v>4.8913886</v>
      </c>
      <c r="V120" s="100">
        <v>4.8913886</v>
      </c>
      <c r="W120" s="100">
        <v>5.9899009000000003</v>
      </c>
      <c r="X120" s="100">
        <v>2.8377853000000002</v>
      </c>
      <c r="Y120" s="100">
        <v>2.2811930999999999</v>
      </c>
      <c r="Z120" s="100">
        <v>82.511166000000003</v>
      </c>
      <c r="AA120" s="100">
        <v>86</v>
      </c>
      <c r="AB120" s="100">
        <v>100</v>
      </c>
      <c r="AC120" s="100">
        <v>1.1210637999999999</v>
      </c>
      <c r="AD120" s="100">
        <v>2184</v>
      </c>
      <c r="AE120" s="100">
        <v>0.20289499999999999</v>
      </c>
      <c r="AF120" s="100">
        <v>0.6707246</v>
      </c>
      <c r="AH120" s="124">
        <v>2013</v>
      </c>
      <c r="AI120" s="100">
        <v>1183</v>
      </c>
      <c r="AJ120" s="100">
        <v>5.1173678999999996</v>
      </c>
      <c r="AK120" s="100">
        <v>4.2157806999999998</v>
      </c>
      <c r="AL120" s="100">
        <v>4.2157806999999998</v>
      </c>
      <c r="AM120" s="100">
        <v>5.1656345000000004</v>
      </c>
      <c r="AN120" s="100">
        <v>2.4496242000000001</v>
      </c>
      <c r="AO120" s="100">
        <v>1.9654997999999999</v>
      </c>
      <c r="AP120" s="100">
        <v>80.989856000000003</v>
      </c>
      <c r="AQ120" s="100">
        <v>84</v>
      </c>
      <c r="AR120" s="100">
        <v>100</v>
      </c>
      <c r="AS120" s="100">
        <v>0.80106719999999998</v>
      </c>
      <c r="AT120" s="100">
        <v>3890</v>
      </c>
      <c r="AU120" s="100">
        <v>0.17973890000000001</v>
      </c>
      <c r="AV120" s="100">
        <v>0.4517892</v>
      </c>
      <c r="AW120" s="100">
        <v>0.66253189999999995</v>
      </c>
      <c r="AY120" s="124">
        <v>2013</v>
      </c>
    </row>
    <row r="121" spans="2:51">
      <c r="B121" s="124">
        <v>2014</v>
      </c>
      <c r="C121" s="100">
        <v>420</v>
      </c>
      <c r="D121" s="100">
        <v>3.5994473</v>
      </c>
      <c r="E121" s="100">
        <v>3.4682213000000002</v>
      </c>
      <c r="F121" s="100">
        <v>3.4682213000000002</v>
      </c>
      <c r="G121" s="100">
        <v>4.2424331000000004</v>
      </c>
      <c r="H121" s="100">
        <v>2.0484347000000001</v>
      </c>
      <c r="I121" s="100">
        <v>1.6468802</v>
      </c>
      <c r="J121" s="100">
        <v>77.995238000000001</v>
      </c>
      <c r="K121" s="100">
        <v>81</v>
      </c>
      <c r="L121" s="100">
        <v>100</v>
      </c>
      <c r="M121" s="100">
        <v>0.53611770000000003</v>
      </c>
      <c r="N121" s="100">
        <v>1707</v>
      </c>
      <c r="O121" s="100">
        <v>0.1549208</v>
      </c>
      <c r="P121" s="100">
        <v>0.31193579999999999</v>
      </c>
      <c r="R121" s="124">
        <v>2014</v>
      </c>
      <c r="S121" s="100">
        <v>815</v>
      </c>
      <c r="T121" s="100">
        <v>6.9113271000000003</v>
      </c>
      <c r="U121" s="100">
        <v>4.8116962000000001</v>
      </c>
      <c r="V121" s="100">
        <v>4.8116962000000001</v>
      </c>
      <c r="W121" s="100">
        <v>5.8954829000000002</v>
      </c>
      <c r="X121" s="100">
        <v>2.7834569999999998</v>
      </c>
      <c r="Y121" s="100">
        <v>2.2334710000000002</v>
      </c>
      <c r="Z121" s="100">
        <v>82.577914000000007</v>
      </c>
      <c r="AA121" s="100">
        <v>86</v>
      </c>
      <c r="AB121" s="100">
        <v>100</v>
      </c>
      <c r="AC121" s="100">
        <v>1.0832147999999999</v>
      </c>
      <c r="AD121" s="100">
        <v>2151</v>
      </c>
      <c r="AE121" s="100">
        <v>0.19686409999999999</v>
      </c>
      <c r="AF121" s="100">
        <v>0.64554080000000003</v>
      </c>
      <c r="AH121" s="124">
        <v>2014</v>
      </c>
      <c r="AI121" s="100">
        <v>1235</v>
      </c>
      <c r="AJ121" s="100">
        <v>5.2641239000000004</v>
      </c>
      <c r="AK121" s="100">
        <v>4.2635440999999998</v>
      </c>
      <c r="AL121" s="100">
        <v>4.2635440999999998</v>
      </c>
      <c r="AM121" s="100">
        <v>5.2311401999999996</v>
      </c>
      <c r="AN121" s="100">
        <v>2.4741868</v>
      </c>
      <c r="AO121" s="100">
        <v>1.9859115000000001</v>
      </c>
      <c r="AP121" s="100">
        <v>81.019433000000006</v>
      </c>
      <c r="AQ121" s="100">
        <v>84</v>
      </c>
      <c r="AR121" s="100">
        <v>100</v>
      </c>
      <c r="AS121" s="100">
        <v>0.8041412</v>
      </c>
      <c r="AT121" s="100">
        <v>3858</v>
      </c>
      <c r="AU121" s="100">
        <v>0.1758043</v>
      </c>
      <c r="AV121" s="100">
        <v>0.43819150000000001</v>
      </c>
      <c r="AW121" s="100">
        <v>0.72078969999999998</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1</v>
      </c>
      <c r="D75" s="100">
        <v>0</v>
      </c>
      <c r="E75" s="100">
        <v>1</v>
      </c>
      <c r="F75" s="100">
        <v>1</v>
      </c>
      <c r="G75" s="100">
        <v>0</v>
      </c>
      <c r="H75" s="100">
        <v>0</v>
      </c>
      <c r="I75" s="100">
        <v>0</v>
      </c>
      <c r="J75" s="100">
        <v>0</v>
      </c>
      <c r="K75" s="100">
        <v>2</v>
      </c>
      <c r="L75" s="100">
        <v>6</v>
      </c>
      <c r="M75" s="100">
        <v>13</v>
      </c>
      <c r="N75" s="100">
        <v>23</v>
      </c>
      <c r="O75" s="100">
        <v>23</v>
      </c>
      <c r="P75" s="100">
        <v>14</v>
      </c>
      <c r="Q75" s="100">
        <v>8</v>
      </c>
      <c r="R75" s="100">
        <v>32</v>
      </c>
      <c r="S75" s="100">
        <v>13</v>
      </c>
      <c r="T75" s="100">
        <v>26</v>
      </c>
      <c r="U75" s="100">
        <v>0</v>
      </c>
      <c r="V75" s="100">
        <v>163</v>
      </c>
      <c r="W75" s="128"/>
      <c r="X75" s="122">
        <v>1968</v>
      </c>
      <c r="Y75" s="100">
        <v>1</v>
      </c>
      <c r="Z75" s="100">
        <v>0</v>
      </c>
      <c r="AA75" s="100">
        <v>0</v>
      </c>
      <c r="AB75" s="100">
        <v>5</v>
      </c>
      <c r="AC75" s="100">
        <v>6</v>
      </c>
      <c r="AD75" s="100">
        <v>5</v>
      </c>
      <c r="AE75" s="100">
        <v>1</v>
      </c>
      <c r="AF75" s="100">
        <v>3</v>
      </c>
      <c r="AG75" s="100">
        <v>5</v>
      </c>
      <c r="AH75" s="100">
        <v>4</v>
      </c>
      <c r="AI75" s="100">
        <v>13</v>
      </c>
      <c r="AJ75" s="100">
        <v>16</v>
      </c>
      <c r="AK75" s="100">
        <v>19</v>
      </c>
      <c r="AL75" s="100">
        <v>25</v>
      </c>
      <c r="AM75" s="100">
        <v>36</v>
      </c>
      <c r="AN75" s="100">
        <v>36</v>
      </c>
      <c r="AO75" s="100">
        <v>34</v>
      </c>
      <c r="AP75" s="100">
        <v>52</v>
      </c>
      <c r="AQ75" s="100">
        <v>0</v>
      </c>
      <c r="AR75" s="100">
        <v>261</v>
      </c>
      <c r="AS75" s="128"/>
      <c r="AT75" s="122">
        <v>1968</v>
      </c>
      <c r="AU75" s="100">
        <v>2</v>
      </c>
      <c r="AV75" s="100">
        <v>0</v>
      </c>
      <c r="AW75" s="100">
        <v>1</v>
      </c>
      <c r="AX75" s="100">
        <v>6</v>
      </c>
      <c r="AY75" s="100">
        <v>6</v>
      </c>
      <c r="AZ75" s="100">
        <v>5</v>
      </c>
      <c r="BA75" s="100">
        <v>1</v>
      </c>
      <c r="BB75" s="100">
        <v>3</v>
      </c>
      <c r="BC75" s="100">
        <v>7</v>
      </c>
      <c r="BD75" s="100">
        <v>10</v>
      </c>
      <c r="BE75" s="100">
        <v>26</v>
      </c>
      <c r="BF75" s="100">
        <v>39</v>
      </c>
      <c r="BG75" s="100">
        <v>42</v>
      </c>
      <c r="BH75" s="100">
        <v>39</v>
      </c>
      <c r="BI75" s="100">
        <v>44</v>
      </c>
      <c r="BJ75" s="100">
        <v>68</v>
      </c>
      <c r="BK75" s="100">
        <v>47</v>
      </c>
      <c r="BL75" s="100">
        <v>78</v>
      </c>
      <c r="BM75" s="100">
        <v>0</v>
      </c>
      <c r="BN75" s="100">
        <v>424</v>
      </c>
      <c r="BP75" s="122">
        <v>1968</v>
      </c>
    </row>
    <row r="76" spans="2:68">
      <c r="B76" s="122">
        <v>1969</v>
      </c>
      <c r="C76" s="100">
        <v>0</v>
      </c>
      <c r="D76" s="100">
        <v>0</v>
      </c>
      <c r="E76" s="100">
        <v>0</v>
      </c>
      <c r="F76" s="100">
        <v>1</v>
      </c>
      <c r="G76" s="100">
        <v>1</v>
      </c>
      <c r="H76" s="100">
        <v>1</v>
      </c>
      <c r="I76" s="100">
        <v>0</v>
      </c>
      <c r="J76" s="100">
        <v>6</v>
      </c>
      <c r="K76" s="100">
        <v>4</v>
      </c>
      <c r="L76" s="100">
        <v>8</v>
      </c>
      <c r="M76" s="100">
        <v>7</v>
      </c>
      <c r="N76" s="100">
        <v>26</v>
      </c>
      <c r="O76" s="100">
        <v>27</v>
      </c>
      <c r="P76" s="100">
        <v>21</v>
      </c>
      <c r="Q76" s="100">
        <v>20</v>
      </c>
      <c r="R76" s="100">
        <v>24</v>
      </c>
      <c r="S76" s="100">
        <v>19</v>
      </c>
      <c r="T76" s="100">
        <v>9</v>
      </c>
      <c r="U76" s="100">
        <v>0</v>
      </c>
      <c r="V76" s="100">
        <v>174</v>
      </c>
      <c r="W76" s="128"/>
      <c r="X76" s="122">
        <v>1969</v>
      </c>
      <c r="Y76" s="100">
        <v>0</v>
      </c>
      <c r="Z76" s="100">
        <v>1</v>
      </c>
      <c r="AA76" s="100">
        <v>4</v>
      </c>
      <c r="AB76" s="100">
        <v>2</v>
      </c>
      <c r="AC76" s="100">
        <v>2</v>
      </c>
      <c r="AD76" s="100">
        <v>3</v>
      </c>
      <c r="AE76" s="100">
        <v>3</v>
      </c>
      <c r="AF76" s="100">
        <v>4</v>
      </c>
      <c r="AG76" s="100">
        <v>6</v>
      </c>
      <c r="AH76" s="100">
        <v>10</v>
      </c>
      <c r="AI76" s="100">
        <v>16</v>
      </c>
      <c r="AJ76" s="100">
        <v>17</v>
      </c>
      <c r="AK76" s="100">
        <v>15</v>
      </c>
      <c r="AL76" s="100">
        <v>26</v>
      </c>
      <c r="AM76" s="100">
        <v>37</v>
      </c>
      <c r="AN76" s="100">
        <v>46</v>
      </c>
      <c r="AO76" s="100">
        <v>42</v>
      </c>
      <c r="AP76" s="100">
        <v>36</v>
      </c>
      <c r="AQ76" s="100">
        <v>0</v>
      </c>
      <c r="AR76" s="100">
        <v>270</v>
      </c>
      <c r="AS76" s="128"/>
      <c r="AT76" s="122">
        <v>1969</v>
      </c>
      <c r="AU76" s="100">
        <v>0</v>
      </c>
      <c r="AV76" s="100">
        <v>1</v>
      </c>
      <c r="AW76" s="100">
        <v>4</v>
      </c>
      <c r="AX76" s="100">
        <v>3</v>
      </c>
      <c r="AY76" s="100">
        <v>3</v>
      </c>
      <c r="AZ76" s="100">
        <v>4</v>
      </c>
      <c r="BA76" s="100">
        <v>3</v>
      </c>
      <c r="BB76" s="100">
        <v>10</v>
      </c>
      <c r="BC76" s="100">
        <v>10</v>
      </c>
      <c r="BD76" s="100">
        <v>18</v>
      </c>
      <c r="BE76" s="100">
        <v>23</v>
      </c>
      <c r="BF76" s="100">
        <v>43</v>
      </c>
      <c r="BG76" s="100">
        <v>42</v>
      </c>
      <c r="BH76" s="100">
        <v>47</v>
      </c>
      <c r="BI76" s="100">
        <v>57</v>
      </c>
      <c r="BJ76" s="100">
        <v>70</v>
      </c>
      <c r="BK76" s="100">
        <v>61</v>
      </c>
      <c r="BL76" s="100">
        <v>45</v>
      </c>
      <c r="BM76" s="100">
        <v>0</v>
      </c>
      <c r="BN76" s="100">
        <v>444</v>
      </c>
      <c r="BP76" s="122">
        <v>1969</v>
      </c>
    </row>
    <row r="77" spans="2:68">
      <c r="B77" s="122">
        <v>1970</v>
      </c>
      <c r="C77" s="100">
        <v>2</v>
      </c>
      <c r="D77" s="100">
        <v>0</v>
      </c>
      <c r="E77" s="100">
        <v>0</v>
      </c>
      <c r="F77" s="100">
        <v>1</v>
      </c>
      <c r="G77" s="100">
        <v>1</v>
      </c>
      <c r="H77" s="100">
        <v>0</v>
      </c>
      <c r="I77" s="100">
        <v>1</v>
      </c>
      <c r="J77" s="100">
        <v>4</v>
      </c>
      <c r="K77" s="100">
        <v>3</v>
      </c>
      <c r="L77" s="100">
        <v>4</v>
      </c>
      <c r="M77" s="100">
        <v>5</v>
      </c>
      <c r="N77" s="100">
        <v>20</v>
      </c>
      <c r="O77" s="100">
        <v>25</v>
      </c>
      <c r="P77" s="100">
        <v>21</v>
      </c>
      <c r="Q77" s="100">
        <v>19</v>
      </c>
      <c r="R77" s="100">
        <v>29</v>
      </c>
      <c r="S77" s="100">
        <v>25</v>
      </c>
      <c r="T77" s="100">
        <v>13</v>
      </c>
      <c r="U77" s="100">
        <v>0</v>
      </c>
      <c r="V77" s="100">
        <v>173</v>
      </c>
      <c r="W77" s="128"/>
      <c r="X77" s="122">
        <v>1970</v>
      </c>
      <c r="Y77" s="100">
        <v>0</v>
      </c>
      <c r="Z77" s="100">
        <v>0</v>
      </c>
      <c r="AA77" s="100">
        <v>2</v>
      </c>
      <c r="AB77" s="100">
        <v>4</v>
      </c>
      <c r="AC77" s="100">
        <v>4</v>
      </c>
      <c r="AD77" s="100">
        <v>4</v>
      </c>
      <c r="AE77" s="100">
        <v>1</v>
      </c>
      <c r="AF77" s="100">
        <v>5</v>
      </c>
      <c r="AG77" s="100">
        <v>8</v>
      </c>
      <c r="AH77" s="100">
        <v>10</v>
      </c>
      <c r="AI77" s="100">
        <v>6</v>
      </c>
      <c r="AJ77" s="100">
        <v>24</v>
      </c>
      <c r="AK77" s="100">
        <v>34</v>
      </c>
      <c r="AL77" s="100">
        <v>27</v>
      </c>
      <c r="AM77" s="100">
        <v>34</v>
      </c>
      <c r="AN77" s="100">
        <v>51</v>
      </c>
      <c r="AO77" s="100">
        <v>45</v>
      </c>
      <c r="AP77" s="100">
        <v>46</v>
      </c>
      <c r="AQ77" s="100">
        <v>0</v>
      </c>
      <c r="AR77" s="100">
        <v>305</v>
      </c>
      <c r="AS77" s="128"/>
      <c r="AT77" s="122">
        <v>1970</v>
      </c>
      <c r="AU77" s="100">
        <v>2</v>
      </c>
      <c r="AV77" s="100">
        <v>0</v>
      </c>
      <c r="AW77" s="100">
        <v>2</v>
      </c>
      <c r="AX77" s="100">
        <v>5</v>
      </c>
      <c r="AY77" s="100">
        <v>5</v>
      </c>
      <c r="AZ77" s="100">
        <v>4</v>
      </c>
      <c r="BA77" s="100">
        <v>2</v>
      </c>
      <c r="BB77" s="100">
        <v>9</v>
      </c>
      <c r="BC77" s="100">
        <v>11</v>
      </c>
      <c r="BD77" s="100">
        <v>14</v>
      </c>
      <c r="BE77" s="100">
        <v>11</v>
      </c>
      <c r="BF77" s="100">
        <v>44</v>
      </c>
      <c r="BG77" s="100">
        <v>59</v>
      </c>
      <c r="BH77" s="100">
        <v>48</v>
      </c>
      <c r="BI77" s="100">
        <v>53</v>
      </c>
      <c r="BJ77" s="100">
        <v>80</v>
      </c>
      <c r="BK77" s="100">
        <v>70</v>
      </c>
      <c r="BL77" s="100">
        <v>59</v>
      </c>
      <c r="BM77" s="100">
        <v>0</v>
      </c>
      <c r="BN77" s="100">
        <v>478</v>
      </c>
      <c r="BP77" s="122">
        <v>1970</v>
      </c>
    </row>
    <row r="78" spans="2:68">
      <c r="B78" s="122">
        <v>1971</v>
      </c>
      <c r="C78" s="100">
        <v>0</v>
      </c>
      <c r="D78" s="100">
        <v>0</v>
      </c>
      <c r="E78" s="100">
        <v>2</v>
      </c>
      <c r="F78" s="100">
        <v>1</v>
      </c>
      <c r="G78" s="100">
        <v>1</v>
      </c>
      <c r="H78" s="100">
        <v>1</v>
      </c>
      <c r="I78" s="100">
        <v>1</v>
      </c>
      <c r="J78" s="100">
        <v>2</v>
      </c>
      <c r="K78" s="100">
        <v>4</v>
      </c>
      <c r="L78" s="100">
        <v>7</v>
      </c>
      <c r="M78" s="100">
        <v>8</v>
      </c>
      <c r="N78" s="100">
        <v>14</v>
      </c>
      <c r="O78" s="100">
        <v>24</v>
      </c>
      <c r="P78" s="100">
        <v>25</v>
      </c>
      <c r="Q78" s="100">
        <v>21</v>
      </c>
      <c r="R78" s="100">
        <v>20</v>
      </c>
      <c r="S78" s="100">
        <v>13</v>
      </c>
      <c r="T78" s="100">
        <v>20</v>
      </c>
      <c r="U78" s="100">
        <v>0</v>
      </c>
      <c r="V78" s="100">
        <v>164</v>
      </c>
      <c r="W78" s="128"/>
      <c r="X78" s="122">
        <v>1971</v>
      </c>
      <c r="Y78" s="100">
        <v>1</v>
      </c>
      <c r="Z78" s="100">
        <v>0</v>
      </c>
      <c r="AA78" s="100">
        <v>1</v>
      </c>
      <c r="AB78" s="100">
        <v>4</v>
      </c>
      <c r="AC78" s="100">
        <v>6</v>
      </c>
      <c r="AD78" s="100">
        <v>3</v>
      </c>
      <c r="AE78" s="100">
        <v>4</v>
      </c>
      <c r="AF78" s="100">
        <v>3</v>
      </c>
      <c r="AG78" s="100">
        <v>6</v>
      </c>
      <c r="AH78" s="100">
        <v>15</v>
      </c>
      <c r="AI78" s="100">
        <v>9</v>
      </c>
      <c r="AJ78" s="100">
        <v>20</v>
      </c>
      <c r="AK78" s="100">
        <v>27</v>
      </c>
      <c r="AL78" s="100">
        <v>28</v>
      </c>
      <c r="AM78" s="100">
        <v>38</v>
      </c>
      <c r="AN78" s="100">
        <v>41</v>
      </c>
      <c r="AO78" s="100">
        <v>51</v>
      </c>
      <c r="AP78" s="100">
        <v>47</v>
      </c>
      <c r="AQ78" s="100">
        <v>0</v>
      </c>
      <c r="AR78" s="100">
        <v>304</v>
      </c>
      <c r="AS78" s="128"/>
      <c r="AT78" s="122">
        <v>1971</v>
      </c>
      <c r="AU78" s="100">
        <v>1</v>
      </c>
      <c r="AV78" s="100">
        <v>0</v>
      </c>
      <c r="AW78" s="100">
        <v>3</v>
      </c>
      <c r="AX78" s="100">
        <v>5</v>
      </c>
      <c r="AY78" s="100">
        <v>7</v>
      </c>
      <c r="AZ78" s="100">
        <v>4</v>
      </c>
      <c r="BA78" s="100">
        <v>5</v>
      </c>
      <c r="BB78" s="100">
        <v>5</v>
      </c>
      <c r="BC78" s="100">
        <v>10</v>
      </c>
      <c r="BD78" s="100">
        <v>22</v>
      </c>
      <c r="BE78" s="100">
        <v>17</v>
      </c>
      <c r="BF78" s="100">
        <v>34</v>
      </c>
      <c r="BG78" s="100">
        <v>51</v>
      </c>
      <c r="BH78" s="100">
        <v>53</v>
      </c>
      <c r="BI78" s="100">
        <v>59</v>
      </c>
      <c r="BJ78" s="100">
        <v>61</v>
      </c>
      <c r="BK78" s="100">
        <v>64</v>
      </c>
      <c r="BL78" s="100">
        <v>67</v>
      </c>
      <c r="BM78" s="100">
        <v>0</v>
      </c>
      <c r="BN78" s="100">
        <v>468</v>
      </c>
      <c r="BP78" s="122">
        <v>1971</v>
      </c>
    </row>
    <row r="79" spans="2:68">
      <c r="B79" s="122">
        <v>1972</v>
      </c>
      <c r="C79" s="100">
        <v>2</v>
      </c>
      <c r="D79" s="100">
        <v>1</v>
      </c>
      <c r="E79" s="100">
        <v>2</v>
      </c>
      <c r="F79" s="100">
        <v>0</v>
      </c>
      <c r="G79" s="100">
        <v>2</v>
      </c>
      <c r="H79" s="100">
        <v>1</v>
      </c>
      <c r="I79" s="100">
        <v>1</v>
      </c>
      <c r="J79" s="100">
        <v>1</v>
      </c>
      <c r="K79" s="100">
        <v>3</v>
      </c>
      <c r="L79" s="100">
        <v>5</v>
      </c>
      <c r="M79" s="100">
        <v>3</v>
      </c>
      <c r="N79" s="100">
        <v>11</v>
      </c>
      <c r="O79" s="100">
        <v>18</v>
      </c>
      <c r="P79" s="100">
        <v>7</v>
      </c>
      <c r="Q79" s="100">
        <v>25</v>
      </c>
      <c r="R79" s="100">
        <v>34</v>
      </c>
      <c r="S79" s="100">
        <v>21</v>
      </c>
      <c r="T79" s="100">
        <v>21</v>
      </c>
      <c r="U79" s="100">
        <v>0</v>
      </c>
      <c r="V79" s="100">
        <v>158</v>
      </c>
      <c r="W79" s="128"/>
      <c r="X79" s="122">
        <v>1972</v>
      </c>
      <c r="Y79" s="100">
        <v>3</v>
      </c>
      <c r="Z79" s="100">
        <v>1</v>
      </c>
      <c r="AA79" s="100">
        <v>1</v>
      </c>
      <c r="AB79" s="100">
        <v>2</v>
      </c>
      <c r="AC79" s="100">
        <v>2</v>
      </c>
      <c r="AD79" s="100">
        <v>2</v>
      </c>
      <c r="AE79" s="100">
        <v>3</v>
      </c>
      <c r="AF79" s="100">
        <v>3</v>
      </c>
      <c r="AG79" s="100">
        <v>7</v>
      </c>
      <c r="AH79" s="100">
        <v>4</v>
      </c>
      <c r="AI79" s="100">
        <v>8</v>
      </c>
      <c r="AJ79" s="100">
        <v>27</v>
      </c>
      <c r="AK79" s="100">
        <v>32</v>
      </c>
      <c r="AL79" s="100">
        <v>36</v>
      </c>
      <c r="AM79" s="100">
        <v>45</v>
      </c>
      <c r="AN79" s="100">
        <v>45</v>
      </c>
      <c r="AO79" s="100">
        <v>51</v>
      </c>
      <c r="AP79" s="100">
        <v>51</v>
      </c>
      <c r="AQ79" s="100">
        <v>0</v>
      </c>
      <c r="AR79" s="100">
        <v>323</v>
      </c>
      <c r="AS79" s="128"/>
      <c r="AT79" s="122">
        <v>1972</v>
      </c>
      <c r="AU79" s="100">
        <v>5</v>
      </c>
      <c r="AV79" s="100">
        <v>2</v>
      </c>
      <c r="AW79" s="100">
        <v>3</v>
      </c>
      <c r="AX79" s="100">
        <v>2</v>
      </c>
      <c r="AY79" s="100">
        <v>4</v>
      </c>
      <c r="AZ79" s="100">
        <v>3</v>
      </c>
      <c r="BA79" s="100">
        <v>4</v>
      </c>
      <c r="BB79" s="100">
        <v>4</v>
      </c>
      <c r="BC79" s="100">
        <v>10</v>
      </c>
      <c r="BD79" s="100">
        <v>9</v>
      </c>
      <c r="BE79" s="100">
        <v>11</v>
      </c>
      <c r="BF79" s="100">
        <v>38</v>
      </c>
      <c r="BG79" s="100">
        <v>50</v>
      </c>
      <c r="BH79" s="100">
        <v>43</v>
      </c>
      <c r="BI79" s="100">
        <v>70</v>
      </c>
      <c r="BJ79" s="100">
        <v>79</v>
      </c>
      <c r="BK79" s="100">
        <v>72</v>
      </c>
      <c r="BL79" s="100">
        <v>72</v>
      </c>
      <c r="BM79" s="100">
        <v>0</v>
      </c>
      <c r="BN79" s="100">
        <v>481</v>
      </c>
      <c r="BP79" s="122">
        <v>1972</v>
      </c>
    </row>
    <row r="80" spans="2:68">
      <c r="B80" s="122">
        <v>1973</v>
      </c>
      <c r="C80" s="100">
        <v>1</v>
      </c>
      <c r="D80" s="100">
        <v>1</v>
      </c>
      <c r="E80" s="100">
        <v>0</v>
      </c>
      <c r="F80" s="100">
        <v>1</v>
      </c>
      <c r="G80" s="100">
        <v>0</v>
      </c>
      <c r="H80" s="100">
        <v>0</v>
      </c>
      <c r="I80" s="100">
        <v>2</v>
      </c>
      <c r="J80" s="100">
        <v>1</v>
      </c>
      <c r="K80" s="100">
        <v>4</v>
      </c>
      <c r="L80" s="100">
        <v>8</v>
      </c>
      <c r="M80" s="100">
        <v>9</v>
      </c>
      <c r="N80" s="100">
        <v>15</v>
      </c>
      <c r="O80" s="100">
        <v>23</v>
      </c>
      <c r="P80" s="100">
        <v>21</v>
      </c>
      <c r="Q80" s="100">
        <v>34</v>
      </c>
      <c r="R80" s="100">
        <v>29</v>
      </c>
      <c r="S80" s="100">
        <v>20</v>
      </c>
      <c r="T80" s="100">
        <v>18</v>
      </c>
      <c r="U80" s="100">
        <v>0</v>
      </c>
      <c r="V80" s="100">
        <v>187</v>
      </c>
      <c r="W80" s="128"/>
      <c r="X80" s="122">
        <v>1973</v>
      </c>
      <c r="Y80" s="100">
        <v>0</v>
      </c>
      <c r="Z80" s="100">
        <v>0</v>
      </c>
      <c r="AA80" s="100">
        <v>1</v>
      </c>
      <c r="AB80" s="100">
        <v>0</v>
      </c>
      <c r="AC80" s="100">
        <v>0</v>
      </c>
      <c r="AD80" s="100">
        <v>2</v>
      </c>
      <c r="AE80" s="100">
        <v>2</v>
      </c>
      <c r="AF80" s="100">
        <v>5</v>
      </c>
      <c r="AG80" s="100">
        <v>4</v>
      </c>
      <c r="AH80" s="100">
        <v>6</v>
      </c>
      <c r="AI80" s="100">
        <v>13</v>
      </c>
      <c r="AJ80" s="100">
        <v>18</v>
      </c>
      <c r="AK80" s="100">
        <v>20</v>
      </c>
      <c r="AL80" s="100">
        <v>25</v>
      </c>
      <c r="AM80" s="100">
        <v>34</v>
      </c>
      <c r="AN80" s="100">
        <v>50</v>
      </c>
      <c r="AO80" s="100">
        <v>38</v>
      </c>
      <c r="AP80" s="100">
        <v>50</v>
      </c>
      <c r="AQ80" s="100">
        <v>0</v>
      </c>
      <c r="AR80" s="100">
        <v>268</v>
      </c>
      <c r="AS80" s="128"/>
      <c r="AT80" s="122">
        <v>1973</v>
      </c>
      <c r="AU80" s="100">
        <v>1</v>
      </c>
      <c r="AV80" s="100">
        <v>1</v>
      </c>
      <c r="AW80" s="100">
        <v>1</v>
      </c>
      <c r="AX80" s="100">
        <v>1</v>
      </c>
      <c r="AY80" s="100">
        <v>0</v>
      </c>
      <c r="AZ80" s="100">
        <v>2</v>
      </c>
      <c r="BA80" s="100">
        <v>4</v>
      </c>
      <c r="BB80" s="100">
        <v>6</v>
      </c>
      <c r="BC80" s="100">
        <v>8</v>
      </c>
      <c r="BD80" s="100">
        <v>14</v>
      </c>
      <c r="BE80" s="100">
        <v>22</v>
      </c>
      <c r="BF80" s="100">
        <v>33</v>
      </c>
      <c r="BG80" s="100">
        <v>43</v>
      </c>
      <c r="BH80" s="100">
        <v>46</v>
      </c>
      <c r="BI80" s="100">
        <v>68</v>
      </c>
      <c r="BJ80" s="100">
        <v>79</v>
      </c>
      <c r="BK80" s="100">
        <v>58</v>
      </c>
      <c r="BL80" s="100">
        <v>68</v>
      </c>
      <c r="BM80" s="100">
        <v>0</v>
      </c>
      <c r="BN80" s="100">
        <v>455</v>
      </c>
      <c r="BP80" s="122">
        <v>1973</v>
      </c>
    </row>
    <row r="81" spans="2:68">
      <c r="B81" s="122">
        <v>1974</v>
      </c>
      <c r="C81" s="100">
        <v>3</v>
      </c>
      <c r="D81" s="100">
        <v>0</v>
      </c>
      <c r="E81" s="100">
        <v>0</v>
      </c>
      <c r="F81" s="100">
        <v>1</v>
      </c>
      <c r="G81" s="100">
        <v>0</v>
      </c>
      <c r="H81" s="100">
        <v>2</v>
      </c>
      <c r="I81" s="100">
        <v>2</v>
      </c>
      <c r="J81" s="100">
        <v>0</v>
      </c>
      <c r="K81" s="100">
        <v>3</v>
      </c>
      <c r="L81" s="100">
        <v>5</v>
      </c>
      <c r="M81" s="100">
        <v>13</v>
      </c>
      <c r="N81" s="100">
        <v>17</v>
      </c>
      <c r="O81" s="100">
        <v>21</v>
      </c>
      <c r="P81" s="100">
        <v>26</v>
      </c>
      <c r="Q81" s="100">
        <v>30</v>
      </c>
      <c r="R81" s="100">
        <v>26</v>
      </c>
      <c r="S81" s="100">
        <v>25</v>
      </c>
      <c r="T81" s="100">
        <v>27</v>
      </c>
      <c r="U81" s="100">
        <v>0</v>
      </c>
      <c r="V81" s="100">
        <v>201</v>
      </c>
      <c r="W81" s="128"/>
      <c r="X81" s="122">
        <v>1974</v>
      </c>
      <c r="Y81" s="100">
        <v>0</v>
      </c>
      <c r="Z81" s="100">
        <v>0</v>
      </c>
      <c r="AA81" s="100">
        <v>2</v>
      </c>
      <c r="AB81" s="100">
        <v>5</v>
      </c>
      <c r="AC81" s="100">
        <v>6</v>
      </c>
      <c r="AD81" s="100">
        <v>4</v>
      </c>
      <c r="AE81" s="100">
        <v>3</v>
      </c>
      <c r="AF81" s="100">
        <v>2</v>
      </c>
      <c r="AG81" s="100">
        <v>8</v>
      </c>
      <c r="AH81" s="100">
        <v>7</v>
      </c>
      <c r="AI81" s="100">
        <v>16</v>
      </c>
      <c r="AJ81" s="100">
        <v>14</v>
      </c>
      <c r="AK81" s="100">
        <v>31</v>
      </c>
      <c r="AL81" s="100">
        <v>30</v>
      </c>
      <c r="AM81" s="100">
        <v>40</v>
      </c>
      <c r="AN81" s="100">
        <v>51</v>
      </c>
      <c r="AO81" s="100">
        <v>59</v>
      </c>
      <c r="AP81" s="100">
        <v>66</v>
      </c>
      <c r="AQ81" s="100">
        <v>0</v>
      </c>
      <c r="AR81" s="100">
        <v>344</v>
      </c>
      <c r="AS81" s="128"/>
      <c r="AT81" s="122">
        <v>1974</v>
      </c>
      <c r="AU81" s="100">
        <v>3</v>
      </c>
      <c r="AV81" s="100">
        <v>0</v>
      </c>
      <c r="AW81" s="100">
        <v>2</v>
      </c>
      <c r="AX81" s="100">
        <v>6</v>
      </c>
      <c r="AY81" s="100">
        <v>6</v>
      </c>
      <c r="AZ81" s="100">
        <v>6</v>
      </c>
      <c r="BA81" s="100">
        <v>5</v>
      </c>
      <c r="BB81" s="100">
        <v>2</v>
      </c>
      <c r="BC81" s="100">
        <v>11</v>
      </c>
      <c r="BD81" s="100">
        <v>12</v>
      </c>
      <c r="BE81" s="100">
        <v>29</v>
      </c>
      <c r="BF81" s="100">
        <v>31</v>
      </c>
      <c r="BG81" s="100">
        <v>52</v>
      </c>
      <c r="BH81" s="100">
        <v>56</v>
      </c>
      <c r="BI81" s="100">
        <v>70</v>
      </c>
      <c r="BJ81" s="100">
        <v>77</v>
      </c>
      <c r="BK81" s="100">
        <v>84</v>
      </c>
      <c r="BL81" s="100">
        <v>93</v>
      </c>
      <c r="BM81" s="100">
        <v>0</v>
      </c>
      <c r="BN81" s="100">
        <v>545</v>
      </c>
      <c r="BP81" s="122">
        <v>1974</v>
      </c>
    </row>
    <row r="82" spans="2:68">
      <c r="B82" s="122">
        <v>1975</v>
      </c>
      <c r="C82" s="100">
        <v>1</v>
      </c>
      <c r="D82" s="100">
        <v>0</v>
      </c>
      <c r="E82" s="100">
        <v>2</v>
      </c>
      <c r="F82" s="100">
        <v>0</v>
      </c>
      <c r="G82" s="100">
        <v>0</v>
      </c>
      <c r="H82" s="100">
        <v>0</v>
      </c>
      <c r="I82" s="100">
        <v>1</v>
      </c>
      <c r="J82" s="100">
        <v>4</v>
      </c>
      <c r="K82" s="100">
        <v>2</v>
      </c>
      <c r="L82" s="100">
        <v>6</v>
      </c>
      <c r="M82" s="100">
        <v>5</v>
      </c>
      <c r="N82" s="100">
        <v>15</v>
      </c>
      <c r="O82" s="100">
        <v>17</v>
      </c>
      <c r="P82" s="100">
        <v>24</v>
      </c>
      <c r="Q82" s="100">
        <v>25</v>
      </c>
      <c r="R82" s="100">
        <v>16</v>
      </c>
      <c r="S82" s="100">
        <v>12</v>
      </c>
      <c r="T82" s="100">
        <v>18</v>
      </c>
      <c r="U82" s="100">
        <v>0</v>
      </c>
      <c r="V82" s="100">
        <v>148</v>
      </c>
      <c r="W82" s="128"/>
      <c r="X82" s="122">
        <v>1975</v>
      </c>
      <c r="Y82" s="100">
        <v>0</v>
      </c>
      <c r="Z82" s="100">
        <v>0</v>
      </c>
      <c r="AA82" s="100">
        <v>1</v>
      </c>
      <c r="AB82" s="100">
        <v>0</v>
      </c>
      <c r="AC82" s="100">
        <v>2</v>
      </c>
      <c r="AD82" s="100">
        <v>6</v>
      </c>
      <c r="AE82" s="100">
        <v>2</v>
      </c>
      <c r="AF82" s="100">
        <v>7</v>
      </c>
      <c r="AG82" s="100">
        <v>4</v>
      </c>
      <c r="AH82" s="100">
        <v>7</v>
      </c>
      <c r="AI82" s="100">
        <v>11</v>
      </c>
      <c r="AJ82" s="100">
        <v>17</v>
      </c>
      <c r="AK82" s="100">
        <v>26</v>
      </c>
      <c r="AL82" s="100">
        <v>27</v>
      </c>
      <c r="AM82" s="100">
        <v>44</v>
      </c>
      <c r="AN82" s="100">
        <v>44</v>
      </c>
      <c r="AO82" s="100">
        <v>28</v>
      </c>
      <c r="AP82" s="100">
        <v>48</v>
      </c>
      <c r="AQ82" s="100">
        <v>0</v>
      </c>
      <c r="AR82" s="100">
        <v>274</v>
      </c>
      <c r="AS82" s="128"/>
      <c r="AT82" s="122">
        <v>1975</v>
      </c>
      <c r="AU82" s="100">
        <v>1</v>
      </c>
      <c r="AV82" s="100">
        <v>0</v>
      </c>
      <c r="AW82" s="100">
        <v>3</v>
      </c>
      <c r="AX82" s="100">
        <v>0</v>
      </c>
      <c r="AY82" s="100">
        <v>2</v>
      </c>
      <c r="AZ82" s="100">
        <v>6</v>
      </c>
      <c r="BA82" s="100">
        <v>3</v>
      </c>
      <c r="BB82" s="100">
        <v>11</v>
      </c>
      <c r="BC82" s="100">
        <v>6</v>
      </c>
      <c r="BD82" s="100">
        <v>13</v>
      </c>
      <c r="BE82" s="100">
        <v>16</v>
      </c>
      <c r="BF82" s="100">
        <v>32</v>
      </c>
      <c r="BG82" s="100">
        <v>43</v>
      </c>
      <c r="BH82" s="100">
        <v>51</v>
      </c>
      <c r="BI82" s="100">
        <v>69</v>
      </c>
      <c r="BJ82" s="100">
        <v>60</v>
      </c>
      <c r="BK82" s="100">
        <v>40</v>
      </c>
      <c r="BL82" s="100">
        <v>66</v>
      </c>
      <c r="BM82" s="100">
        <v>0</v>
      </c>
      <c r="BN82" s="100">
        <v>422</v>
      </c>
      <c r="BP82" s="122">
        <v>1975</v>
      </c>
    </row>
    <row r="83" spans="2:68">
      <c r="B83" s="122">
        <v>1976</v>
      </c>
      <c r="C83" s="100">
        <v>0</v>
      </c>
      <c r="D83" s="100">
        <v>0</v>
      </c>
      <c r="E83" s="100">
        <v>1</v>
      </c>
      <c r="F83" s="100">
        <v>0</v>
      </c>
      <c r="G83" s="100">
        <v>0</v>
      </c>
      <c r="H83" s="100">
        <v>1</v>
      </c>
      <c r="I83" s="100">
        <v>1</v>
      </c>
      <c r="J83" s="100">
        <v>0</v>
      </c>
      <c r="K83" s="100">
        <v>5</v>
      </c>
      <c r="L83" s="100">
        <v>8</v>
      </c>
      <c r="M83" s="100">
        <v>9</v>
      </c>
      <c r="N83" s="100">
        <v>11</v>
      </c>
      <c r="O83" s="100">
        <v>17</v>
      </c>
      <c r="P83" s="100">
        <v>27</v>
      </c>
      <c r="Q83" s="100">
        <v>21</v>
      </c>
      <c r="R83" s="100">
        <v>25</v>
      </c>
      <c r="S83" s="100">
        <v>20</v>
      </c>
      <c r="T83" s="100">
        <v>28</v>
      </c>
      <c r="U83" s="100">
        <v>0</v>
      </c>
      <c r="V83" s="100">
        <v>174</v>
      </c>
      <c r="W83" s="128"/>
      <c r="X83" s="122">
        <v>1976</v>
      </c>
      <c r="Y83" s="100">
        <v>1</v>
      </c>
      <c r="Z83" s="100">
        <v>0</v>
      </c>
      <c r="AA83" s="100">
        <v>0</v>
      </c>
      <c r="AB83" s="100">
        <v>3</v>
      </c>
      <c r="AC83" s="100">
        <v>1</v>
      </c>
      <c r="AD83" s="100">
        <v>3</v>
      </c>
      <c r="AE83" s="100">
        <v>2</v>
      </c>
      <c r="AF83" s="100">
        <v>7</v>
      </c>
      <c r="AG83" s="100">
        <v>2</v>
      </c>
      <c r="AH83" s="100">
        <v>7</v>
      </c>
      <c r="AI83" s="100">
        <v>8</v>
      </c>
      <c r="AJ83" s="100">
        <v>18</v>
      </c>
      <c r="AK83" s="100">
        <v>12</v>
      </c>
      <c r="AL83" s="100">
        <v>27</v>
      </c>
      <c r="AM83" s="100">
        <v>42</v>
      </c>
      <c r="AN83" s="100">
        <v>46</v>
      </c>
      <c r="AO83" s="100">
        <v>55</v>
      </c>
      <c r="AP83" s="100">
        <v>66</v>
      </c>
      <c r="AQ83" s="100">
        <v>0</v>
      </c>
      <c r="AR83" s="100">
        <v>300</v>
      </c>
      <c r="AS83" s="128"/>
      <c r="AT83" s="122">
        <v>1976</v>
      </c>
      <c r="AU83" s="100">
        <v>1</v>
      </c>
      <c r="AV83" s="100">
        <v>0</v>
      </c>
      <c r="AW83" s="100">
        <v>1</v>
      </c>
      <c r="AX83" s="100">
        <v>3</v>
      </c>
      <c r="AY83" s="100">
        <v>1</v>
      </c>
      <c r="AZ83" s="100">
        <v>4</v>
      </c>
      <c r="BA83" s="100">
        <v>3</v>
      </c>
      <c r="BB83" s="100">
        <v>7</v>
      </c>
      <c r="BC83" s="100">
        <v>7</v>
      </c>
      <c r="BD83" s="100">
        <v>15</v>
      </c>
      <c r="BE83" s="100">
        <v>17</v>
      </c>
      <c r="BF83" s="100">
        <v>29</v>
      </c>
      <c r="BG83" s="100">
        <v>29</v>
      </c>
      <c r="BH83" s="100">
        <v>54</v>
      </c>
      <c r="BI83" s="100">
        <v>63</v>
      </c>
      <c r="BJ83" s="100">
        <v>71</v>
      </c>
      <c r="BK83" s="100">
        <v>75</v>
      </c>
      <c r="BL83" s="100">
        <v>94</v>
      </c>
      <c r="BM83" s="100">
        <v>0</v>
      </c>
      <c r="BN83" s="100">
        <v>474</v>
      </c>
      <c r="BP83" s="122">
        <v>1976</v>
      </c>
    </row>
    <row r="84" spans="2:68">
      <c r="B84" s="122">
        <v>1977</v>
      </c>
      <c r="C84" s="100">
        <v>1</v>
      </c>
      <c r="D84" s="100">
        <v>1</v>
      </c>
      <c r="E84" s="100">
        <v>1</v>
      </c>
      <c r="F84" s="100">
        <v>1</v>
      </c>
      <c r="G84" s="100">
        <v>0</v>
      </c>
      <c r="H84" s="100">
        <v>1</v>
      </c>
      <c r="I84" s="100">
        <v>1</v>
      </c>
      <c r="J84" s="100">
        <v>1</v>
      </c>
      <c r="K84" s="100">
        <v>2</v>
      </c>
      <c r="L84" s="100">
        <v>5</v>
      </c>
      <c r="M84" s="100">
        <v>4</v>
      </c>
      <c r="N84" s="100">
        <v>15</v>
      </c>
      <c r="O84" s="100">
        <v>13</v>
      </c>
      <c r="P84" s="100">
        <v>25</v>
      </c>
      <c r="Q84" s="100">
        <v>16</v>
      </c>
      <c r="R84" s="100">
        <v>32</v>
      </c>
      <c r="S84" s="100">
        <v>23</v>
      </c>
      <c r="T84" s="100">
        <v>18</v>
      </c>
      <c r="U84" s="100">
        <v>0</v>
      </c>
      <c r="V84" s="100">
        <v>160</v>
      </c>
      <c r="W84" s="128"/>
      <c r="X84" s="122">
        <v>1977</v>
      </c>
      <c r="Y84" s="100">
        <v>0</v>
      </c>
      <c r="Z84" s="100">
        <v>1</v>
      </c>
      <c r="AA84" s="100">
        <v>0</v>
      </c>
      <c r="AB84" s="100">
        <v>0</v>
      </c>
      <c r="AC84" s="100">
        <v>1</v>
      </c>
      <c r="AD84" s="100">
        <v>2</v>
      </c>
      <c r="AE84" s="100">
        <v>4</v>
      </c>
      <c r="AF84" s="100">
        <v>1</v>
      </c>
      <c r="AG84" s="100">
        <v>4</v>
      </c>
      <c r="AH84" s="100">
        <v>4</v>
      </c>
      <c r="AI84" s="100">
        <v>10</v>
      </c>
      <c r="AJ84" s="100">
        <v>13</v>
      </c>
      <c r="AK84" s="100">
        <v>17</v>
      </c>
      <c r="AL84" s="100">
        <v>36</v>
      </c>
      <c r="AM84" s="100">
        <v>35</v>
      </c>
      <c r="AN84" s="100">
        <v>50</v>
      </c>
      <c r="AO84" s="100">
        <v>43</v>
      </c>
      <c r="AP84" s="100">
        <v>65</v>
      </c>
      <c r="AQ84" s="100">
        <v>1</v>
      </c>
      <c r="AR84" s="100">
        <v>287</v>
      </c>
      <c r="AS84" s="128"/>
      <c r="AT84" s="122">
        <v>1977</v>
      </c>
      <c r="AU84" s="100">
        <v>1</v>
      </c>
      <c r="AV84" s="100">
        <v>2</v>
      </c>
      <c r="AW84" s="100">
        <v>1</v>
      </c>
      <c r="AX84" s="100">
        <v>1</v>
      </c>
      <c r="AY84" s="100">
        <v>1</v>
      </c>
      <c r="AZ84" s="100">
        <v>3</v>
      </c>
      <c r="BA84" s="100">
        <v>5</v>
      </c>
      <c r="BB84" s="100">
        <v>2</v>
      </c>
      <c r="BC84" s="100">
        <v>6</v>
      </c>
      <c r="BD84" s="100">
        <v>9</v>
      </c>
      <c r="BE84" s="100">
        <v>14</v>
      </c>
      <c r="BF84" s="100">
        <v>28</v>
      </c>
      <c r="BG84" s="100">
        <v>30</v>
      </c>
      <c r="BH84" s="100">
        <v>61</v>
      </c>
      <c r="BI84" s="100">
        <v>51</v>
      </c>
      <c r="BJ84" s="100">
        <v>82</v>
      </c>
      <c r="BK84" s="100">
        <v>66</v>
      </c>
      <c r="BL84" s="100">
        <v>83</v>
      </c>
      <c r="BM84" s="100">
        <v>1</v>
      </c>
      <c r="BN84" s="100">
        <v>447</v>
      </c>
      <c r="BP84" s="122">
        <v>1977</v>
      </c>
    </row>
    <row r="85" spans="2:68">
      <c r="B85" s="122">
        <v>1978</v>
      </c>
      <c r="C85" s="100">
        <v>0</v>
      </c>
      <c r="D85" s="100">
        <v>2</v>
      </c>
      <c r="E85" s="100">
        <v>0</v>
      </c>
      <c r="F85" s="100">
        <v>1</v>
      </c>
      <c r="G85" s="100">
        <v>0</v>
      </c>
      <c r="H85" s="100">
        <v>2</v>
      </c>
      <c r="I85" s="100">
        <v>1</v>
      </c>
      <c r="J85" s="100">
        <v>2</v>
      </c>
      <c r="K85" s="100">
        <v>1</v>
      </c>
      <c r="L85" s="100">
        <v>7</v>
      </c>
      <c r="M85" s="100">
        <v>7</v>
      </c>
      <c r="N85" s="100">
        <v>18</v>
      </c>
      <c r="O85" s="100">
        <v>19</v>
      </c>
      <c r="P85" s="100">
        <v>31</v>
      </c>
      <c r="Q85" s="100">
        <v>37</v>
      </c>
      <c r="R85" s="100">
        <v>27</v>
      </c>
      <c r="S85" s="100">
        <v>18</v>
      </c>
      <c r="T85" s="100">
        <v>21</v>
      </c>
      <c r="U85" s="100">
        <v>0</v>
      </c>
      <c r="V85" s="100">
        <v>194</v>
      </c>
      <c r="W85" s="128"/>
      <c r="X85" s="122">
        <v>1978</v>
      </c>
      <c r="Y85" s="100">
        <v>2</v>
      </c>
      <c r="Z85" s="100">
        <v>1</v>
      </c>
      <c r="AA85" s="100">
        <v>1</v>
      </c>
      <c r="AB85" s="100">
        <v>0</v>
      </c>
      <c r="AC85" s="100">
        <v>2</v>
      </c>
      <c r="AD85" s="100">
        <v>6</v>
      </c>
      <c r="AE85" s="100">
        <v>3</v>
      </c>
      <c r="AF85" s="100">
        <v>2</v>
      </c>
      <c r="AG85" s="100">
        <v>6</v>
      </c>
      <c r="AH85" s="100">
        <v>6</v>
      </c>
      <c r="AI85" s="100">
        <v>15</v>
      </c>
      <c r="AJ85" s="100">
        <v>12</v>
      </c>
      <c r="AK85" s="100">
        <v>21</v>
      </c>
      <c r="AL85" s="100">
        <v>29</v>
      </c>
      <c r="AM85" s="100">
        <v>44</v>
      </c>
      <c r="AN85" s="100">
        <v>58</v>
      </c>
      <c r="AO85" s="100">
        <v>50</v>
      </c>
      <c r="AP85" s="100">
        <v>64</v>
      </c>
      <c r="AQ85" s="100">
        <v>0</v>
      </c>
      <c r="AR85" s="100">
        <v>322</v>
      </c>
      <c r="AS85" s="128"/>
      <c r="AT85" s="122">
        <v>1978</v>
      </c>
      <c r="AU85" s="100">
        <v>2</v>
      </c>
      <c r="AV85" s="100">
        <v>3</v>
      </c>
      <c r="AW85" s="100">
        <v>1</v>
      </c>
      <c r="AX85" s="100">
        <v>1</v>
      </c>
      <c r="AY85" s="100">
        <v>2</v>
      </c>
      <c r="AZ85" s="100">
        <v>8</v>
      </c>
      <c r="BA85" s="100">
        <v>4</v>
      </c>
      <c r="BB85" s="100">
        <v>4</v>
      </c>
      <c r="BC85" s="100">
        <v>7</v>
      </c>
      <c r="BD85" s="100">
        <v>13</v>
      </c>
      <c r="BE85" s="100">
        <v>22</v>
      </c>
      <c r="BF85" s="100">
        <v>30</v>
      </c>
      <c r="BG85" s="100">
        <v>40</v>
      </c>
      <c r="BH85" s="100">
        <v>60</v>
      </c>
      <c r="BI85" s="100">
        <v>81</v>
      </c>
      <c r="BJ85" s="100">
        <v>85</v>
      </c>
      <c r="BK85" s="100">
        <v>68</v>
      </c>
      <c r="BL85" s="100">
        <v>85</v>
      </c>
      <c r="BM85" s="100">
        <v>0</v>
      </c>
      <c r="BN85" s="100">
        <v>516</v>
      </c>
      <c r="BP85" s="122">
        <v>1978</v>
      </c>
    </row>
    <row r="86" spans="2:68">
      <c r="B86" s="123">
        <v>1979</v>
      </c>
      <c r="C86" s="100">
        <v>0</v>
      </c>
      <c r="D86" s="100">
        <v>1</v>
      </c>
      <c r="E86" s="100">
        <v>0</v>
      </c>
      <c r="F86" s="100">
        <v>2</v>
      </c>
      <c r="G86" s="100">
        <v>1</v>
      </c>
      <c r="H86" s="100">
        <v>0</v>
      </c>
      <c r="I86" s="100">
        <v>2</v>
      </c>
      <c r="J86" s="100">
        <v>3</v>
      </c>
      <c r="K86" s="100">
        <v>1</v>
      </c>
      <c r="L86" s="100">
        <v>3</v>
      </c>
      <c r="M86" s="100">
        <v>4</v>
      </c>
      <c r="N86" s="100">
        <v>13</v>
      </c>
      <c r="O86" s="100">
        <v>17</v>
      </c>
      <c r="P86" s="100">
        <v>22</v>
      </c>
      <c r="Q86" s="100">
        <v>18</v>
      </c>
      <c r="R86" s="100">
        <v>29</v>
      </c>
      <c r="S86" s="100">
        <v>20</v>
      </c>
      <c r="T86" s="100">
        <v>12</v>
      </c>
      <c r="U86" s="100">
        <v>0</v>
      </c>
      <c r="V86" s="100">
        <v>148</v>
      </c>
      <c r="W86" s="128"/>
      <c r="X86" s="123">
        <v>1979</v>
      </c>
      <c r="Y86" s="100">
        <v>0</v>
      </c>
      <c r="Z86" s="100">
        <v>0</v>
      </c>
      <c r="AA86" s="100">
        <v>2</v>
      </c>
      <c r="AB86" s="100">
        <v>1</v>
      </c>
      <c r="AC86" s="100">
        <v>2</v>
      </c>
      <c r="AD86" s="100">
        <v>2</v>
      </c>
      <c r="AE86" s="100">
        <v>4</v>
      </c>
      <c r="AF86" s="100">
        <v>4</v>
      </c>
      <c r="AG86" s="100">
        <v>2</v>
      </c>
      <c r="AH86" s="100">
        <v>6</v>
      </c>
      <c r="AI86" s="100">
        <v>7</v>
      </c>
      <c r="AJ86" s="100">
        <v>13</v>
      </c>
      <c r="AK86" s="100">
        <v>23</v>
      </c>
      <c r="AL86" s="100">
        <v>30</v>
      </c>
      <c r="AM86" s="100">
        <v>35</v>
      </c>
      <c r="AN86" s="100">
        <v>54</v>
      </c>
      <c r="AO86" s="100">
        <v>42</v>
      </c>
      <c r="AP86" s="100">
        <v>71</v>
      </c>
      <c r="AQ86" s="100">
        <v>0</v>
      </c>
      <c r="AR86" s="100">
        <v>298</v>
      </c>
      <c r="AS86" s="128"/>
      <c r="AT86" s="123">
        <v>1979</v>
      </c>
      <c r="AU86" s="100">
        <v>0</v>
      </c>
      <c r="AV86" s="100">
        <v>1</v>
      </c>
      <c r="AW86" s="100">
        <v>2</v>
      </c>
      <c r="AX86" s="100">
        <v>3</v>
      </c>
      <c r="AY86" s="100">
        <v>3</v>
      </c>
      <c r="AZ86" s="100">
        <v>2</v>
      </c>
      <c r="BA86" s="100">
        <v>6</v>
      </c>
      <c r="BB86" s="100">
        <v>7</v>
      </c>
      <c r="BC86" s="100">
        <v>3</v>
      </c>
      <c r="BD86" s="100">
        <v>9</v>
      </c>
      <c r="BE86" s="100">
        <v>11</v>
      </c>
      <c r="BF86" s="100">
        <v>26</v>
      </c>
      <c r="BG86" s="100">
        <v>40</v>
      </c>
      <c r="BH86" s="100">
        <v>52</v>
      </c>
      <c r="BI86" s="100">
        <v>53</v>
      </c>
      <c r="BJ86" s="100">
        <v>83</v>
      </c>
      <c r="BK86" s="100">
        <v>62</v>
      </c>
      <c r="BL86" s="100">
        <v>83</v>
      </c>
      <c r="BM86" s="100">
        <v>0</v>
      </c>
      <c r="BN86" s="100">
        <v>446</v>
      </c>
      <c r="BP86" s="123">
        <v>1979</v>
      </c>
    </row>
    <row r="87" spans="2:68">
      <c r="B87" s="123">
        <v>1980</v>
      </c>
      <c r="C87" s="100">
        <v>0</v>
      </c>
      <c r="D87" s="100">
        <v>0</v>
      </c>
      <c r="E87" s="100">
        <v>1</v>
      </c>
      <c r="F87" s="100">
        <v>2</v>
      </c>
      <c r="G87" s="100">
        <v>0</v>
      </c>
      <c r="H87" s="100">
        <v>2</v>
      </c>
      <c r="I87" s="100">
        <v>2</v>
      </c>
      <c r="J87" s="100">
        <v>3</v>
      </c>
      <c r="K87" s="100">
        <v>2</v>
      </c>
      <c r="L87" s="100">
        <v>3</v>
      </c>
      <c r="M87" s="100">
        <v>10</v>
      </c>
      <c r="N87" s="100">
        <v>4</v>
      </c>
      <c r="O87" s="100">
        <v>12</v>
      </c>
      <c r="P87" s="100">
        <v>16</v>
      </c>
      <c r="Q87" s="100">
        <v>23</v>
      </c>
      <c r="R87" s="100">
        <v>20</v>
      </c>
      <c r="S87" s="100">
        <v>15</v>
      </c>
      <c r="T87" s="100">
        <v>24</v>
      </c>
      <c r="U87" s="100">
        <v>0</v>
      </c>
      <c r="V87" s="100">
        <v>139</v>
      </c>
      <c r="W87" s="128"/>
      <c r="X87" s="123">
        <v>1980</v>
      </c>
      <c r="Y87" s="100">
        <v>1</v>
      </c>
      <c r="Z87" s="100">
        <v>0</v>
      </c>
      <c r="AA87" s="100">
        <v>2</v>
      </c>
      <c r="AB87" s="100">
        <v>2</v>
      </c>
      <c r="AC87" s="100">
        <v>2</v>
      </c>
      <c r="AD87" s="100">
        <v>2</v>
      </c>
      <c r="AE87" s="100">
        <v>3</v>
      </c>
      <c r="AF87" s="100">
        <v>4</v>
      </c>
      <c r="AG87" s="100">
        <v>3</v>
      </c>
      <c r="AH87" s="100">
        <v>8</v>
      </c>
      <c r="AI87" s="100">
        <v>9</v>
      </c>
      <c r="AJ87" s="100">
        <v>12</v>
      </c>
      <c r="AK87" s="100">
        <v>25</v>
      </c>
      <c r="AL87" s="100">
        <v>37</v>
      </c>
      <c r="AM87" s="100">
        <v>43</v>
      </c>
      <c r="AN87" s="100">
        <v>50</v>
      </c>
      <c r="AO87" s="100">
        <v>34</v>
      </c>
      <c r="AP87" s="100">
        <v>92</v>
      </c>
      <c r="AQ87" s="100">
        <v>0</v>
      </c>
      <c r="AR87" s="100">
        <v>329</v>
      </c>
      <c r="AS87" s="128"/>
      <c r="AT87" s="123">
        <v>1980</v>
      </c>
      <c r="AU87" s="100">
        <v>1</v>
      </c>
      <c r="AV87" s="100">
        <v>0</v>
      </c>
      <c r="AW87" s="100">
        <v>3</v>
      </c>
      <c r="AX87" s="100">
        <v>4</v>
      </c>
      <c r="AY87" s="100">
        <v>2</v>
      </c>
      <c r="AZ87" s="100">
        <v>4</v>
      </c>
      <c r="BA87" s="100">
        <v>5</v>
      </c>
      <c r="BB87" s="100">
        <v>7</v>
      </c>
      <c r="BC87" s="100">
        <v>5</v>
      </c>
      <c r="BD87" s="100">
        <v>11</v>
      </c>
      <c r="BE87" s="100">
        <v>19</v>
      </c>
      <c r="BF87" s="100">
        <v>16</v>
      </c>
      <c r="BG87" s="100">
        <v>37</v>
      </c>
      <c r="BH87" s="100">
        <v>53</v>
      </c>
      <c r="BI87" s="100">
        <v>66</v>
      </c>
      <c r="BJ87" s="100">
        <v>70</v>
      </c>
      <c r="BK87" s="100">
        <v>49</v>
      </c>
      <c r="BL87" s="100">
        <v>116</v>
      </c>
      <c r="BM87" s="100">
        <v>0</v>
      </c>
      <c r="BN87" s="100">
        <v>468</v>
      </c>
      <c r="BP87" s="123">
        <v>1980</v>
      </c>
    </row>
    <row r="88" spans="2:68">
      <c r="B88" s="123">
        <v>1981</v>
      </c>
      <c r="C88" s="100">
        <v>1</v>
      </c>
      <c r="D88" s="100">
        <v>0</v>
      </c>
      <c r="E88" s="100">
        <v>0</v>
      </c>
      <c r="F88" s="100">
        <v>0</v>
      </c>
      <c r="G88" s="100">
        <v>0</v>
      </c>
      <c r="H88" s="100">
        <v>1</v>
      </c>
      <c r="I88" s="100">
        <v>1</v>
      </c>
      <c r="J88" s="100">
        <v>2</v>
      </c>
      <c r="K88" s="100">
        <v>2</v>
      </c>
      <c r="L88" s="100">
        <v>1</v>
      </c>
      <c r="M88" s="100">
        <v>4</v>
      </c>
      <c r="N88" s="100">
        <v>13</v>
      </c>
      <c r="O88" s="100">
        <v>14</v>
      </c>
      <c r="P88" s="100">
        <v>29</v>
      </c>
      <c r="Q88" s="100">
        <v>30</v>
      </c>
      <c r="R88" s="100">
        <v>31</v>
      </c>
      <c r="S88" s="100">
        <v>18</v>
      </c>
      <c r="T88" s="100">
        <v>25</v>
      </c>
      <c r="U88" s="100">
        <v>0</v>
      </c>
      <c r="V88" s="100">
        <v>172</v>
      </c>
      <c r="W88" s="128"/>
      <c r="X88" s="123">
        <v>1981</v>
      </c>
      <c r="Y88" s="100">
        <v>0</v>
      </c>
      <c r="Z88" s="100">
        <v>0</v>
      </c>
      <c r="AA88" s="100">
        <v>1</v>
      </c>
      <c r="AB88" s="100">
        <v>0</v>
      </c>
      <c r="AC88" s="100">
        <v>1</v>
      </c>
      <c r="AD88" s="100">
        <v>0</v>
      </c>
      <c r="AE88" s="100">
        <v>2</v>
      </c>
      <c r="AF88" s="100">
        <v>4</v>
      </c>
      <c r="AG88" s="100">
        <v>3</v>
      </c>
      <c r="AH88" s="100">
        <v>11</v>
      </c>
      <c r="AI88" s="100">
        <v>10</v>
      </c>
      <c r="AJ88" s="100">
        <v>13</v>
      </c>
      <c r="AK88" s="100">
        <v>17</v>
      </c>
      <c r="AL88" s="100">
        <v>26</v>
      </c>
      <c r="AM88" s="100">
        <v>40</v>
      </c>
      <c r="AN88" s="100">
        <v>49</v>
      </c>
      <c r="AO88" s="100">
        <v>57</v>
      </c>
      <c r="AP88" s="100">
        <v>83</v>
      </c>
      <c r="AQ88" s="100">
        <v>0</v>
      </c>
      <c r="AR88" s="100">
        <v>317</v>
      </c>
      <c r="AS88" s="128"/>
      <c r="AT88" s="123">
        <v>1981</v>
      </c>
      <c r="AU88" s="100">
        <v>1</v>
      </c>
      <c r="AV88" s="100">
        <v>0</v>
      </c>
      <c r="AW88" s="100">
        <v>1</v>
      </c>
      <c r="AX88" s="100">
        <v>0</v>
      </c>
      <c r="AY88" s="100">
        <v>1</v>
      </c>
      <c r="AZ88" s="100">
        <v>1</v>
      </c>
      <c r="BA88" s="100">
        <v>3</v>
      </c>
      <c r="BB88" s="100">
        <v>6</v>
      </c>
      <c r="BC88" s="100">
        <v>5</v>
      </c>
      <c r="BD88" s="100">
        <v>12</v>
      </c>
      <c r="BE88" s="100">
        <v>14</v>
      </c>
      <c r="BF88" s="100">
        <v>26</v>
      </c>
      <c r="BG88" s="100">
        <v>31</v>
      </c>
      <c r="BH88" s="100">
        <v>55</v>
      </c>
      <c r="BI88" s="100">
        <v>70</v>
      </c>
      <c r="BJ88" s="100">
        <v>80</v>
      </c>
      <c r="BK88" s="100">
        <v>75</v>
      </c>
      <c r="BL88" s="100">
        <v>108</v>
      </c>
      <c r="BM88" s="100">
        <v>0</v>
      </c>
      <c r="BN88" s="100">
        <v>489</v>
      </c>
      <c r="BP88" s="123">
        <v>1981</v>
      </c>
    </row>
    <row r="89" spans="2:68">
      <c r="B89" s="123">
        <v>1982</v>
      </c>
      <c r="C89" s="100">
        <v>1</v>
      </c>
      <c r="D89" s="100">
        <v>0</v>
      </c>
      <c r="E89" s="100">
        <v>0</v>
      </c>
      <c r="F89" s="100">
        <v>0</v>
      </c>
      <c r="G89" s="100">
        <v>1</v>
      </c>
      <c r="H89" s="100">
        <v>0</v>
      </c>
      <c r="I89" s="100">
        <v>1</v>
      </c>
      <c r="J89" s="100">
        <v>1</v>
      </c>
      <c r="K89" s="100">
        <v>2</v>
      </c>
      <c r="L89" s="100">
        <v>6</v>
      </c>
      <c r="M89" s="100">
        <v>11</v>
      </c>
      <c r="N89" s="100">
        <v>12</v>
      </c>
      <c r="O89" s="100">
        <v>12</v>
      </c>
      <c r="P89" s="100">
        <v>37</v>
      </c>
      <c r="Q89" s="100">
        <v>44</v>
      </c>
      <c r="R89" s="100">
        <v>27</v>
      </c>
      <c r="S89" s="100">
        <v>18</v>
      </c>
      <c r="T89" s="100">
        <v>19</v>
      </c>
      <c r="U89" s="100">
        <v>0</v>
      </c>
      <c r="V89" s="100">
        <v>192</v>
      </c>
      <c r="W89" s="128"/>
      <c r="X89" s="123">
        <v>1982</v>
      </c>
      <c r="Y89" s="100">
        <v>0</v>
      </c>
      <c r="Z89" s="100">
        <v>0</v>
      </c>
      <c r="AA89" s="100">
        <v>1</v>
      </c>
      <c r="AB89" s="100">
        <v>0</v>
      </c>
      <c r="AC89" s="100">
        <v>3</v>
      </c>
      <c r="AD89" s="100">
        <v>3</v>
      </c>
      <c r="AE89" s="100">
        <v>3</v>
      </c>
      <c r="AF89" s="100">
        <v>3</v>
      </c>
      <c r="AG89" s="100">
        <v>3</v>
      </c>
      <c r="AH89" s="100">
        <v>4</v>
      </c>
      <c r="AI89" s="100">
        <v>9</v>
      </c>
      <c r="AJ89" s="100">
        <v>11</v>
      </c>
      <c r="AK89" s="100">
        <v>28</v>
      </c>
      <c r="AL89" s="100">
        <v>45</v>
      </c>
      <c r="AM89" s="100">
        <v>40</v>
      </c>
      <c r="AN89" s="100">
        <v>39</v>
      </c>
      <c r="AO89" s="100">
        <v>72</v>
      </c>
      <c r="AP89" s="100">
        <v>81</v>
      </c>
      <c r="AQ89" s="100">
        <v>0</v>
      </c>
      <c r="AR89" s="100">
        <v>345</v>
      </c>
      <c r="AS89" s="128"/>
      <c r="AT89" s="123">
        <v>1982</v>
      </c>
      <c r="AU89" s="100">
        <v>1</v>
      </c>
      <c r="AV89" s="100">
        <v>0</v>
      </c>
      <c r="AW89" s="100">
        <v>1</v>
      </c>
      <c r="AX89" s="100">
        <v>0</v>
      </c>
      <c r="AY89" s="100">
        <v>4</v>
      </c>
      <c r="AZ89" s="100">
        <v>3</v>
      </c>
      <c r="BA89" s="100">
        <v>4</v>
      </c>
      <c r="BB89" s="100">
        <v>4</v>
      </c>
      <c r="BC89" s="100">
        <v>5</v>
      </c>
      <c r="BD89" s="100">
        <v>10</v>
      </c>
      <c r="BE89" s="100">
        <v>20</v>
      </c>
      <c r="BF89" s="100">
        <v>23</v>
      </c>
      <c r="BG89" s="100">
        <v>40</v>
      </c>
      <c r="BH89" s="100">
        <v>82</v>
      </c>
      <c r="BI89" s="100">
        <v>84</v>
      </c>
      <c r="BJ89" s="100">
        <v>66</v>
      </c>
      <c r="BK89" s="100">
        <v>90</v>
      </c>
      <c r="BL89" s="100">
        <v>100</v>
      </c>
      <c r="BM89" s="100">
        <v>0</v>
      </c>
      <c r="BN89" s="100">
        <v>537</v>
      </c>
      <c r="BP89" s="123">
        <v>1982</v>
      </c>
    </row>
    <row r="90" spans="2:68">
      <c r="B90" s="123">
        <v>1983</v>
      </c>
      <c r="C90" s="100">
        <v>0</v>
      </c>
      <c r="D90" s="100">
        <v>0</v>
      </c>
      <c r="E90" s="100">
        <v>1</v>
      </c>
      <c r="F90" s="100">
        <v>0</v>
      </c>
      <c r="G90" s="100">
        <v>1</v>
      </c>
      <c r="H90" s="100">
        <v>1</v>
      </c>
      <c r="I90" s="100">
        <v>0</v>
      </c>
      <c r="J90" s="100">
        <v>1</v>
      </c>
      <c r="K90" s="100">
        <v>1</v>
      </c>
      <c r="L90" s="100">
        <v>2</v>
      </c>
      <c r="M90" s="100">
        <v>2</v>
      </c>
      <c r="N90" s="100">
        <v>10</v>
      </c>
      <c r="O90" s="100">
        <v>16</v>
      </c>
      <c r="P90" s="100">
        <v>26</v>
      </c>
      <c r="Q90" s="100">
        <v>29</v>
      </c>
      <c r="R90" s="100">
        <v>39</v>
      </c>
      <c r="S90" s="100">
        <v>29</v>
      </c>
      <c r="T90" s="100">
        <v>22</v>
      </c>
      <c r="U90" s="100">
        <v>0</v>
      </c>
      <c r="V90" s="100">
        <v>180</v>
      </c>
      <c r="W90" s="128"/>
      <c r="X90" s="123">
        <v>1983</v>
      </c>
      <c r="Y90" s="100">
        <v>0</v>
      </c>
      <c r="Z90" s="100">
        <v>0</v>
      </c>
      <c r="AA90" s="100">
        <v>2</v>
      </c>
      <c r="AB90" s="100">
        <v>1</v>
      </c>
      <c r="AC90" s="100">
        <v>0</v>
      </c>
      <c r="AD90" s="100">
        <v>2</v>
      </c>
      <c r="AE90" s="100">
        <v>2</v>
      </c>
      <c r="AF90" s="100">
        <v>3</v>
      </c>
      <c r="AG90" s="100">
        <v>1</v>
      </c>
      <c r="AH90" s="100">
        <v>1</v>
      </c>
      <c r="AI90" s="100">
        <v>14</v>
      </c>
      <c r="AJ90" s="100">
        <v>17</v>
      </c>
      <c r="AK90" s="100">
        <v>22</v>
      </c>
      <c r="AL90" s="100">
        <v>29</v>
      </c>
      <c r="AM90" s="100">
        <v>48</v>
      </c>
      <c r="AN90" s="100">
        <v>65</v>
      </c>
      <c r="AO90" s="100">
        <v>56</v>
      </c>
      <c r="AP90" s="100">
        <v>81</v>
      </c>
      <c r="AQ90" s="100">
        <v>0</v>
      </c>
      <c r="AR90" s="100">
        <v>344</v>
      </c>
      <c r="AS90" s="128"/>
      <c r="AT90" s="123">
        <v>1983</v>
      </c>
      <c r="AU90" s="100">
        <v>0</v>
      </c>
      <c r="AV90" s="100">
        <v>0</v>
      </c>
      <c r="AW90" s="100">
        <v>3</v>
      </c>
      <c r="AX90" s="100">
        <v>1</v>
      </c>
      <c r="AY90" s="100">
        <v>1</v>
      </c>
      <c r="AZ90" s="100">
        <v>3</v>
      </c>
      <c r="BA90" s="100">
        <v>2</v>
      </c>
      <c r="BB90" s="100">
        <v>4</v>
      </c>
      <c r="BC90" s="100">
        <v>2</v>
      </c>
      <c r="BD90" s="100">
        <v>3</v>
      </c>
      <c r="BE90" s="100">
        <v>16</v>
      </c>
      <c r="BF90" s="100">
        <v>27</v>
      </c>
      <c r="BG90" s="100">
        <v>38</v>
      </c>
      <c r="BH90" s="100">
        <v>55</v>
      </c>
      <c r="BI90" s="100">
        <v>77</v>
      </c>
      <c r="BJ90" s="100">
        <v>104</v>
      </c>
      <c r="BK90" s="100">
        <v>85</v>
      </c>
      <c r="BL90" s="100">
        <v>103</v>
      </c>
      <c r="BM90" s="100">
        <v>0</v>
      </c>
      <c r="BN90" s="100">
        <v>524</v>
      </c>
      <c r="BP90" s="123">
        <v>1983</v>
      </c>
    </row>
    <row r="91" spans="2:68">
      <c r="B91" s="123">
        <v>1984</v>
      </c>
      <c r="C91" s="100">
        <v>1</v>
      </c>
      <c r="D91" s="100">
        <v>0</v>
      </c>
      <c r="E91" s="100">
        <v>0</v>
      </c>
      <c r="F91" s="100">
        <v>1</v>
      </c>
      <c r="G91" s="100">
        <v>1</v>
      </c>
      <c r="H91" s="100">
        <v>0</v>
      </c>
      <c r="I91" s="100">
        <v>1</v>
      </c>
      <c r="J91" s="100">
        <v>0</v>
      </c>
      <c r="K91" s="100">
        <v>0</v>
      </c>
      <c r="L91" s="100">
        <v>2</v>
      </c>
      <c r="M91" s="100">
        <v>11</v>
      </c>
      <c r="N91" s="100">
        <v>10</v>
      </c>
      <c r="O91" s="100">
        <v>17</v>
      </c>
      <c r="P91" s="100">
        <v>25</v>
      </c>
      <c r="Q91" s="100">
        <v>26</v>
      </c>
      <c r="R91" s="100">
        <v>27</v>
      </c>
      <c r="S91" s="100">
        <v>17</v>
      </c>
      <c r="T91" s="100">
        <v>32</v>
      </c>
      <c r="U91" s="100">
        <v>0</v>
      </c>
      <c r="V91" s="100">
        <v>171</v>
      </c>
      <c r="W91" s="128"/>
      <c r="X91" s="123">
        <v>1984</v>
      </c>
      <c r="Y91" s="100">
        <v>0</v>
      </c>
      <c r="Z91" s="100">
        <v>0</v>
      </c>
      <c r="AA91" s="100">
        <v>0</v>
      </c>
      <c r="AB91" s="100">
        <v>1</v>
      </c>
      <c r="AC91" s="100">
        <v>2</v>
      </c>
      <c r="AD91" s="100">
        <v>7</v>
      </c>
      <c r="AE91" s="100">
        <v>4</v>
      </c>
      <c r="AF91" s="100">
        <v>2</v>
      </c>
      <c r="AG91" s="100">
        <v>5</v>
      </c>
      <c r="AH91" s="100">
        <v>9</v>
      </c>
      <c r="AI91" s="100">
        <v>14</v>
      </c>
      <c r="AJ91" s="100">
        <v>21</v>
      </c>
      <c r="AK91" s="100">
        <v>30</v>
      </c>
      <c r="AL91" s="100">
        <v>38</v>
      </c>
      <c r="AM91" s="100">
        <v>35</v>
      </c>
      <c r="AN91" s="100">
        <v>50</v>
      </c>
      <c r="AO91" s="100">
        <v>62</v>
      </c>
      <c r="AP91" s="100">
        <v>86</v>
      </c>
      <c r="AQ91" s="100">
        <v>0</v>
      </c>
      <c r="AR91" s="100">
        <v>366</v>
      </c>
      <c r="AS91" s="128"/>
      <c r="AT91" s="123">
        <v>1984</v>
      </c>
      <c r="AU91" s="100">
        <v>1</v>
      </c>
      <c r="AV91" s="100">
        <v>0</v>
      </c>
      <c r="AW91" s="100">
        <v>0</v>
      </c>
      <c r="AX91" s="100">
        <v>2</v>
      </c>
      <c r="AY91" s="100">
        <v>3</v>
      </c>
      <c r="AZ91" s="100">
        <v>7</v>
      </c>
      <c r="BA91" s="100">
        <v>5</v>
      </c>
      <c r="BB91" s="100">
        <v>2</v>
      </c>
      <c r="BC91" s="100">
        <v>5</v>
      </c>
      <c r="BD91" s="100">
        <v>11</v>
      </c>
      <c r="BE91" s="100">
        <v>25</v>
      </c>
      <c r="BF91" s="100">
        <v>31</v>
      </c>
      <c r="BG91" s="100">
        <v>47</v>
      </c>
      <c r="BH91" s="100">
        <v>63</v>
      </c>
      <c r="BI91" s="100">
        <v>61</v>
      </c>
      <c r="BJ91" s="100">
        <v>77</v>
      </c>
      <c r="BK91" s="100">
        <v>79</v>
      </c>
      <c r="BL91" s="100">
        <v>118</v>
      </c>
      <c r="BM91" s="100">
        <v>0</v>
      </c>
      <c r="BN91" s="100">
        <v>537</v>
      </c>
      <c r="BP91" s="123">
        <v>1984</v>
      </c>
    </row>
    <row r="92" spans="2:68">
      <c r="B92" s="123">
        <v>1985</v>
      </c>
      <c r="C92" s="100">
        <v>0</v>
      </c>
      <c r="D92" s="100">
        <v>0</v>
      </c>
      <c r="E92" s="100">
        <v>1</v>
      </c>
      <c r="F92" s="100">
        <v>0</v>
      </c>
      <c r="G92" s="100">
        <v>1</v>
      </c>
      <c r="H92" s="100">
        <v>0</v>
      </c>
      <c r="I92" s="100">
        <v>0</v>
      </c>
      <c r="J92" s="100">
        <v>1</v>
      </c>
      <c r="K92" s="100">
        <v>2</v>
      </c>
      <c r="L92" s="100">
        <v>1</v>
      </c>
      <c r="M92" s="100">
        <v>8</v>
      </c>
      <c r="N92" s="100">
        <v>10</v>
      </c>
      <c r="O92" s="100">
        <v>12</v>
      </c>
      <c r="P92" s="100">
        <v>26</v>
      </c>
      <c r="Q92" s="100">
        <v>39</v>
      </c>
      <c r="R92" s="100">
        <v>30</v>
      </c>
      <c r="S92" s="100">
        <v>34</v>
      </c>
      <c r="T92" s="100">
        <v>30</v>
      </c>
      <c r="U92" s="100">
        <v>0</v>
      </c>
      <c r="V92" s="100">
        <v>195</v>
      </c>
      <c r="W92" s="128"/>
      <c r="X92" s="123">
        <v>1985</v>
      </c>
      <c r="Y92" s="100">
        <v>1</v>
      </c>
      <c r="Z92" s="100">
        <v>0</v>
      </c>
      <c r="AA92" s="100">
        <v>1</v>
      </c>
      <c r="AB92" s="100">
        <v>0</v>
      </c>
      <c r="AC92" s="100">
        <v>2</v>
      </c>
      <c r="AD92" s="100">
        <v>1</v>
      </c>
      <c r="AE92" s="100">
        <v>4</v>
      </c>
      <c r="AF92" s="100">
        <v>3</v>
      </c>
      <c r="AG92" s="100">
        <v>7</v>
      </c>
      <c r="AH92" s="100">
        <v>7</v>
      </c>
      <c r="AI92" s="100">
        <v>11</v>
      </c>
      <c r="AJ92" s="100">
        <v>15</v>
      </c>
      <c r="AK92" s="100">
        <v>25</v>
      </c>
      <c r="AL92" s="100">
        <v>42</v>
      </c>
      <c r="AM92" s="100">
        <v>52</v>
      </c>
      <c r="AN92" s="100">
        <v>67</v>
      </c>
      <c r="AO92" s="100">
        <v>62</v>
      </c>
      <c r="AP92" s="100">
        <v>87</v>
      </c>
      <c r="AQ92" s="100">
        <v>0</v>
      </c>
      <c r="AR92" s="100">
        <v>387</v>
      </c>
      <c r="AS92" s="128"/>
      <c r="AT92" s="123">
        <v>1985</v>
      </c>
      <c r="AU92" s="100">
        <v>1</v>
      </c>
      <c r="AV92" s="100">
        <v>0</v>
      </c>
      <c r="AW92" s="100">
        <v>2</v>
      </c>
      <c r="AX92" s="100">
        <v>0</v>
      </c>
      <c r="AY92" s="100">
        <v>3</v>
      </c>
      <c r="AZ92" s="100">
        <v>1</v>
      </c>
      <c r="BA92" s="100">
        <v>4</v>
      </c>
      <c r="BB92" s="100">
        <v>4</v>
      </c>
      <c r="BC92" s="100">
        <v>9</v>
      </c>
      <c r="BD92" s="100">
        <v>8</v>
      </c>
      <c r="BE92" s="100">
        <v>19</v>
      </c>
      <c r="BF92" s="100">
        <v>25</v>
      </c>
      <c r="BG92" s="100">
        <v>37</v>
      </c>
      <c r="BH92" s="100">
        <v>68</v>
      </c>
      <c r="BI92" s="100">
        <v>91</v>
      </c>
      <c r="BJ92" s="100">
        <v>97</v>
      </c>
      <c r="BK92" s="100">
        <v>96</v>
      </c>
      <c r="BL92" s="100">
        <v>117</v>
      </c>
      <c r="BM92" s="100">
        <v>0</v>
      </c>
      <c r="BN92" s="100">
        <v>582</v>
      </c>
      <c r="BP92" s="123">
        <v>1985</v>
      </c>
    </row>
    <row r="93" spans="2:68">
      <c r="B93" s="123">
        <v>1986</v>
      </c>
      <c r="C93" s="100">
        <v>0</v>
      </c>
      <c r="D93" s="100">
        <v>0</v>
      </c>
      <c r="E93" s="100">
        <v>1</v>
      </c>
      <c r="F93" s="100">
        <v>2</v>
      </c>
      <c r="G93" s="100">
        <v>0</v>
      </c>
      <c r="H93" s="100">
        <v>1</v>
      </c>
      <c r="I93" s="100">
        <v>0</v>
      </c>
      <c r="J93" s="100">
        <v>0</v>
      </c>
      <c r="K93" s="100">
        <v>1</v>
      </c>
      <c r="L93" s="100">
        <v>3</v>
      </c>
      <c r="M93" s="100">
        <v>5</v>
      </c>
      <c r="N93" s="100">
        <v>6</v>
      </c>
      <c r="O93" s="100">
        <v>27</v>
      </c>
      <c r="P93" s="100">
        <v>27</v>
      </c>
      <c r="Q93" s="100">
        <v>24</v>
      </c>
      <c r="R93" s="100">
        <v>40</v>
      </c>
      <c r="S93" s="100">
        <v>33</v>
      </c>
      <c r="T93" s="100">
        <v>24</v>
      </c>
      <c r="U93" s="100">
        <v>0</v>
      </c>
      <c r="V93" s="100">
        <v>194</v>
      </c>
      <c r="W93" s="128"/>
      <c r="X93" s="123">
        <v>1986</v>
      </c>
      <c r="Y93" s="100">
        <v>0</v>
      </c>
      <c r="Z93" s="100">
        <v>0</v>
      </c>
      <c r="AA93" s="100">
        <v>2</v>
      </c>
      <c r="AB93" s="100">
        <v>2</v>
      </c>
      <c r="AC93" s="100">
        <v>1</v>
      </c>
      <c r="AD93" s="100">
        <v>0</v>
      </c>
      <c r="AE93" s="100">
        <v>3</v>
      </c>
      <c r="AF93" s="100">
        <v>3</v>
      </c>
      <c r="AG93" s="100">
        <v>2</v>
      </c>
      <c r="AH93" s="100">
        <v>3</v>
      </c>
      <c r="AI93" s="100">
        <v>10</v>
      </c>
      <c r="AJ93" s="100">
        <v>13</v>
      </c>
      <c r="AK93" s="100">
        <v>27</v>
      </c>
      <c r="AL93" s="100">
        <v>36</v>
      </c>
      <c r="AM93" s="100">
        <v>48</v>
      </c>
      <c r="AN93" s="100">
        <v>57</v>
      </c>
      <c r="AO93" s="100">
        <v>64</v>
      </c>
      <c r="AP93" s="100">
        <v>89</v>
      </c>
      <c r="AQ93" s="100">
        <v>0</v>
      </c>
      <c r="AR93" s="100">
        <v>360</v>
      </c>
      <c r="AS93" s="128"/>
      <c r="AT93" s="123">
        <v>1986</v>
      </c>
      <c r="AU93" s="100">
        <v>0</v>
      </c>
      <c r="AV93" s="100">
        <v>0</v>
      </c>
      <c r="AW93" s="100">
        <v>3</v>
      </c>
      <c r="AX93" s="100">
        <v>4</v>
      </c>
      <c r="AY93" s="100">
        <v>1</v>
      </c>
      <c r="AZ93" s="100">
        <v>1</v>
      </c>
      <c r="BA93" s="100">
        <v>3</v>
      </c>
      <c r="BB93" s="100">
        <v>3</v>
      </c>
      <c r="BC93" s="100">
        <v>3</v>
      </c>
      <c r="BD93" s="100">
        <v>6</v>
      </c>
      <c r="BE93" s="100">
        <v>15</v>
      </c>
      <c r="BF93" s="100">
        <v>19</v>
      </c>
      <c r="BG93" s="100">
        <v>54</v>
      </c>
      <c r="BH93" s="100">
        <v>63</v>
      </c>
      <c r="BI93" s="100">
        <v>72</v>
      </c>
      <c r="BJ93" s="100">
        <v>97</v>
      </c>
      <c r="BK93" s="100">
        <v>97</v>
      </c>
      <c r="BL93" s="100">
        <v>113</v>
      </c>
      <c r="BM93" s="100">
        <v>0</v>
      </c>
      <c r="BN93" s="100">
        <v>554</v>
      </c>
      <c r="BP93" s="123">
        <v>1986</v>
      </c>
    </row>
    <row r="94" spans="2:68">
      <c r="B94" s="123">
        <v>1987</v>
      </c>
      <c r="C94" s="100">
        <v>0</v>
      </c>
      <c r="D94" s="100">
        <v>1</v>
      </c>
      <c r="E94" s="100">
        <v>0</v>
      </c>
      <c r="F94" s="100">
        <v>0</v>
      </c>
      <c r="G94" s="100">
        <v>0</v>
      </c>
      <c r="H94" s="100">
        <v>0</v>
      </c>
      <c r="I94" s="100">
        <v>0</v>
      </c>
      <c r="J94" s="100">
        <v>2</v>
      </c>
      <c r="K94" s="100">
        <v>0</v>
      </c>
      <c r="L94" s="100">
        <v>3</v>
      </c>
      <c r="M94" s="100">
        <v>3</v>
      </c>
      <c r="N94" s="100">
        <v>6</v>
      </c>
      <c r="O94" s="100">
        <v>16</v>
      </c>
      <c r="P94" s="100">
        <v>36</v>
      </c>
      <c r="Q94" s="100">
        <v>31</v>
      </c>
      <c r="R94" s="100">
        <v>34</v>
      </c>
      <c r="S94" s="100">
        <v>31</v>
      </c>
      <c r="T94" s="100">
        <v>29</v>
      </c>
      <c r="U94" s="100">
        <v>0</v>
      </c>
      <c r="V94" s="100">
        <v>192</v>
      </c>
      <c r="W94" s="128"/>
      <c r="X94" s="123">
        <v>1987</v>
      </c>
      <c r="Y94" s="100">
        <v>0</v>
      </c>
      <c r="Z94" s="100">
        <v>1</v>
      </c>
      <c r="AA94" s="100">
        <v>0</v>
      </c>
      <c r="AB94" s="100">
        <v>2</v>
      </c>
      <c r="AC94" s="100">
        <v>2</v>
      </c>
      <c r="AD94" s="100">
        <v>3</v>
      </c>
      <c r="AE94" s="100">
        <v>4</v>
      </c>
      <c r="AF94" s="100">
        <v>1</v>
      </c>
      <c r="AG94" s="100">
        <v>7</v>
      </c>
      <c r="AH94" s="100">
        <v>8</v>
      </c>
      <c r="AI94" s="100">
        <v>10</v>
      </c>
      <c r="AJ94" s="100">
        <v>16</v>
      </c>
      <c r="AK94" s="100">
        <v>32</v>
      </c>
      <c r="AL94" s="100">
        <v>36</v>
      </c>
      <c r="AM94" s="100">
        <v>64</v>
      </c>
      <c r="AN94" s="100">
        <v>58</v>
      </c>
      <c r="AO94" s="100">
        <v>61</v>
      </c>
      <c r="AP94" s="100">
        <v>106</v>
      </c>
      <c r="AQ94" s="100">
        <v>0</v>
      </c>
      <c r="AR94" s="100">
        <v>411</v>
      </c>
      <c r="AS94" s="128"/>
      <c r="AT94" s="123">
        <v>1987</v>
      </c>
      <c r="AU94" s="100">
        <v>0</v>
      </c>
      <c r="AV94" s="100">
        <v>2</v>
      </c>
      <c r="AW94" s="100">
        <v>0</v>
      </c>
      <c r="AX94" s="100">
        <v>2</v>
      </c>
      <c r="AY94" s="100">
        <v>2</v>
      </c>
      <c r="AZ94" s="100">
        <v>3</v>
      </c>
      <c r="BA94" s="100">
        <v>4</v>
      </c>
      <c r="BB94" s="100">
        <v>3</v>
      </c>
      <c r="BC94" s="100">
        <v>7</v>
      </c>
      <c r="BD94" s="100">
        <v>11</v>
      </c>
      <c r="BE94" s="100">
        <v>13</v>
      </c>
      <c r="BF94" s="100">
        <v>22</v>
      </c>
      <c r="BG94" s="100">
        <v>48</v>
      </c>
      <c r="BH94" s="100">
        <v>72</v>
      </c>
      <c r="BI94" s="100">
        <v>95</v>
      </c>
      <c r="BJ94" s="100">
        <v>92</v>
      </c>
      <c r="BK94" s="100">
        <v>92</v>
      </c>
      <c r="BL94" s="100">
        <v>135</v>
      </c>
      <c r="BM94" s="100">
        <v>0</v>
      </c>
      <c r="BN94" s="100">
        <v>603</v>
      </c>
      <c r="BP94" s="123">
        <v>1987</v>
      </c>
    </row>
    <row r="95" spans="2:68">
      <c r="B95" s="123">
        <v>1988</v>
      </c>
      <c r="C95" s="100">
        <v>1</v>
      </c>
      <c r="D95" s="100">
        <v>0</v>
      </c>
      <c r="E95" s="100">
        <v>1</v>
      </c>
      <c r="F95" s="100">
        <v>1</v>
      </c>
      <c r="G95" s="100">
        <v>0</v>
      </c>
      <c r="H95" s="100">
        <v>2</v>
      </c>
      <c r="I95" s="100">
        <v>1</v>
      </c>
      <c r="J95" s="100">
        <v>1</v>
      </c>
      <c r="K95" s="100">
        <v>2</v>
      </c>
      <c r="L95" s="100">
        <v>2</v>
      </c>
      <c r="M95" s="100">
        <v>9</v>
      </c>
      <c r="N95" s="100">
        <v>20</v>
      </c>
      <c r="O95" s="100">
        <v>23</v>
      </c>
      <c r="P95" s="100">
        <v>25</v>
      </c>
      <c r="Q95" s="100">
        <v>38</v>
      </c>
      <c r="R95" s="100">
        <v>35</v>
      </c>
      <c r="S95" s="100">
        <v>35</v>
      </c>
      <c r="T95" s="100">
        <v>39</v>
      </c>
      <c r="U95" s="100">
        <v>0</v>
      </c>
      <c r="V95" s="100">
        <v>235</v>
      </c>
      <c r="W95" s="128"/>
      <c r="X95" s="123">
        <v>1988</v>
      </c>
      <c r="Y95" s="100">
        <v>0</v>
      </c>
      <c r="Z95" s="100">
        <v>0</v>
      </c>
      <c r="AA95" s="100">
        <v>0</v>
      </c>
      <c r="AB95" s="100">
        <v>0</v>
      </c>
      <c r="AC95" s="100">
        <v>2</v>
      </c>
      <c r="AD95" s="100">
        <v>5</v>
      </c>
      <c r="AE95" s="100">
        <v>6</v>
      </c>
      <c r="AF95" s="100">
        <v>0</v>
      </c>
      <c r="AG95" s="100">
        <v>7</v>
      </c>
      <c r="AH95" s="100">
        <v>4</v>
      </c>
      <c r="AI95" s="100">
        <v>4</v>
      </c>
      <c r="AJ95" s="100">
        <v>10</v>
      </c>
      <c r="AK95" s="100">
        <v>23</v>
      </c>
      <c r="AL95" s="100">
        <v>32</v>
      </c>
      <c r="AM95" s="100">
        <v>57</v>
      </c>
      <c r="AN95" s="100">
        <v>73</v>
      </c>
      <c r="AO95" s="100">
        <v>84</v>
      </c>
      <c r="AP95" s="100">
        <v>113</v>
      </c>
      <c r="AQ95" s="100">
        <v>0</v>
      </c>
      <c r="AR95" s="100">
        <v>420</v>
      </c>
      <c r="AS95" s="128"/>
      <c r="AT95" s="123">
        <v>1988</v>
      </c>
      <c r="AU95" s="100">
        <v>1</v>
      </c>
      <c r="AV95" s="100">
        <v>0</v>
      </c>
      <c r="AW95" s="100">
        <v>1</v>
      </c>
      <c r="AX95" s="100">
        <v>1</v>
      </c>
      <c r="AY95" s="100">
        <v>2</v>
      </c>
      <c r="AZ95" s="100">
        <v>7</v>
      </c>
      <c r="BA95" s="100">
        <v>7</v>
      </c>
      <c r="BB95" s="100">
        <v>1</v>
      </c>
      <c r="BC95" s="100">
        <v>9</v>
      </c>
      <c r="BD95" s="100">
        <v>6</v>
      </c>
      <c r="BE95" s="100">
        <v>13</v>
      </c>
      <c r="BF95" s="100">
        <v>30</v>
      </c>
      <c r="BG95" s="100">
        <v>46</v>
      </c>
      <c r="BH95" s="100">
        <v>57</v>
      </c>
      <c r="BI95" s="100">
        <v>95</v>
      </c>
      <c r="BJ95" s="100">
        <v>108</v>
      </c>
      <c r="BK95" s="100">
        <v>119</v>
      </c>
      <c r="BL95" s="100">
        <v>152</v>
      </c>
      <c r="BM95" s="100">
        <v>0</v>
      </c>
      <c r="BN95" s="100">
        <v>655</v>
      </c>
      <c r="BP95" s="123">
        <v>1988</v>
      </c>
    </row>
    <row r="96" spans="2:68">
      <c r="B96" s="123">
        <v>1989</v>
      </c>
      <c r="C96" s="100">
        <v>1</v>
      </c>
      <c r="D96" s="100">
        <v>0</v>
      </c>
      <c r="E96" s="100">
        <v>0</v>
      </c>
      <c r="F96" s="100">
        <v>0</v>
      </c>
      <c r="G96" s="100">
        <v>0</v>
      </c>
      <c r="H96" s="100">
        <v>0</v>
      </c>
      <c r="I96" s="100">
        <v>3</v>
      </c>
      <c r="J96" s="100">
        <v>1</v>
      </c>
      <c r="K96" s="100">
        <v>4</v>
      </c>
      <c r="L96" s="100">
        <v>2</v>
      </c>
      <c r="M96" s="100">
        <v>11</v>
      </c>
      <c r="N96" s="100">
        <v>9</v>
      </c>
      <c r="O96" s="100">
        <v>17</v>
      </c>
      <c r="P96" s="100">
        <v>22</v>
      </c>
      <c r="Q96" s="100">
        <v>35</v>
      </c>
      <c r="R96" s="100">
        <v>35</v>
      </c>
      <c r="S96" s="100">
        <v>37</v>
      </c>
      <c r="T96" s="100">
        <v>39</v>
      </c>
      <c r="U96" s="100">
        <v>0</v>
      </c>
      <c r="V96" s="100">
        <v>216</v>
      </c>
      <c r="W96" s="128"/>
      <c r="X96" s="123">
        <v>1989</v>
      </c>
      <c r="Y96" s="100">
        <v>2</v>
      </c>
      <c r="Z96" s="100">
        <v>0</v>
      </c>
      <c r="AA96" s="100">
        <v>0</v>
      </c>
      <c r="AB96" s="100">
        <v>2</v>
      </c>
      <c r="AC96" s="100">
        <v>3</v>
      </c>
      <c r="AD96" s="100">
        <v>1</v>
      </c>
      <c r="AE96" s="100">
        <v>5</v>
      </c>
      <c r="AF96" s="100">
        <v>1</v>
      </c>
      <c r="AG96" s="100">
        <v>6</v>
      </c>
      <c r="AH96" s="100">
        <v>4</v>
      </c>
      <c r="AI96" s="100">
        <v>10</v>
      </c>
      <c r="AJ96" s="100">
        <v>12</v>
      </c>
      <c r="AK96" s="100">
        <v>29</v>
      </c>
      <c r="AL96" s="100">
        <v>52</v>
      </c>
      <c r="AM96" s="100">
        <v>66</v>
      </c>
      <c r="AN96" s="100">
        <v>77</v>
      </c>
      <c r="AO96" s="100">
        <v>68</v>
      </c>
      <c r="AP96" s="100">
        <v>138</v>
      </c>
      <c r="AQ96" s="100">
        <v>0</v>
      </c>
      <c r="AR96" s="100">
        <v>476</v>
      </c>
      <c r="AS96" s="128"/>
      <c r="AT96" s="123">
        <v>1989</v>
      </c>
      <c r="AU96" s="100">
        <v>3</v>
      </c>
      <c r="AV96" s="100">
        <v>0</v>
      </c>
      <c r="AW96" s="100">
        <v>0</v>
      </c>
      <c r="AX96" s="100">
        <v>2</v>
      </c>
      <c r="AY96" s="100">
        <v>3</v>
      </c>
      <c r="AZ96" s="100">
        <v>1</v>
      </c>
      <c r="BA96" s="100">
        <v>8</v>
      </c>
      <c r="BB96" s="100">
        <v>2</v>
      </c>
      <c r="BC96" s="100">
        <v>10</v>
      </c>
      <c r="BD96" s="100">
        <v>6</v>
      </c>
      <c r="BE96" s="100">
        <v>21</v>
      </c>
      <c r="BF96" s="100">
        <v>21</v>
      </c>
      <c r="BG96" s="100">
        <v>46</v>
      </c>
      <c r="BH96" s="100">
        <v>74</v>
      </c>
      <c r="BI96" s="100">
        <v>101</v>
      </c>
      <c r="BJ96" s="100">
        <v>112</v>
      </c>
      <c r="BK96" s="100">
        <v>105</v>
      </c>
      <c r="BL96" s="100">
        <v>177</v>
      </c>
      <c r="BM96" s="100">
        <v>0</v>
      </c>
      <c r="BN96" s="100">
        <v>692</v>
      </c>
      <c r="BP96" s="123">
        <v>1989</v>
      </c>
    </row>
    <row r="97" spans="2:68">
      <c r="B97" s="123">
        <v>1990</v>
      </c>
      <c r="C97" s="100">
        <v>0</v>
      </c>
      <c r="D97" s="100">
        <v>0</v>
      </c>
      <c r="E97" s="100">
        <v>0</v>
      </c>
      <c r="F97" s="100">
        <v>0</v>
      </c>
      <c r="G97" s="100">
        <v>0</v>
      </c>
      <c r="H97" s="100">
        <v>1</v>
      </c>
      <c r="I97" s="100">
        <v>0</v>
      </c>
      <c r="J97" s="100">
        <v>0</v>
      </c>
      <c r="K97" s="100">
        <v>6</v>
      </c>
      <c r="L97" s="100">
        <v>6</v>
      </c>
      <c r="M97" s="100">
        <v>4</v>
      </c>
      <c r="N97" s="100">
        <v>15</v>
      </c>
      <c r="O97" s="100">
        <v>22</v>
      </c>
      <c r="P97" s="100">
        <v>27</v>
      </c>
      <c r="Q97" s="100">
        <v>40</v>
      </c>
      <c r="R97" s="100">
        <v>45</v>
      </c>
      <c r="S97" s="100">
        <v>25</v>
      </c>
      <c r="T97" s="100">
        <v>34</v>
      </c>
      <c r="U97" s="100">
        <v>0</v>
      </c>
      <c r="V97" s="100">
        <v>225</v>
      </c>
      <c r="W97" s="128"/>
      <c r="X97" s="123">
        <v>1990</v>
      </c>
      <c r="Y97" s="100">
        <v>1</v>
      </c>
      <c r="Z97" s="100">
        <v>0</v>
      </c>
      <c r="AA97" s="100">
        <v>0</v>
      </c>
      <c r="AB97" s="100">
        <v>1</v>
      </c>
      <c r="AC97" s="100">
        <v>3</v>
      </c>
      <c r="AD97" s="100">
        <v>2</v>
      </c>
      <c r="AE97" s="100">
        <v>3</v>
      </c>
      <c r="AF97" s="100">
        <v>6</v>
      </c>
      <c r="AG97" s="100">
        <v>3</v>
      </c>
      <c r="AH97" s="100">
        <v>8</v>
      </c>
      <c r="AI97" s="100">
        <v>7</v>
      </c>
      <c r="AJ97" s="100">
        <v>7</v>
      </c>
      <c r="AK97" s="100">
        <v>27</v>
      </c>
      <c r="AL97" s="100">
        <v>35</v>
      </c>
      <c r="AM97" s="100">
        <v>61</v>
      </c>
      <c r="AN97" s="100">
        <v>76</v>
      </c>
      <c r="AO97" s="100">
        <v>74</v>
      </c>
      <c r="AP97" s="100">
        <v>119</v>
      </c>
      <c r="AQ97" s="100">
        <v>0</v>
      </c>
      <c r="AR97" s="100">
        <v>433</v>
      </c>
      <c r="AS97" s="128"/>
      <c r="AT97" s="123">
        <v>1990</v>
      </c>
      <c r="AU97" s="100">
        <v>1</v>
      </c>
      <c r="AV97" s="100">
        <v>0</v>
      </c>
      <c r="AW97" s="100">
        <v>0</v>
      </c>
      <c r="AX97" s="100">
        <v>1</v>
      </c>
      <c r="AY97" s="100">
        <v>3</v>
      </c>
      <c r="AZ97" s="100">
        <v>3</v>
      </c>
      <c r="BA97" s="100">
        <v>3</v>
      </c>
      <c r="BB97" s="100">
        <v>6</v>
      </c>
      <c r="BC97" s="100">
        <v>9</v>
      </c>
      <c r="BD97" s="100">
        <v>14</v>
      </c>
      <c r="BE97" s="100">
        <v>11</v>
      </c>
      <c r="BF97" s="100">
        <v>22</v>
      </c>
      <c r="BG97" s="100">
        <v>49</v>
      </c>
      <c r="BH97" s="100">
        <v>62</v>
      </c>
      <c r="BI97" s="100">
        <v>101</v>
      </c>
      <c r="BJ97" s="100">
        <v>121</v>
      </c>
      <c r="BK97" s="100">
        <v>99</v>
      </c>
      <c r="BL97" s="100">
        <v>153</v>
      </c>
      <c r="BM97" s="100">
        <v>0</v>
      </c>
      <c r="BN97" s="100">
        <v>658</v>
      </c>
      <c r="BP97" s="123">
        <v>1990</v>
      </c>
    </row>
    <row r="98" spans="2:68">
      <c r="B98" s="123">
        <v>1991</v>
      </c>
      <c r="C98" s="100">
        <v>0</v>
      </c>
      <c r="D98" s="100">
        <v>0</v>
      </c>
      <c r="E98" s="100">
        <v>0</v>
      </c>
      <c r="F98" s="100">
        <v>1</v>
      </c>
      <c r="G98" s="100">
        <v>0</v>
      </c>
      <c r="H98" s="100">
        <v>0</v>
      </c>
      <c r="I98" s="100">
        <v>0</v>
      </c>
      <c r="J98" s="100">
        <v>3</v>
      </c>
      <c r="K98" s="100">
        <v>2</v>
      </c>
      <c r="L98" s="100">
        <v>2</v>
      </c>
      <c r="M98" s="100">
        <v>4</v>
      </c>
      <c r="N98" s="100">
        <v>8</v>
      </c>
      <c r="O98" s="100">
        <v>19</v>
      </c>
      <c r="P98" s="100">
        <v>18</v>
      </c>
      <c r="Q98" s="100">
        <v>33</v>
      </c>
      <c r="R98" s="100">
        <v>40</v>
      </c>
      <c r="S98" s="100">
        <v>30</v>
      </c>
      <c r="T98" s="100">
        <v>37</v>
      </c>
      <c r="U98" s="100">
        <v>0</v>
      </c>
      <c r="V98" s="100">
        <v>197</v>
      </c>
      <c r="W98" s="128"/>
      <c r="X98" s="123">
        <v>1991</v>
      </c>
      <c r="Y98" s="100">
        <v>1</v>
      </c>
      <c r="Z98" s="100">
        <v>0</v>
      </c>
      <c r="AA98" s="100">
        <v>0</v>
      </c>
      <c r="AB98" s="100">
        <v>1</v>
      </c>
      <c r="AC98" s="100">
        <v>3</v>
      </c>
      <c r="AD98" s="100">
        <v>5</v>
      </c>
      <c r="AE98" s="100">
        <v>3</v>
      </c>
      <c r="AF98" s="100">
        <v>6</v>
      </c>
      <c r="AG98" s="100">
        <v>4</v>
      </c>
      <c r="AH98" s="100">
        <v>10</v>
      </c>
      <c r="AI98" s="100">
        <v>10</v>
      </c>
      <c r="AJ98" s="100">
        <v>14</v>
      </c>
      <c r="AK98" s="100">
        <v>21</v>
      </c>
      <c r="AL98" s="100">
        <v>40</v>
      </c>
      <c r="AM98" s="100">
        <v>62</v>
      </c>
      <c r="AN98" s="100">
        <v>78</v>
      </c>
      <c r="AO98" s="100">
        <v>84</v>
      </c>
      <c r="AP98" s="100">
        <v>121</v>
      </c>
      <c r="AQ98" s="100">
        <v>0</v>
      </c>
      <c r="AR98" s="100">
        <v>463</v>
      </c>
      <c r="AS98" s="128"/>
      <c r="AT98" s="123">
        <v>1991</v>
      </c>
      <c r="AU98" s="100">
        <v>1</v>
      </c>
      <c r="AV98" s="100">
        <v>0</v>
      </c>
      <c r="AW98" s="100">
        <v>0</v>
      </c>
      <c r="AX98" s="100">
        <v>2</v>
      </c>
      <c r="AY98" s="100">
        <v>3</v>
      </c>
      <c r="AZ98" s="100">
        <v>5</v>
      </c>
      <c r="BA98" s="100">
        <v>3</v>
      </c>
      <c r="BB98" s="100">
        <v>9</v>
      </c>
      <c r="BC98" s="100">
        <v>6</v>
      </c>
      <c r="BD98" s="100">
        <v>12</v>
      </c>
      <c r="BE98" s="100">
        <v>14</v>
      </c>
      <c r="BF98" s="100">
        <v>22</v>
      </c>
      <c r="BG98" s="100">
        <v>40</v>
      </c>
      <c r="BH98" s="100">
        <v>58</v>
      </c>
      <c r="BI98" s="100">
        <v>95</v>
      </c>
      <c r="BJ98" s="100">
        <v>118</v>
      </c>
      <c r="BK98" s="100">
        <v>114</v>
      </c>
      <c r="BL98" s="100">
        <v>158</v>
      </c>
      <c r="BM98" s="100">
        <v>0</v>
      </c>
      <c r="BN98" s="100">
        <v>660</v>
      </c>
      <c r="BP98" s="123">
        <v>1991</v>
      </c>
    </row>
    <row r="99" spans="2:68">
      <c r="B99" s="123">
        <v>1992</v>
      </c>
      <c r="C99" s="100">
        <v>1</v>
      </c>
      <c r="D99" s="100">
        <v>1</v>
      </c>
      <c r="E99" s="100">
        <v>0</v>
      </c>
      <c r="F99" s="100">
        <v>1</v>
      </c>
      <c r="G99" s="100">
        <v>1</v>
      </c>
      <c r="H99" s="100">
        <v>0</v>
      </c>
      <c r="I99" s="100">
        <v>1</v>
      </c>
      <c r="J99" s="100">
        <v>1</v>
      </c>
      <c r="K99" s="100">
        <v>5</v>
      </c>
      <c r="L99" s="100">
        <v>2</v>
      </c>
      <c r="M99" s="100">
        <v>1</v>
      </c>
      <c r="N99" s="100">
        <v>8</v>
      </c>
      <c r="O99" s="100">
        <v>24</v>
      </c>
      <c r="P99" s="100">
        <v>28</v>
      </c>
      <c r="Q99" s="100">
        <v>37</v>
      </c>
      <c r="R99" s="100">
        <v>39</v>
      </c>
      <c r="S99" s="100">
        <v>28</v>
      </c>
      <c r="T99" s="100">
        <v>45</v>
      </c>
      <c r="U99" s="100">
        <v>0</v>
      </c>
      <c r="V99" s="100">
        <v>223</v>
      </c>
      <c r="W99" s="128"/>
      <c r="X99" s="123">
        <v>1992</v>
      </c>
      <c r="Y99" s="100">
        <v>0</v>
      </c>
      <c r="Z99" s="100">
        <v>0</v>
      </c>
      <c r="AA99" s="100">
        <v>0</v>
      </c>
      <c r="AB99" s="100">
        <v>1</v>
      </c>
      <c r="AC99" s="100">
        <v>3</v>
      </c>
      <c r="AD99" s="100">
        <v>4</v>
      </c>
      <c r="AE99" s="100">
        <v>5</v>
      </c>
      <c r="AF99" s="100">
        <v>6</v>
      </c>
      <c r="AG99" s="100">
        <v>3</v>
      </c>
      <c r="AH99" s="100">
        <v>11</v>
      </c>
      <c r="AI99" s="100">
        <v>14</v>
      </c>
      <c r="AJ99" s="100">
        <v>10</v>
      </c>
      <c r="AK99" s="100">
        <v>26</v>
      </c>
      <c r="AL99" s="100">
        <v>46</v>
      </c>
      <c r="AM99" s="100">
        <v>67</v>
      </c>
      <c r="AN99" s="100">
        <v>83</v>
      </c>
      <c r="AO99" s="100">
        <v>83</v>
      </c>
      <c r="AP99" s="100">
        <v>137</v>
      </c>
      <c r="AQ99" s="100">
        <v>0</v>
      </c>
      <c r="AR99" s="100">
        <v>499</v>
      </c>
      <c r="AS99" s="128"/>
      <c r="AT99" s="123">
        <v>1992</v>
      </c>
      <c r="AU99" s="100">
        <v>1</v>
      </c>
      <c r="AV99" s="100">
        <v>1</v>
      </c>
      <c r="AW99" s="100">
        <v>0</v>
      </c>
      <c r="AX99" s="100">
        <v>2</v>
      </c>
      <c r="AY99" s="100">
        <v>4</v>
      </c>
      <c r="AZ99" s="100">
        <v>4</v>
      </c>
      <c r="BA99" s="100">
        <v>6</v>
      </c>
      <c r="BB99" s="100">
        <v>7</v>
      </c>
      <c r="BC99" s="100">
        <v>8</v>
      </c>
      <c r="BD99" s="100">
        <v>13</v>
      </c>
      <c r="BE99" s="100">
        <v>15</v>
      </c>
      <c r="BF99" s="100">
        <v>18</v>
      </c>
      <c r="BG99" s="100">
        <v>50</v>
      </c>
      <c r="BH99" s="100">
        <v>74</v>
      </c>
      <c r="BI99" s="100">
        <v>104</v>
      </c>
      <c r="BJ99" s="100">
        <v>122</v>
      </c>
      <c r="BK99" s="100">
        <v>111</v>
      </c>
      <c r="BL99" s="100">
        <v>182</v>
      </c>
      <c r="BM99" s="100">
        <v>0</v>
      </c>
      <c r="BN99" s="100">
        <v>722</v>
      </c>
      <c r="BP99" s="123">
        <v>1992</v>
      </c>
    </row>
    <row r="100" spans="2:68">
      <c r="B100" s="123">
        <v>1993</v>
      </c>
      <c r="C100" s="100">
        <v>0</v>
      </c>
      <c r="D100" s="100">
        <v>0</v>
      </c>
      <c r="E100" s="100">
        <v>1</v>
      </c>
      <c r="F100" s="100">
        <v>2</v>
      </c>
      <c r="G100" s="100">
        <v>1</v>
      </c>
      <c r="H100" s="100">
        <v>0</v>
      </c>
      <c r="I100" s="100">
        <v>0</v>
      </c>
      <c r="J100" s="100">
        <v>2</v>
      </c>
      <c r="K100" s="100">
        <v>0</v>
      </c>
      <c r="L100" s="100">
        <v>5</v>
      </c>
      <c r="M100" s="100">
        <v>7</v>
      </c>
      <c r="N100" s="100">
        <v>10</v>
      </c>
      <c r="O100" s="100">
        <v>14</v>
      </c>
      <c r="P100" s="100">
        <v>25</v>
      </c>
      <c r="Q100" s="100">
        <v>37</v>
      </c>
      <c r="R100" s="100">
        <v>39</v>
      </c>
      <c r="S100" s="100">
        <v>37</v>
      </c>
      <c r="T100" s="100">
        <v>43</v>
      </c>
      <c r="U100" s="100">
        <v>0</v>
      </c>
      <c r="V100" s="100">
        <v>223</v>
      </c>
      <c r="W100" s="128"/>
      <c r="X100" s="123">
        <v>1993</v>
      </c>
      <c r="Y100" s="100">
        <v>0</v>
      </c>
      <c r="Z100" s="100">
        <v>0</v>
      </c>
      <c r="AA100" s="100">
        <v>0</v>
      </c>
      <c r="AB100" s="100">
        <v>0</v>
      </c>
      <c r="AC100" s="100">
        <v>2</v>
      </c>
      <c r="AD100" s="100">
        <v>3</v>
      </c>
      <c r="AE100" s="100">
        <v>3</v>
      </c>
      <c r="AF100" s="100">
        <v>5</v>
      </c>
      <c r="AG100" s="100">
        <v>4</v>
      </c>
      <c r="AH100" s="100">
        <v>5</v>
      </c>
      <c r="AI100" s="100">
        <v>7</v>
      </c>
      <c r="AJ100" s="100">
        <v>12</v>
      </c>
      <c r="AK100" s="100">
        <v>17</v>
      </c>
      <c r="AL100" s="100">
        <v>37</v>
      </c>
      <c r="AM100" s="100">
        <v>62</v>
      </c>
      <c r="AN100" s="100">
        <v>65</v>
      </c>
      <c r="AO100" s="100">
        <v>84</v>
      </c>
      <c r="AP100" s="100">
        <v>152</v>
      </c>
      <c r="AQ100" s="100">
        <v>0</v>
      </c>
      <c r="AR100" s="100">
        <v>458</v>
      </c>
      <c r="AS100" s="128"/>
      <c r="AT100" s="123">
        <v>1993</v>
      </c>
      <c r="AU100" s="100">
        <v>0</v>
      </c>
      <c r="AV100" s="100">
        <v>0</v>
      </c>
      <c r="AW100" s="100">
        <v>1</v>
      </c>
      <c r="AX100" s="100">
        <v>2</v>
      </c>
      <c r="AY100" s="100">
        <v>3</v>
      </c>
      <c r="AZ100" s="100">
        <v>3</v>
      </c>
      <c r="BA100" s="100">
        <v>3</v>
      </c>
      <c r="BB100" s="100">
        <v>7</v>
      </c>
      <c r="BC100" s="100">
        <v>4</v>
      </c>
      <c r="BD100" s="100">
        <v>10</v>
      </c>
      <c r="BE100" s="100">
        <v>14</v>
      </c>
      <c r="BF100" s="100">
        <v>22</v>
      </c>
      <c r="BG100" s="100">
        <v>31</v>
      </c>
      <c r="BH100" s="100">
        <v>62</v>
      </c>
      <c r="BI100" s="100">
        <v>99</v>
      </c>
      <c r="BJ100" s="100">
        <v>104</v>
      </c>
      <c r="BK100" s="100">
        <v>121</v>
      </c>
      <c r="BL100" s="100">
        <v>195</v>
      </c>
      <c r="BM100" s="100">
        <v>0</v>
      </c>
      <c r="BN100" s="100">
        <v>681</v>
      </c>
      <c r="BP100" s="123">
        <v>1993</v>
      </c>
    </row>
    <row r="101" spans="2:68">
      <c r="B101" s="123">
        <v>1994</v>
      </c>
      <c r="C101" s="100">
        <v>0</v>
      </c>
      <c r="D101" s="100">
        <v>0</v>
      </c>
      <c r="E101" s="100">
        <v>1</v>
      </c>
      <c r="F101" s="100">
        <v>2</v>
      </c>
      <c r="G101" s="100">
        <v>2</v>
      </c>
      <c r="H101" s="100">
        <v>0</v>
      </c>
      <c r="I101" s="100">
        <v>1</v>
      </c>
      <c r="J101" s="100">
        <v>1</v>
      </c>
      <c r="K101" s="100">
        <v>2</v>
      </c>
      <c r="L101" s="100">
        <v>4</v>
      </c>
      <c r="M101" s="100">
        <v>4</v>
      </c>
      <c r="N101" s="100">
        <v>11</v>
      </c>
      <c r="O101" s="100">
        <v>15</v>
      </c>
      <c r="P101" s="100">
        <v>25</v>
      </c>
      <c r="Q101" s="100">
        <v>29</v>
      </c>
      <c r="R101" s="100">
        <v>45</v>
      </c>
      <c r="S101" s="100">
        <v>42</v>
      </c>
      <c r="T101" s="100">
        <v>45</v>
      </c>
      <c r="U101" s="100">
        <v>0</v>
      </c>
      <c r="V101" s="100">
        <v>229</v>
      </c>
      <c r="W101" s="128"/>
      <c r="X101" s="123">
        <v>1994</v>
      </c>
      <c r="Y101" s="100">
        <v>1</v>
      </c>
      <c r="Z101" s="100">
        <v>0</v>
      </c>
      <c r="AA101" s="100">
        <v>1</v>
      </c>
      <c r="AB101" s="100">
        <v>1</v>
      </c>
      <c r="AC101" s="100">
        <v>5</v>
      </c>
      <c r="AD101" s="100">
        <v>5</v>
      </c>
      <c r="AE101" s="100">
        <v>3</v>
      </c>
      <c r="AF101" s="100">
        <v>5</v>
      </c>
      <c r="AG101" s="100">
        <v>4</v>
      </c>
      <c r="AH101" s="100">
        <v>7</v>
      </c>
      <c r="AI101" s="100">
        <v>12</v>
      </c>
      <c r="AJ101" s="100">
        <v>11</v>
      </c>
      <c r="AK101" s="100">
        <v>17</v>
      </c>
      <c r="AL101" s="100">
        <v>48</v>
      </c>
      <c r="AM101" s="100">
        <v>66</v>
      </c>
      <c r="AN101" s="100">
        <v>90</v>
      </c>
      <c r="AO101" s="100">
        <v>100</v>
      </c>
      <c r="AP101" s="100">
        <v>170</v>
      </c>
      <c r="AQ101" s="100">
        <v>0</v>
      </c>
      <c r="AR101" s="100">
        <v>546</v>
      </c>
      <c r="AS101" s="128"/>
      <c r="AT101" s="123">
        <v>1994</v>
      </c>
      <c r="AU101" s="100">
        <v>1</v>
      </c>
      <c r="AV101" s="100">
        <v>0</v>
      </c>
      <c r="AW101" s="100">
        <v>2</v>
      </c>
      <c r="AX101" s="100">
        <v>3</v>
      </c>
      <c r="AY101" s="100">
        <v>7</v>
      </c>
      <c r="AZ101" s="100">
        <v>5</v>
      </c>
      <c r="BA101" s="100">
        <v>4</v>
      </c>
      <c r="BB101" s="100">
        <v>6</v>
      </c>
      <c r="BC101" s="100">
        <v>6</v>
      </c>
      <c r="BD101" s="100">
        <v>11</v>
      </c>
      <c r="BE101" s="100">
        <v>16</v>
      </c>
      <c r="BF101" s="100">
        <v>22</v>
      </c>
      <c r="BG101" s="100">
        <v>32</v>
      </c>
      <c r="BH101" s="100">
        <v>73</v>
      </c>
      <c r="BI101" s="100">
        <v>95</v>
      </c>
      <c r="BJ101" s="100">
        <v>135</v>
      </c>
      <c r="BK101" s="100">
        <v>142</v>
      </c>
      <c r="BL101" s="100">
        <v>215</v>
      </c>
      <c r="BM101" s="100">
        <v>0</v>
      </c>
      <c r="BN101" s="100">
        <v>775</v>
      </c>
      <c r="BP101" s="123">
        <v>1994</v>
      </c>
    </row>
    <row r="102" spans="2:68">
      <c r="B102" s="123">
        <v>1995</v>
      </c>
      <c r="C102" s="100">
        <v>1</v>
      </c>
      <c r="D102" s="100">
        <v>0</v>
      </c>
      <c r="E102" s="100">
        <v>1</v>
      </c>
      <c r="F102" s="100">
        <v>0</v>
      </c>
      <c r="G102" s="100">
        <v>1</v>
      </c>
      <c r="H102" s="100">
        <v>0</v>
      </c>
      <c r="I102" s="100">
        <v>0</v>
      </c>
      <c r="J102" s="100">
        <v>3</v>
      </c>
      <c r="K102" s="100">
        <v>2</v>
      </c>
      <c r="L102" s="100">
        <v>6</v>
      </c>
      <c r="M102" s="100">
        <v>8</v>
      </c>
      <c r="N102" s="100">
        <v>10</v>
      </c>
      <c r="O102" s="100">
        <v>9</v>
      </c>
      <c r="P102" s="100">
        <v>17</v>
      </c>
      <c r="Q102" s="100">
        <v>34</v>
      </c>
      <c r="R102" s="100">
        <v>37</v>
      </c>
      <c r="S102" s="100">
        <v>29</v>
      </c>
      <c r="T102" s="100">
        <v>43</v>
      </c>
      <c r="U102" s="100">
        <v>0</v>
      </c>
      <c r="V102" s="100">
        <v>201</v>
      </c>
      <c r="W102" s="128"/>
      <c r="X102" s="123">
        <v>1995</v>
      </c>
      <c r="Y102" s="100">
        <v>0</v>
      </c>
      <c r="Z102" s="100">
        <v>0</v>
      </c>
      <c r="AA102" s="100">
        <v>1</v>
      </c>
      <c r="AB102" s="100">
        <v>1</v>
      </c>
      <c r="AC102" s="100">
        <v>2</v>
      </c>
      <c r="AD102" s="100">
        <v>0</v>
      </c>
      <c r="AE102" s="100">
        <v>6</v>
      </c>
      <c r="AF102" s="100">
        <v>3</v>
      </c>
      <c r="AG102" s="100">
        <v>7</v>
      </c>
      <c r="AH102" s="100">
        <v>13</v>
      </c>
      <c r="AI102" s="100">
        <v>10</v>
      </c>
      <c r="AJ102" s="100">
        <v>9</v>
      </c>
      <c r="AK102" s="100">
        <v>28</v>
      </c>
      <c r="AL102" s="100">
        <v>38</v>
      </c>
      <c r="AM102" s="100">
        <v>64</v>
      </c>
      <c r="AN102" s="100">
        <v>81</v>
      </c>
      <c r="AO102" s="100">
        <v>97</v>
      </c>
      <c r="AP102" s="100">
        <v>173</v>
      </c>
      <c r="AQ102" s="100">
        <v>0</v>
      </c>
      <c r="AR102" s="100">
        <v>533</v>
      </c>
      <c r="AS102" s="128"/>
      <c r="AT102" s="123">
        <v>1995</v>
      </c>
      <c r="AU102" s="100">
        <v>1</v>
      </c>
      <c r="AV102" s="100">
        <v>0</v>
      </c>
      <c r="AW102" s="100">
        <v>2</v>
      </c>
      <c r="AX102" s="100">
        <v>1</v>
      </c>
      <c r="AY102" s="100">
        <v>3</v>
      </c>
      <c r="AZ102" s="100">
        <v>0</v>
      </c>
      <c r="BA102" s="100">
        <v>6</v>
      </c>
      <c r="BB102" s="100">
        <v>6</v>
      </c>
      <c r="BC102" s="100">
        <v>9</v>
      </c>
      <c r="BD102" s="100">
        <v>19</v>
      </c>
      <c r="BE102" s="100">
        <v>18</v>
      </c>
      <c r="BF102" s="100">
        <v>19</v>
      </c>
      <c r="BG102" s="100">
        <v>37</v>
      </c>
      <c r="BH102" s="100">
        <v>55</v>
      </c>
      <c r="BI102" s="100">
        <v>98</v>
      </c>
      <c r="BJ102" s="100">
        <v>118</v>
      </c>
      <c r="BK102" s="100">
        <v>126</v>
      </c>
      <c r="BL102" s="100">
        <v>216</v>
      </c>
      <c r="BM102" s="100">
        <v>0</v>
      </c>
      <c r="BN102" s="100">
        <v>734</v>
      </c>
      <c r="BP102" s="123">
        <v>1995</v>
      </c>
    </row>
    <row r="103" spans="2:68">
      <c r="B103" s="123">
        <v>1996</v>
      </c>
      <c r="C103" s="100">
        <v>0</v>
      </c>
      <c r="D103" s="100">
        <v>0</v>
      </c>
      <c r="E103" s="100">
        <v>0</v>
      </c>
      <c r="F103" s="100">
        <v>0</v>
      </c>
      <c r="G103" s="100">
        <v>0</v>
      </c>
      <c r="H103" s="100">
        <v>1</v>
      </c>
      <c r="I103" s="100">
        <v>0</v>
      </c>
      <c r="J103" s="100">
        <v>1</v>
      </c>
      <c r="K103" s="100">
        <v>3</v>
      </c>
      <c r="L103" s="100">
        <v>3</v>
      </c>
      <c r="M103" s="100">
        <v>4</v>
      </c>
      <c r="N103" s="100">
        <v>10</v>
      </c>
      <c r="O103" s="100">
        <v>23</v>
      </c>
      <c r="P103" s="100">
        <v>23</v>
      </c>
      <c r="Q103" s="100">
        <v>48</v>
      </c>
      <c r="R103" s="100">
        <v>23</v>
      </c>
      <c r="S103" s="100">
        <v>35</v>
      </c>
      <c r="T103" s="100">
        <v>61</v>
      </c>
      <c r="U103" s="100">
        <v>0</v>
      </c>
      <c r="V103" s="100">
        <v>235</v>
      </c>
      <c r="W103" s="128"/>
      <c r="X103" s="123">
        <v>1996</v>
      </c>
      <c r="Y103" s="100">
        <v>0</v>
      </c>
      <c r="Z103" s="100">
        <v>1</v>
      </c>
      <c r="AA103" s="100">
        <v>2</v>
      </c>
      <c r="AB103" s="100">
        <v>1</v>
      </c>
      <c r="AC103" s="100">
        <v>1</v>
      </c>
      <c r="AD103" s="100">
        <v>3</v>
      </c>
      <c r="AE103" s="100">
        <v>7</v>
      </c>
      <c r="AF103" s="100">
        <v>3</v>
      </c>
      <c r="AG103" s="100">
        <v>3</v>
      </c>
      <c r="AH103" s="100">
        <v>4</v>
      </c>
      <c r="AI103" s="100">
        <v>7</v>
      </c>
      <c r="AJ103" s="100">
        <v>14</v>
      </c>
      <c r="AK103" s="100">
        <v>26</v>
      </c>
      <c r="AL103" s="100">
        <v>38</v>
      </c>
      <c r="AM103" s="100">
        <v>61</v>
      </c>
      <c r="AN103" s="100">
        <v>78</v>
      </c>
      <c r="AO103" s="100">
        <v>115</v>
      </c>
      <c r="AP103" s="100">
        <v>195</v>
      </c>
      <c r="AQ103" s="100">
        <v>0</v>
      </c>
      <c r="AR103" s="100">
        <v>559</v>
      </c>
      <c r="AS103" s="128"/>
      <c r="AT103" s="123">
        <v>1996</v>
      </c>
      <c r="AU103" s="100">
        <v>0</v>
      </c>
      <c r="AV103" s="100">
        <v>1</v>
      </c>
      <c r="AW103" s="100">
        <v>2</v>
      </c>
      <c r="AX103" s="100">
        <v>1</v>
      </c>
      <c r="AY103" s="100">
        <v>1</v>
      </c>
      <c r="AZ103" s="100">
        <v>4</v>
      </c>
      <c r="BA103" s="100">
        <v>7</v>
      </c>
      <c r="BB103" s="100">
        <v>4</v>
      </c>
      <c r="BC103" s="100">
        <v>6</v>
      </c>
      <c r="BD103" s="100">
        <v>7</v>
      </c>
      <c r="BE103" s="100">
        <v>11</v>
      </c>
      <c r="BF103" s="100">
        <v>24</v>
      </c>
      <c r="BG103" s="100">
        <v>49</v>
      </c>
      <c r="BH103" s="100">
        <v>61</v>
      </c>
      <c r="BI103" s="100">
        <v>109</v>
      </c>
      <c r="BJ103" s="100">
        <v>101</v>
      </c>
      <c r="BK103" s="100">
        <v>150</v>
      </c>
      <c r="BL103" s="100">
        <v>256</v>
      </c>
      <c r="BM103" s="100">
        <v>0</v>
      </c>
      <c r="BN103" s="100">
        <v>794</v>
      </c>
      <c r="BP103" s="123">
        <v>1996</v>
      </c>
    </row>
    <row r="104" spans="2:68">
      <c r="B104" s="124">
        <v>1997</v>
      </c>
      <c r="C104" s="100">
        <v>0</v>
      </c>
      <c r="D104" s="100">
        <v>0</v>
      </c>
      <c r="E104" s="100">
        <v>1</v>
      </c>
      <c r="F104" s="100">
        <v>3</v>
      </c>
      <c r="G104" s="100">
        <v>0</v>
      </c>
      <c r="H104" s="100">
        <v>1</v>
      </c>
      <c r="I104" s="100">
        <v>0</v>
      </c>
      <c r="J104" s="100">
        <v>2</v>
      </c>
      <c r="K104" s="100">
        <v>3</v>
      </c>
      <c r="L104" s="100">
        <v>3</v>
      </c>
      <c r="M104" s="100">
        <v>5</v>
      </c>
      <c r="N104" s="100">
        <v>7</v>
      </c>
      <c r="O104" s="100">
        <v>16</v>
      </c>
      <c r="P104" s="100">
        <v>22</v>
      </c>
      <c r="Q104" s="100">
        <v>56</v>
      </c>
      <c r="R104" s="100">
        <v>40</v>
      </c>
      <c r="S104" s="100">
        <v>31</v>
      </c>
      <c r="T104" s="100">
        <v>58</v>
      </c>
      <c r="U104" s="100">
        <v>0</v>
      </c>
      <c r="V104" s="100">
        <v>248</v>
      </c>
      <c r="W104" s="128"/>
      <c r="X104" s="124">
        <v>1997</v>
      </c>
      <c r="Y104" s="100">
        <v>1</v>
      </c>
      <c r="Z104" s="100">
        <v>0</v>
      </c>
      <c r="AA104" s="100">
        <v>2</v>
      </c>
      <c r="AB104" s="100">
        <v>2</v>
      </c>
      <c r="AC104" s="100">
        <v>4</v>
      </c>
      <c r="AD104" s="100">
        <v>0</v>
      </c>
      <c r="AE104" s="100">
        <v>1</v>
      </c>
      <c r="AF104" s="100">
        <v>6</v>
      </c>
      <c r="AG104" s="100">
        <v>7</v>
      </c>
      <c r="AH104" s="100">
        <v>10</v>
      </c>
      <c r="AI104" s="100">
        <v>7</v>
      </c>
      <c r="AJ104" s="100">
        <v>22</v>
      </c>
      <c r="AK104" s="100">
        <v>15</v>
      </c>
      <c r="AL104" s="100">
        <v>34</v>
      </c>
      <c r="AM104" s="100">
        <v>80</v>
      </c>
      <c r="AN104" s="100">
        <v>76</v>
      </c>
      <c r="AO104" s="100">
        <v>103</v>
      </c>
      <c r="AP104" s="100">
        <v>174</v>
      </c>
      <c r="AQ104" s="100">
        <v>0</v>
      </c>
      <c r="AR104" s="100">
        <v>544</v>
      </c>
      <c r="AS104" s="128"/>
      <c r="AT104" s="124">
        <v>1997</v>
      </c>
      <c r="AU104" s="100">
        <v>1</v>
      </c>
      <c r="AV104" s="100">
        <v>0</v>
      </c>
      <c r="AW104" s="100">
        <v>3</v>
      </c>
      <c r="AX104" s="100">
        <v>5</v>
      </c>
      <c r="AY104" s="100">
        <v>4</v>
      </c>
      <c r="AZ104" s="100">
        <v>1</v>
      </c>
      <c r="BA104" s="100">
        <v>1</v>
      </c>
      <c r="BB104" s="100">
        <v>8</v>
      </c>
      <c r="BC104" s="100">
        <v>10</v>
      </c>
      <c r="BD104" s="100">
        <v>13</v>
      </c>
      <c r="BE104" s="100">
        <v>12</v>
      </c>
      <c r="BF104" s="100">
        <v>29</v>
      </c>
      <c r="BG104" s="100">
        <v>31</v>
      </c>
      <c r="BH104" s="100">
        <v>56</v>
      </c>
      <c r="BI104" s="100">
        <v>136</v>
      </c>
      <c r="BJ104" s="100">
        <v>116</v>
      </c>
      <c r="BK104" s="100">
        <v>134</v>
      </c>
      <c r="BL104" s="100">
        <v>232</v>
      </c>
      <c r="BM104" s="100">
        <v>0</v>
      </c>
      <c r="BN104" s="100">
        <v>792</v>
      </c>
      <c r="BP104" s="124">
        <v>1997</v>
      </c>
    </row>
    <row r="105" spans="2:68">
      <c r="B105" s="124">
        <v>1998</v>
      </c>
      <c r="C105" s="100">
        <v>0</v>
      </c>
      <c r="D105" s="100">
        <v>0</v>
      </c>
      <c r="E105" s="100">
        <v>1</v>
      </c>
      <c r="F105" s="100">
        <v>0</v>
      </c>
      <c r="G105" s="100">
        <v>0</v>
      </c>
      <c r="H105" s="100">
        <v>1</v>
      </c>
      <c r="I105" s="100">
        <v>0</v>
      </c>
      <c r="J105" s="100">
        <v>4</v>
      </c>
      <c r="K105" s="100">
        <v>2</v>
      </c>
      <c r="L105" s="100">
        <v>4</v>
      </c>
      <c r="M105" s="100">
        <v>5</v>
      </c>
      <c r="N105" s="100">
        <v>10</v>
      </c>
      <c r="O105" s="100">
        <v>10</v>
      </c>
      <c r="P105" s="100">
        <v>35</v>
      </c>
      <c r="Q105" s="100">
        <v>36</v>
      </c>
      <c r="R105" s="100">
        <v>43</v>
      </c>
      <c r="S105" s="100">
        <v>37</v>
      </c>
      <c r="T105" s="100">
        <v>39</v>
      </c>
      <c r="U105" s="100">
        <v>0</v>
      </c>
      <c r="V105" s="100">
        <v>227</v>
      </c>
      <c r="W105" s="128"/>
      <c r="X105" s="124">
        <v>1998</v>
      </c>
      <c r="Y105" s="100">
        <v>0</v>
      </c>
      <c r="Z105" s="100">
        <v>0</v>
      </c>
      <c r="AA105" s="100">
        <v>2</v>
      </c>
      <c r="AB105" s="100">
        <v>0</v>
      </c>
      <c r="AC105" s="100">
        <v>3</v>
      </c>
      <c r="AD105" s="100">
        <v>1</v>
      </c>
      <c r="AE105" s="100">
        <v>2</v>
      </c>
      <c r="AF105" s="100">
        <v>7</v>
      </c>
      <c r="AG105" s="100">
        <v>8</v>
      </c>
      <c r="AH105" s="100">
        <v>12</v>
      </c>
      <c r="AI105" s="100">
        <v>17</v>
      </c>
      <c r="AJ105" s="100">
        <v>20</v>
      </c>
      <c r="AK105" s="100">
        <v>19</v>
      </c>
      <c r="AL105" s="100">
        <v>31</v>
      </c>
      <c r="AM105" s="100">
        <v>71</v>
      </c>
      <c r="AN105" s="100">
        <v>65</v>
      </c>
      <c r="AO105" s="100">
        <v>85</v>
      </c>
      <c r="AP105" s="100">
        <v>181</v>
      </c>
      <c r="AQ105" s="100">
        <v>0</v>
      </c>
      <c r="AR105" s="100">
        <v>524</v>
      </c>
      <c r="AS105" s="128"/>
      <c r="AT105" s="124">
        <v>1998</v>
      </c>
      <c r="AU105" s="100">
        <v>0</v>
      </c>
      <c r="AV105" s="100">
        <v>0</v>
      </c>
      <c r="AW105" s="100">
        <v>3</v>
      </c>
      <c r="AX105" s="100">
        <v>0</v>
      </c>
      <c r="AY105" s="100">
        <v>3</v>
      </c>
      <c r="AZ105" s="100">
        <v>2</v>
      </c>
      <c r="BA105" s="100">
        <v>2</v>
      </c>
      <c r="BB105" s="100">
        <v>11</v>
      </c>
      <c r="BC105" s="100">
        <v>10</v>
      </c>
      <c r="BD105" s="100">
        <v>16</v>
      </c>
      <c r="BE105" s="100">
        <v>22</v>
      </c>
      <c r="BF105" s="100">
        <v>30</v>
      </c>
      <c r="BG105" s="100">
        <v>29</v>
      </c>
      <c r="BH105" s="100">
        <v>66</v>
      </c>
      <c r="BI105" s="100">
        <v>107</v>
      </c>
      <c r="BJ105" s="100">
        <v>108</v>
      </c>
      <c r="BK105" s="100">
        <v>122</v>
      </c>
      <c r="BL105" s="100">
        <v>220</v>
      </c>
      <c r="BM105" s="100">
        <v>0</v>
      </c>
      <c r="BN105" s="100">
        <v>751</v>
      </c>
      <c r="BP105" s="124">
        <v>1998</v>
      </c>
    </row>
    <row r="106" spans="2:68">
      <c r="B106" s="124">
        <v>1999</v>
      </c>
      <c r="C106" s="100">
        <v>1</v>
      </c>
      <c r="D106" s="100">
        <v>0</v>
      </c>
      <c r="E106" s="100">
        <v>1</v>
      </c>
      <c r="F106" s="100">
        <v>0</v>
      </c>
      <c r="G106" s="100">
        <v>0</v>
      </c>
      <c r="H106" s="100">
        <v>1</v>
      </c>
      <c r="I106" s="100">
        <v>1</v>
      </c>
      <c r="J106" s="100">
        <v>5</v>
      </c>
      <c r="K106" s="100">
        <v>3</v>
      </c>
      <c r="L106" s="100">
        <v>5</v>
      </c>
      <c r="M106" s="100">
        <v>10</v>
      </c>
      <c r="N106" s="100">
        <v>10</v>
      </c>
      <c r="O106" s="100">
        <v>18</v>
      </c>
      <c r="P106" s="100">
        <v>31</v>
      </c>
      <c r="Q106" s="100">
        <v>44</v>
      </c>
      <c r="R106" s="100">
        <v>51</v>
      </c>
      <c r="S106" s="100">
        <v>48</v>
      </c>
      <c r="T106" s="100">
        <v>71</v>
      </c>
      <c r="U106" s="100">
        <v>0</v>
      </c>
      <c r="V106" s="100">
        <v>300</v>
      </c>
      <c r="W106" s="128"/>
      <c r="X106" s="124">
        <v>1999</v>
      </c>
      <c r="Y106" s="100">
        <v>0</v>
      </c>
      <c r="Z106" s="100">
        <v>0</v>
      </c>
      <c r="AA106" s="100">
        <v>0</v>
      </c>
      <c r="AB106" s="100">
        <v>1</v>
      </c>
      <c r="AC106" s="100">
        <v>1</v>
      </c>
      <c r="AD106" s="100">
        <v>3</v>
      </c>
      <c r="AE106" s="100">
        <v>2</v>
      </c>
      <c r="AF106" s="100">
        <v>6</v>
      </c>
      <c r="AG106" s="100">
        <v>5</v>
      </c>
      <c r="AH106" s="100">
        <v>8</v>
      </c>
      <c r="AI106" s="100">
        <v>15</v>
      </c>
      <c r="AJ106" s="100">
        <v>13</v>
      </c>
      <c r="AK106" s="100">
        <v>17</v>
      </c>
      <c r="AL106" s="100">
        <v>35</v>
      </c>
      <c r="AM106" s="100">
        <v>77</v>
      </c>
      <c r="AN106" s="100">
        <v>64</v>
      </c>
      <c r="AO106" s="100">
        <v>107</v>
      </c>
      <c r="AP106" s="100">
        <v>208</v>
      </c>
      <c r="AQ106" s="100">
        <v>0</v>
      </c>
      <c r="AR106" s="100">
        <v>562</v>
      </c>
      <c r="AS106" s="128"/>
      <c r="AT106" s="124">
        <v>1999</v>
      </c>
      <c r="AU106" s="100">
        <v>1</v>
      </c>
      <c r="AV106" s="100">
        <v>0</v>
      </c>
      <c r="AW106" s="100">
        <v>1</v>
      </c>
      <c r="AX106" s="100">
        <v>1</v>
      </c>
      <c r="AY106" s="100">
        <v>1</v>
      </c>
      <c r="AZ106" s="100">
        <v>4</v>
      </c>
      <c r="BA106" s="100">
        <v>3</v>
      </c>
      <c r="BB106" s="100">
        <v>11</v>
      </c>
      <c r="BC106" s="100">
        <v>8</v>
      </c>
      <c r="BD106" s="100">
        <v>13</v>
      </c>
      <c r="BE106" s="100">
        <v>25</v>
      </c>
      <c r="BF106" s="100">
        <v>23</v>
      </c>
      <c r="BG106" s="100">
        <v>35</v>
      </c>
      <c r="BH106" s="100">
        <v>66</v>
      </c>
      <c r="BI106" s="100">
        <v>121</v>
      </c>
      <c r="BJ106" s="100">
        <v>115</v>
      </c>
      <c r="BK106" s="100">
        <v>155</v>
      </c>
      <c r="BL106" s="100">
        <v>279</v>
      </c>
      <c r="BM106" s="100">
        <v>0</v>
      </c>
      <c r="BN106" s="100">
        <v>862</v>
      </c>
      <c r="BP106" s="124">
        <v>1999</v>
      </c>
    </row>
    <row r="107" spans="2:68" s="92" customFormat="1">
      <c r="B107" s="125">
        <v>2000</v>
      </c>
      <c r="C107" s="100">
        <v>0</v>
      </c>
      <c r="D107" s="100">
        <v>1</v>
      </c>
      <c r="E107" s="100">
        <v>1</v>
      </c>
      <c r="F107" s="100">
        <v>1</v>
      </c>
      <c r="G107" s="100">
        <v>0</v>
      </c>
      <c r="H107" s="100">
        <v>1</v>
      </c>
      <c r="I107" s="100">
        <v>0</v>
      </c>
      <c r="J107" s="100">
        <v>0</v>
      </c>
      <c r="K107" s="100">
        <v>1</v>
      </c>
      <c r="L107" s="100">
        <v>5</v>
      </c>
      <c r="M107" s="100">
        <v>9</v>
      </c>
      <c r="N107" s="100">
        <v>9</v>
      </c>
      <c r="O107" s="100">
        <v>12</v>
      </c>
      <c r="P107" s="100">
        <v>27</v>
      </c>
      <c r="Q107" s="100">
        <v>39</v>
      </c>
      <c r="R107" s="100">
        <v>56</v>
      </c>
      <c r="S107" s="100">
        <v>51</v>
      </c>
      <c r="T107" s="100">
        <v>66</v>
      </c>
      <c r="U107" s="100">
        <v>0</v>
      </c>
      <c r="V107" s="100">
        <v>279</v>
      </c>
      <c r="W107" s="126"/>
      <c r="X107" s="125">
        <v>2000</v>
      </c>
      <c r="Y107" s="100">
        <v>1</v>
      </c>
      <c r="Z107" s="100">
        <v>0</v>
      </c>
      <c r="AA107" s="100">
        <v>0</v>
      </c>
      <c r="AB107" s="100">
        <v>2</v>
      </c>
      <c r="AC107" s="100">
        <v>2</v>
      </c>
      <c r="AD107" s="100">
        <v>1</v>
      </c>
      <c r="AE107" s="100">
        <v>7</v>
      </c>
      <c r="AF107" s="100">
        <v>10</v>
      </c>
      <c r="AG107" s="100">
        <v>8</v>
      </c>
      <c r="AH107" s="100">
        <v>6</v>
      </c>
      <c r="AI107" s="100">
        <v>15</v>
      </c>
      <c r="AJ107" s="100">
        <v>11</v>
      </c>
      <c r="AK107" s="100">
        <v>19</v>
      </c>
      <c r="AL107" s="100">
        <v>33</v>
      </c>
      <c r="AM107" s="100">
        <v>70</v>
      </c>
      <c r="AN107" s="100">
        <v>77</v>
      </c>
      <c r="AO107" s="100">
        <v>106</v>
      </c>
      <c r="AP107" s="100">
        <v>205</v>
      </c>
      <c r="AQ107" s="100">
        <v>0</v>
      </c>
      <c r="AR107" s="100">
        <v>573</v>
      </c>
      <c r="AS107" s="126"/>
      <c r="AT107" s="125">
        <v>2000</v>
      </c>
      <c r="AU107" s="100">
        <v>1</v>
      </c>
      <c r="AV107" s="100">
        <v>1</v>
      </c>
      <c r="AW107" s="100">
        <v>1</v>
      </c>
      <c r="AX107" s="100">
        <v>3</v>
      </c>
      <c r="AY107" s="100">
        <v>2</v>
      </c>
      <c r="AZ107" s="100">
        <v>2</v>
      </c>
      <c r="BA107" s="100">
        <v>7</v>
      </c>
      <c r="BB107" s="100">
        <v>10</v>
      </c>
      <c r="BC107" s="100">
        <v>9</v>
      </c>
      <c r="BD107" s="100">
        <v>11</v>
      </c>
      <c r="BE107" s="100">
        <v>24</v>
      </c>
      <c r="BF107" s="100">
        <v>20</v>
      </c>
      <c r="BG107" s="100">
        <v>31</v>
      </c>
      <c r="BH107" s="100">
        <v>60</v>
      </c>
      <c r="BI107" s="100">
        <v>109</v>
      </c>
      <c r="BJ107" s="100">
        <v>133</v>
      </c>
      <c r="BK107" s="100">
        <v>157</v>
      </c>
      <c r="BL107" s="100">
        <v>271</v>
      </c>
      <c r="BM107" s="100">
        <v>0</v>
      </c>
      <c r="BN107" s="100">
        <v>852</v>
      </c>
      <c r="BP107" s="125">
        <v>2000</v>
      </c>
    </row>
    <row r="108" spans="2:68">
      <c r="B108" s="124">
        <v>2001</v>
      </c>
      <c r="C108" s="100">
        <v>0</v>
      </c>
      <c r="D108" s="100">
        <v>0</v>
      </c>
      <c r="E108" s="100">
        <v>0</v>
      </c>
      <c r="F108" s="100">
        <v>0</v>
      </c>
      <c r="G108" s="100">
        <v>0</v>
      </c>
      <c r="H108" s="100">
        <v>2</v>
      </c>
      <c r="I108" s="100">
        <v>1</v>
      </c>
      <c r="J108" s="100">
        <v>2</v>
      </c>
      <c r="K108" s="100">
        <v>4</v>
      </c>
      <c r="L108" s="100">
        <v>7</v>
      </c>
      <c r="M108" s="100">
        <v>5</v>
      </c>
      <c r="N108" s="100">
        <v>8</v>
      </c>
      <c r="O108" s="100">
        <v>18</v>
      </c>
      <c r="P108" s="100">
        <v>20</v>
      </c>
      <c r="Q108" s="100">
        <v>42</v>
      </c>
      <c r="R108" s="100">
        <v>47</v>
      </c>
      <c r="S108" s="100">
        <v>60</v>
      </c>
      <c r="T108" s="100">
        <v>68</v>
      </c>
      <c r="U108" s="100">
        <v>1</v>
      </c>
      <c r="V108" s="100">
        <v>285</v>
      </c>
      <c r="W108" s="128"/>
      <c r="X108" s="124">
        <v>2001</v>
      </c>
      <c r="Y108" s="100">
        <v>0</v>
      </c>
      <c r="Z108" s="100">
        <v>1</v>
      </c>
      <c r="AA108" s="100">
        <v>0</v>
      </c>
      <c r="AB108" s="100">
        <v>0</v>
      </c>
      <c r="AC108" s="100">
        <v>1</v>
      </c>
      <c r="AD108" s="100">
        <v>2</v>
      </c>
      <c r="AE108" s="100">
        <v>3</v>
      </c>
      <c r="AF108" s="100">
        <v>2</v>
      </c>
      <c r="AG108" s="100">
        <v>4</v>
      </c>
      <c r="AH108" s="100">
        <v>4</v>
      </c>
      <c r="AI108" s="100">
        <v>8</v>
      </c>
      <c r="AJ108" s="100">
        <v>18</v>
      </c>
      <c r="AK108" s="100">
        <v>20</v>
      </c>
      <c r="AL108" s="100">
        <v>44</v>
      </c>
      <c r="AM108" s="100">
        <v>72</v>
      </c>
      <c r="AN108" s="100">
        <v>86</v>
      </c>
      <c r="AO108" s="100">
        <v>116</v>
      </c>
      <c r="AP108" s="100">
        <v>230</v>
      </c>
      <c r="AQ108" s="100">
        <v>0</v>
      </c>
      <c r="AR108" s="100">
        <v>611</v>
      </c>
      <c r="AS108" s="128"/>
      <c r="AT108" s="124">
        <v>2001</v>
      </c>
      <c r="AU108" s="100">
        <v>0</v>
      </c>
      <c r="AV108" s="100">
        <v>1</v>
      </c>
      <c r="AW108" s="100">
        <v>0</v>
      </c>
      <c r="AX108" s="100">
        <v>0</v>
      </c>
      <c r="AY108" s="100">
        <v>1</v>
      </c>
      <c r="AZ108" s="100">
        <v>4</v>
      </c>
      <c r="BA108" s="100">
        <v>4</v>
      </c>
      <c r="BB108" s="100">
        <v>4</v>
      </c>
      <c r="BC108" s="100">
        <v>8</v>
      </c>
      <c r="BD108" s="100">
        <v>11</v>
      </c>
      <c r="BE108" s="100">
        <v>13</v>
      </c>
      <c r="BF108" s="100">
        <v>26</v>
      </c>
      <c r="BG108" s="100">
        <v>38</v>
      </c>
      <c r="BH108" s="100">
        <v>64</v>
      </c>
      <c r="BI108" s="100">
        <v>114</v>
      </c>
      <c r="BJ108" s="100">
        <v>133</v>
      </c>
      <c r="BK108" s="100">
        <v>176</v>
      </c>
      <c r="BL108" s="100">
        <v>298</v>
      </c>
      <c r="BM108" s="100">
        <v>1</v>
      </c>
      <c r="BN108" s="100">
        <v>896</v>
      </c>
      <c r="BP108" s="124">
        <v>2001</v>
      </c>
    </row>
    <row r="109" spans="2:68">
      <c r="B109" s="125">
        <v>2002</v>
      </c>
      <c r="C109" s="100">
        <v>0</v>
      </c>
      <c r="D109" s="100">
        <v>0</v>
      </c>
      <c r="E109" s="100">
        <v>0</v>
      </c>
      <c r="F109" s="100">
        <v>0</v>
      </c>
      <c r="G109" s="100">
        <v>1</v>
      </c>
      <c r="H109" s="100">
        <v>1</v>
      </c>
      <c r="I109" s="100">
        <v>3</v>
      </c>
      <c r="J109" s="100">
        <v>1</v>
      </c>
      <c r="K109" s="100">
        <v>8</v>
      </c>
      <c r="L109" s="100">
        <v>4</v>
      </c>
      <c r="M109" s="100">
        <v>11</v>
      </c>
      <c r="N109" s="100">
        <v>10</v>
      </c>
      <c r="O109" s="100">
        <v>20</v>
      </c>
      <c r="P109" s="100">
        <v>29</v>
      </c>
      <c r="Q109" s="100">
        <v>42</v>
      </c>
      <c r="R109" s="100">
        <v>58</v>
      </c>
      <c r="S109" s="100">
        <v>67</v>
      </c>
      <c r="T109" s="100">
        <v>91</v>
      </c>
      <c r="U109" s="100">
        <v>1</v>
      </c>
      <c r="V109" s="100">
        <v>347</v>
      </c>
      <c r="W109" s="128"/>
      <c r="X109" s="125">
        <v>2002</v>
      </c>
      <c r="Y109" s="100">
        <v>0</v>
      </c>
      <c r="Z109" s="100">
        <v>0</v>
      </c>
      <c r="AA109" s="100">
        <v>1</v>
      </c>
      <c r="AB109" s="100">
        <v>0</v>
      </c>
      <c r="AC109" s="100">
        <v>1</v>
      </c>
      <c r="AD109" s="100">
        <v>2</v>
      </c>
      <c r="AE109" s="100">
        <v>3</v>
      </c>
      <c r="AF109" s="100">
        <v>5</v>
      </c>
      <c r="AG109" s="100">
        <v>6</v>
      </c>
      <c r="AH109" s="100">
        <v>6</v>
      </c>
      <c r="AI109" s="100">
        <v>12</v>
      </c>
      <c r="AJ109" s="100">
        <v>17</v>
      </c>
      <c r="AK109" s="100">
        <v>30</v>
      </c>
      <c r="AL109" s="100">
        <v>31</v>
      </c>
      <c r="AM109" s="100">
        <v>55</v>
      </c>
      <c r="AN109" s="100">
        <v>99</v>
      </c>
      <c r="AO109" s="100">
        <v>128</v>
      </c>
      <c r="AP109" s="100">
        <v>272</v>
      </c>
      <c r="AQ109" s="100">
        <v>0</v>
      </c>
      <c r="AR109" s="100">
        <v>668</v>
      </c>
      <c r="AS109" s="128"/>
      <c r="AT109" s="125">
        <v>2002</v>
      </c>
      <c r="AU109" s="100">
        <v>0</v>
      </c>
      <c r="AV109" s="100">
        <v>0</v>
      </c>
      <c r="AW109" s="100">
        <v>1</v>
      </c>
      <c r="AX109" s="100">
        <v>0</v>
      </c>
      <c r="AY109" s="100">
        <v>2</v>
      </c>
      <c r="AZ109" s="100">
        <v>3</v>
      </c>
      <c r="BA109" s="100">
        <v>6</v>
      </c>
      <c r="BB109" s="100">
        <v>6</v>
      </c>
      <c r="BC109" s="100">
        <v>14</v>
      </c>
      <c r="BD109" s="100">
        <v>10</v>
      </c>
      <c r="BE109" s="100">
        <v>23</v>
      </c>
      <c r="BF109" s="100">
        <v>27</v>
      </c>
      <c r="BG109" s="100">
        <v>50</v>
      </c>
      <c r="BH109" s="100">
        <v>60</v>
      </c>
      <c r="BI109" s="100">
        <v>97</v>
      </c>
      <c r="BJ109" s="100">
        <v>157</v>
      </c>
      <c r="BK109" s="100">
        <v>195</v>
      </c>
      <c r="BL109" s="100">
        <v>363</v>
      </c>
      <c r="BM109" s="100">
        <v>1</v>
      </c>
      <c r="BN109" s="100">
        <v>1015</v>
      </c>
      <c r="BP109" s="125">
        <v>2002</v>
      </c>
    </row>
    <row r="110" spans="2:68">
      <c r="B110" s="124">
        <v>2003</v>
      </c>
      <c r="C110" s="100">
        <v>2</v>
      </c>
      <c r="D110" s="100">
        <v>1</v>
      </c>
      <c r="E110" s="100">
        <v>0</v>
      </c>
      <c r="F110" s="100">
        <v>0</v>
      </c>
      <c r="G110" s="100">
        <v>0</v>
      </c>
      <c r="H110" s="100">
        <v>3</v>
      </c>
      <c r="I110" s="100">
        <v>0</v>
      </c>
      <c r="J110" s="100">
        <v>5</v>
      </c>
      <c r="K110" s="100">
        <v>0</v>
      </c>
      <c r="L110" s="100">
        <v>3</v>
      </c>
      <c r="M110" s="100">
        <v>4</v>
      </c>
      <c r="N110" s="100">
        <v>14</v>
      </c>
      <c r="O110" s="100">
        <v>15</v>
      </c>
      <c r="P110" s="100">
        <v>30</v>
      </c>
      <c r="Q110" s="100">
        <v>46</v>
      </c>
      <c r="R110" s="100">
        <v>50</v>
      </c>
      <c r="S110" s="100">
        <v>64</v>
      </c>
      <c r="T110" s="100">
        <v>79</v>
      </c>
      <c r="U110" s="100">
        <v>0</v>
      </c>
      <c r="V110" s="100">
        <v>316</v>
      </c>
      <c r="W110" s="128"/>
      <c r="X110" s="124">
        <v>2003</v>
      </c>
      <c r="Y110" s="100">
        <v>0</v>
      </c>
      <c r="Z110" s="100">
        <v>0</v>
      </c>
      <c r="AA110" s="100">
        <v>0</v>
      </c>
      <c r="AB110" s="100">
        <v>0</v>
      </c>
      <c r="AC110" s="100">
        <v>4</v>
      </c>
      <c r="AD110" s="100">
        <v>2</v>
      </c>
      <c r="AE110" s="100">
        <v>4</v>
      </c>
      <c r="AF110" s="100">
        <v>5</v>
      </c>
      <c r="AG110" s="100">
        <v>6</v>
      </c>
      <c r="AH110" s="100">
        <v>8</v>
      </c>
      <c r="AI110" s="100">
        <v>8</v>
      </c>
      <c r="AJ110" s="100">
        <v>24</v>
      </c>
      <c r="AK110" s="100">
        <v>18</v>
      </c>
      <c r="AL110" s="100">
        <v>41</v>
      </c>
      <c r="AM110" s="100">
        <v>60</v>
      </c>
      <c r="AN110" s="100">
        <v>83</v>
      </c>
      <c r="AO110" s="100">
        <v>120</v>
      </c>
      <c r="AP110" s="100">
        <v>300</v>
      </c>
      <c r="AQ110" s="100">
        <v>0</v>
      </c>
      <c r="AR110" s="100">
        <v>683</v>
      </c>
      <c r="AS110" s="128"/>
      <c r="AT110" s="124">
        <v>2003</v>
      </c>
      <c r="AU110" s="100">
        <v>2</v>
      </c>
      <c r="AV110" s="100">
        <v>1</v>
      </c>
      <c r="AW110" s="100">
        <v>0</v>
      </c>
      <c r="AX110" s="100">
        <v>0</v>
      </c>
      <c r="AY110" s="100">
        <v>4</v>
      </c>
      <c r="AZ110" s="100">
        <v>5</v>
      </c>
      <c r="BA110" s="100">
        <v>4</v>
      </c>
      <c r="BB110" s="100">
        <v>10</v>
      </c>
      <c r="BC110" s="100">
        <v>6</v>
      </c>
      <c r="BD110" s="100">
        <v>11</v>
      </c>
      <c r="BE110" s="100">
        <v>12</v>
      </c>
      <c r="BF110" s="100">
        <v>38</v>
      </c>
      <c r="BG110" s="100">
        <v>33</v>
      </c>
      <c r="BH110" s="100">
        <v>71</v>
      </c>
      <c r="BI110" s="100">
        <v>106</v>
      </c>
      <c r="BJ110" s="100">
        <v>133</v>
      </c>
      <c r="BK110" s="100">
        <v>184</v>
      </c>
      <c r="BL110" s="100">
        <v>379</v>
      </c>
      <c r="BM110" s="100">
        <v>0</v>
      </c>
      <c r="BN110" s="100">
        <v>999</v>
      </c>
      <c r="BP110" s="124">
        <v>2003</v>
      </c>
    </row>
    <row r="111" spans="2:68">
      <c r="B111" s="125">
        <v>2004</v>
      </c>
      <c r="C111" s="100">
        <v>2</v>
      </c>
      <c r="D111" s="100">
        <v>0</v>
      </c>
      <c r="E111" s="100">
        <v>0</v>
      </c>
      <c r="F111" s="100">
        <v>1</v>
      </c>
      <c r="G111" s="100">
        <v>2</v>
      </c>
      <c r="H111" s="100">
        <v>2</v>
      </c>
      <c r="I111" s="100">
        <v>0</v>
      </c>
      <c r="J111" s="100">
        <v>1</v>
      </c>
      <c r="K111" s="100">
        <v>2</v>
      </c>
      <c r="L111" s="100">
        <v>5</v>
      </c>
      <c r="M111" s="100">
        <v>5</v>
      </c>
      <c r="N111" s="100">
        <v>16</v>
      </c>
      <c r="O111" s="100">
        <v>15</v>
      </c>
      <c r="P111" s="100">
        <v>23</v>
      </c>
      <c r="Q111" s="100">
        <v>37</v>
      </c>
      <c r="R111" s="100">
        <v>54</v>
      </c>
      <c r="S111" s="100">
        <v>67</v>
      </c>
      <c r="T111" s="100">
        <v>105</v>
      </c>
      <c r="U111" s="100">
        <v>0</v>
      </c>
      <c r="V111" s="100">
        <v>337</v>
      </c>
      <c r="W111" s="128"/>
      <c r="X111" s="125">
        <v>2004</v>
      </c>
      <c r="Y111" s="100">
        <v>0</v>
      </c>
      <c r="Z111" s="100">
        <v>0</v>
      </c>
      <c r="AA111" s="100">
        <v>1</v>
      </c>
      <c r="AB111" s="100">
        <v>1</v>
      </c>
      <c r="AC111" s="100">
        <v>2</v>
      </c>
      <c r="AD111" s="100">
        <v>5</v>
      </c>
      <c r="AE111" s="100">
        <v>3</v>
      </c>
      <c r="AF111" s="100">
        <v>6</v>
      </c>
      <c r="AG111" s="100">
        <v>5</v>
      </c>
      <c r="AH111" s="100">
        <v>7</v>
      </c>
      <c r="AI111" s="100">
        <v>12</v>
      </c>
      <c r="AJ111" s="100">
        <v>18</v>
      </c>
      <c r="AK111" s="100">
        <v>24</v>
      </c>
      <c r="AL111" s="100">
        <v>33</v>
      </c>
      <c r="AM111" s="100">
        <v>44</v>
      </c>
      <c r="AN111" s="100">
        <v>97</v>
      </c>
      <c r="AO111" s="100">
        <v>133</v>
      </c>
      <c r="AP111" s="100">
        <v>310</v>
      </c>
      <c r="AQ111" s="100">
        <v>1</v>
      </c>
      <c r="AR111" s="100">
        <v>702</v>
      </c>
      <c r="AS111" s="128"/>
      <c r="AT111" s="125">
        <v>2004</v>
      </c>
      <c r="AU111" s="100">
        <v>2</v>
      </c>
      <c r="AV111" s="100">
        <v>0</v>
      </c>
      <c r="AW111" s="100">
        <v>1</v>
      </c>
      <c r="AX111" s="100">
        <v>2</v>
      </c>
      <c r="AY111" s="100">
        <v>4</v>
      </c>
      <c r="AZ111" s="100">
        <v>7</v>
      </c>
      <c r="BA111" s="100">
        <v>3</v>
      </c>
      <c r="BB111" s="100">
        <v>7</v>
      </c>
      <c r="BC111" s="100">
        <v>7</v>
      </c>
      <c r="BD111" s="100">
        <v>12</v>
      </c>
      <c r="BE111" s="100">
        <v>17</v>
      </c>
      <c r="BF111" s="100">
        <v>34</v>
      </c>
      <c r="BG111" s="100">
        <v>39</v>
      </c>
      <c r="BH111" s="100">
        <v>56</v>
      </c>
      <c r="BI111" s="100">
        <v>81</v>
      </c>
      <c r="BJ111" s="100">
        <v>151</v>
      </c>
      <c r="BK111" s="100">
        <v>200</v>
      </c>
      <c r="BL111" s="100">
        <v>415</v>
      </c>
      <c r="BM111" s="100">
        <v>1</v>
      </c>
      <c r="BN111" s="100">
        <v>1039</v>
      </c>
      <c r="BP111" s="125">
        <v>2004</v>
      </c>
    </row>
    <row r="112" spans="2:68">
      <c r="B112" s="124">
        <v>2005</v>
      </c>
      <c r="C112" s="100">
        <v>0</v>
      </c>
      <c r="D112" s="100">
        <v>1</v>
      </c>
      <c r="E112" s="100">
        <v>0</v>
      </c>
      <c r="F112" s="100">
        <v>0</v>
      </c>
      <c r="G112" s="100">
        <v>1</v>
      </c>
      <c r="H112" s="100">
        <v>2</v>
      </c>
      <c r="I112" s="100">
        <v>0</v>
      </c>
      <c r="J112" s="100">
        <v>3</v>
      </c>
      <c r="K112" s="100">
        <v>3</v>
      </c>
      <c r="L112" s="100">
        <v>4</v>
      </c>
      <c r="M112" s="100">
        <v>9</v>
      </c>
      <c r="N112" s="100">
        <v>16</v>
      </c>
      <c r="O112" s="100">
        <v>9</v>
      </c>
      <c r="P112" s="100">
        <v>23</v>
      </c>
      <c r="Q112" s="100">
        <v>30</v>
      </c>
      <c r="R112" s="100">
        <v>48</v>
      </c>
      <c r="S112" s="100">
        <v>61</v>
      </c>
      <c r="T112" s="100">
        <v>91</v>
      </c>
      <c r="U112" s="100">
        <v>0</v>
      </c>
      <c r="V112" s="100">
        <v>301</v>
      </c>
      <c r="W112" s="128"/>
      <c r="X112" s="124">
        <v>2005</v>
      </c>
      <c r="Y112" s="100">
        <v>1</v>
      </c>
      <c r="Z112" s="100">
        <v>1</v>
      </c>
      <c r="AA112" s="100">
        <v>2</v>
      </c>
      <c r="AB112" s="100">
        <v>1</v>
      </c>
      <c r="AC112" s="100">
        <v>0</v>
      </c>
      <c r="AD112" s="100">
        <v>4</v>
      </c>
      <c r="AE112" s="100">
        <v>3</v>
      </c>
      <c r="AF112" s="100">
        <v>7</v>
      </c>
      <c r="AG112" s="100">
        <v>7</v>
      </c>
      <c r="AH112" s="100">
        <v>10</v>
      </c>
      <c r="AI112" s="100">
        <v>16</v>
      </c>
      <c r="AJ112" s="100">
        <v>13</v>
      </c>
      <c r="AK112" s="100">
        <v>23</v>
      </c>
      <c r="AL112" s="100">
        <v>45</v>
      </c>
      <c r="AM112" s="100">
        <v>48</v>
      </c>
      <c r="AN112" s="100">
        <v>96</v>
      </c>
      <c r="AO112" s="100">
        <v>137</v>
      </c>
      <c r="AP112" s="100">
        <v>317</v>
      </c>
      <c r="AQ112" s="100">
        <v>0</v>
      </c>
      <c r="AR112" s="100">
        <v>731</v>
      </c>
      <c r="AS112" s="128"/>
      <c r="AT112" s="124">
        <v>2005</v>
      </c>
      <c r="AU112" s="100">
        <v>1</v>
      </c>
      <c r="AV112" s="100">
        <v>2</v>
      </c>
      <c r="AW112" s="100">
        <v>2</v>
      </c>
      <c r="AX112" s="100">
        <v>1</v>
      </c>
      <c r="AY112" s="100">
        <v>1</v>
      </c>
      <c r="AZ112" s="100">
        <v>6</v>
      </c>
      <c r="BA112" s="100">
        <v>3</v>
      </c>
      <c r="BB112" s="100">
        <v>10</v>
      </c>
      <c r="BC112" s="100">
        <v>10</v>
      </c>
      <c r="BD112" s="100">
        <v>14</v>
      </c>
      <c r="BE112" s="100">
        <v>25</v>
      </c>
      <c r="BF112" s="100">
        <v>29</v>
      </c>
      <c r="BG112" s="100">
        <v>32</v>
      </c>
      <c r="BH112" s="100">
        <v>68</v>
      </c>
      <c r="BI112" s="100">
        <v>78</v>
      </c>
      <c r="BJ112" s="100">
        <v>144</v>
      </c>
      <c r="BK112" s="100">
        <v>198</v>
      </c>
      <c r="BL112" s="100">
        <v>408</v>
      </c>
      <c r="BM112" s="100">
        <v>0</v>
      </c>
      <c r="BN112" s="100">
        <v>1032</v>
      </c>
      <c r="BP112" s="124">
        <v>2005</v>
      </c>
    </row>
    <row r="113" spans="2:68">
      <c r="B113" s="124">
        <v>2006</v>
      </c>
      <c r="C113" s="100">
        <v>0</v>
      </c>
      <c r="D113" s="100">
        <v>0</v>
      </c>
      <c r="E113" s="100">
        <v>0</v>
      </c>
      <c r="F113" s="100">
        <v>1</v>
      </c>
      <c r="G113" s="100">
        <v>2</v>
      </c>
      <c r="H113" s="100">
        <v>0</v>
      </c>
      <c r="I113" s="100">
        <v>0</v>
      </c>
      <c r="J113" s="100">
        <v>3</v>
      </c>
      <c r="K113" s="100">
        <v>2</v>
      </c>
      <c r="L113" s="100">
        <v>5</v>
      </c>
      <c r="M113" s="100">
        <v>6</v>
      </c>
      <c r="N113" s="100">
        <v>10</v>
      </c>
      <c r="O113" s="100">
        <v>14</v>
      </c>
      <c r="P113" s="100">
        <v>17</v>
      </c>
      <c r="Q113" s="100">
        <v>35</v>
      </c>
      <c r="R113" s="100">
        <v>57</v>
      </c>
      <c r="S113" s="100">
        <v>67</v>
      </c>
      <c r="T113" s="100">
        <v>109</v>
      </c>
      <c r="U113" s="100">
        <v>0</v>
      </c>
      <c r="V113" s="100">
        <v>328</v>
      </c>
      <c r="X113" s="124">
        <v>2006</v>
      </c>
      <c r="Y113" s="100">
        <v>1</v>
      </c>
      <c r="Z113" s="100">
        <v>1</v>
      </c>
      <c r="AA113" s="100">
        <v>1</v>
      </c>
      <c r="AB113" s="100">
        <v>1</v>
      </c>
      <c r="AC113" s="100">
        <v>3</v>
      </c>
      <c r="AD113" s="100">
        <v>3</v>
      </c>
      <c r="AE113" s="100">
        <v>2</v>
      </c>
      <c r="AF113" s="100">
        <v>4</v>
      </c>
      <c r="AG113" s="100">
        <v>3</v>
      </c>
      <c r="AH113" s="100">
        <v>18</v>
      </c>
      <c r="AI113" s="100">
        <v>10</v>
      </c>
      <c r="AJ113" s="100">
        <v>18</v>
      </c>
      <c r="AK113" s="100">
        <v>24</v>
      </c>
      <c r="AL113" s="100">
        <v>41</v>
      </c>
      <c r="AM113" s="100">
        <v>48</v>
      </c>
      <c r="AN113" s="100">
        <v>91</v>
      </c>
      <c r="AO113" s="100">
        <v>133</v>
      </c>
      <c r="AP113" s="100">
        <v>351</v>
      </c>
      <c r="AQ113" s="100">
        <v>0</v>
      </c>
      <c r="AR113" s="100">
        <v>753</v>
      </c>
      <c r="AT113" s="124">
        <v>2006</v>
      </c>
      <c r="AU113" s="100">
        <v>1</v>
      </c>
      <c r="AV113" s="100">
        <v>1</v>
      </c>
      <c r="AW113" s="100">
        <v>1</v>
      </c>
      <c r="AX113" s="100">
        <v>2</v>
      </c>
      <c r="AY113" s="100">
        <v>5</v>
      </c>
      <c r="AZ113" s="100">
        <v>3</v>
      </c>
      <c r="BA113" s="100">
        <v>2</v>
      </c>
      <c r="BB113" s="100">
        <v>7</v>
      </c>
      <c r="BC113" s="100">
        <v>5</v>
      </c>
      <c r="BD113" s="100">
        <v>23</v>
      </c>
      <c r="BE113" s="100">
        <v>16</v>
      </c>
      <c r="BF113" s="100">
        <v>28</v>
      </c>
      <c r="BG113" s="100">
        <v>38</v>
      </c>
      <c r="BH113" s="100">
        <v>58</v>
      </c>
      <c r="BI113" s="100">
        <v>83</v>
      </c>
      <c r="BJ113" s="100">
        <v>148</v>
      </c>
      <c r="BK113" s="100">
        <v>200</v>
      </c>
      <c r="BL113" s="100">
        <v>460</v>
      </c>
      <c r="BM113" s="100">
        <v>0</v>
      </c>
      <c r="BN113" s="100">
        <v>1081</v>
      </c>
      <c r="BP113" s="124">
        <v>2006</v>
      </c>
    </row>
    <row r="114" spans="2:68">
      <c r="B114" s="124">
        <v>2007</v>
      </c>
      <c r="C114" s="100">
        <v>1</v>
      </c>
      <c r="D114" s="100">
        <v>0</v>
      </c>
      <c r="E114" s="100">
        <v>1</v>
      </c>
      <c r="F114" s="100">
        <v>1</v>
      </c>
      <c r="G114" s="100">
        <v>0</v>
      </c>
      <c r="H114" s="100">
        <v>0</v>
      </c>
      <c r="I114" s="100">
        <v>0</v>
      </c>
      <c r="J114" s="100">
        <v>2</v>
      </c>
      <c r="K114" s="100">
        <v>3</v>
      </c>
      <c r="L114" s="100">
        <v>8</v>
      </c>
      <c r="M114" s="100">
        <v>5</v>
      </c>
      <c r="N114" s="100">
        <v>4</v>
      </c>
      <c r="O114" s="100">
        <v>22</v>
      </c>
      <c r="P114" s="100">
        <v>41</v>
      </c>
      <c r="Q114" s="100">
        <v>30</v>
      </c>
      <c r="R114" s="100">
        <v>47</v>
      </c>
      <c r="S114" s="100">
        <v>66</v>
      </c>
      <c r="T114" s="100">
        <v>115</v>
      </c>
      <c r="U114" s="100">
        <v>0</v>
      </c>
      <c r="V114" s="100">
        <v>346</v>
      </c>
      <c r="X114" s="124">
        <v>2007</v>
      </c>
      <c r="Y114" s="100">
        <v>1</v>
      </c>
      <c r="Z114" s="100">
        <v>0</v>
      </c>
      <c r="AA114" s="100">
        <v>1</v>
      </c>
      <c r="AB114" s="100">
        <v>2</v>
      </c>
      <c r="AC114" s="100">
        <v>1</v>
      </c>
      <c r="AD114" s="100">
        <v>1</v>
      </c>
      <c r="AE114" s="100">
        <v>2</v>
      </c>
      <c r="AF114" s="100">
        <v>4</v>
      </c>
      <c r="AG114" s="100">
        <v>8</v>
      </c>
      <c r="AH114" s="100">
        <v>13</v>
      </c>
      <c r="AI114" s="100">
        <v>9</v>
      </c>
      <c r="AJ114" s="100">
        <v>14</v>
      </c>
      <c r="AK114" s="100">
        <v>21</v>
      </c>
      <c r="AL114" s="100">
        <v>37</v>
      </c>
      <c r="AM114" s="100">
        <v>37</v>
      </c>
      <c r="AN114" s="100">
        <v>95</v>
      </c>
      <c r="AO114" s="100">
        <v>125</v>
      </c>
      <c r="AP114" s="100">
        <v>388</v>
      </c>
      <c r="AQ114" s="100">
        <v>0</v>
      </c>
      <c r="AR114" s="100">
        <v>759</v>
      </c>
      <c r="AT114" s="124">
        <v>2007</v>
      </c>
      <c r="AU114" s="100">
        <v>2</v>
      </c>
      <c r="AV114" s="100">
        <v>0</v>
      </c>
      <c r="AW114" s="100">
        <v>2</v>
      </c>
      <c r="AX114" s="100">
        <v>3</v>
      </c>
      <c r="AY114" s="100">
        <v>1</v>
      </c>
      <c r="AZ114" s="100">
        <v>1</v>
      </c>
      <c r="BA114" s="100">
        <v>2</v>
      </c>
      <c r="BB114" s="100">
        <v>6</v>
      </c>
      <c r="BC114" s="100">
        <v>11</v>
      </c>
      <c r="BD114" s="100">
        <v>21</v>
      </c>
      <c r="BE114" s="100">
        <v>14</v>
      </c>
      <c r="BF114" s="100">
        <v>18</v>
      </c>
      <c r="BG114" s="100">
        <v>43</v>
      </c>
      <c r="BH114" s="100">
        <v>78</v>
      </c>
      <c r="BI114" s="100">
        <v>67</v>
      </c>
      <c r="BJ114" s="100">
        <v>142</v>
      </c>
      <c r="BK114" s="100">
        <v>191</v>
      </c>
      <c r="BL114" s="100">
        <v>503</v>
      </c>
      <c r="BM114" s="100">
        <v>0</v>
      </c>
      <c r="BN114" s="100">
        <v>1105</v>
      </c>
      <c r="BP114" s="124">
        <v>2007</v>
      </c>
    </row>
    <row r="115" spans="2:68">
      <c r="B115" s="124">
        <v>2008</v>
      </c>
      <c r="C115" s="100">
        <v>2</v>
      </c>
      <c r="D115" s="100">
        <v>0</v>
      </c>
      <c r="E115" s="100">
        <v>0</v>
      </c>
      <c r="F115" s="100">
        <v>1</v>
      </c>
      <c r="G115" s="100">
        <v>1</v>
      </c>
      <c r="H115" s="100">
        <v>0</v>
      </c>
      <c r="I115" s="100">
        <v>1</v>
      </c>
      <c r="J115" s="100">
        <v>5</v>
      </c>
      <c r="K115" s="100">
        <v>3</v>
      </c>
      <c r="L115" s="100">
        <v>4</v>
      </c>
      <c r="M115" s="100">
        <v>6</v>
      </c>
      <c r="N115" s="100">
        <v>13</v>
      </c>
      <c r="O115" s="100">
        <v>22</v>
      </c>
      <c r="P115" s="100">
        <v>23</v>
      </c>
      <c r="Q115" s="100">
        <v>33</v>
      </c>
      <c r="R115" s="100">
        <v>64</v>
      </c>
      <c r="S115" s="100">
        <v>80</v>
      </c>
      <c r="T115" s="100">
        <v>143</v>
      </c>
      <c r="U115" s="100">
        <v>0</v>
      </c>
      <c r="V115" s="100">
        <v>401</v>
      </c>
      <c r="X115" s="124">
        <v>2008</v>
      </c>
      <c r="Y115" s="100">
        <v>2</v>
      </c>
      <c r="Z115" s="100">
        <v>0</v>
      </c>
      <c r="AA115" s="100">
        <v>0</v>
      </c>
      <c r="AB115" s="100">
        <v>2</v>
      </c>
      <c r="AC115" s="100">
        <v>0</v>
      </c>
      <c r="AD115" s="100">
        <v>5</v>
      </c>
      <c r="AE115" s="100">
        <v>3</v>
      </c>
      <c r="AF115" s="100">
        <v>3</v>
      </c>
      <c r="AG115" s="100">
        <v>4</v>
      </c>
      <c r="AH115" s="100">
        <v>9</v>
      </c>
      <c r="AI115" s="100">
        <v>0</v>
      </c>
      <c r="AJ115" s="100">
        <v>18</v>
      </c>
      <c r="AK115" s="100">
        <v>23</v>
      </c>
      <c r="AL115" s="100">
        <v>22</v>
      </c>
      <c r="AM115" s="100">
        <v>45</v>
      </c>
      <c r="AN115" s="100">
        <v>75</v>
      </c>
      <c r="AO115" s="100">
        <v>154</v>
      </c>
      <c r="AP115" s="100">
        <v>405</v>
      </c>
      <c r="AQ115" s="100">
        <v>0</v>
      </c>
      <c r="AR115" s="100">
        <v>770</v>
      </c>
      <c r="AT115" s="124">
        <v>2008</v>
      </c>
      <c r="AU115" s="100">
        <v>4</v>
      </c>
      <c r="AV115" s="100">
        <v>0</v>
      </c>
      <c r="AW115" s="100">
        <v>0</v>
      </c>
      <c r="AX115" s="100">
        <v>3</v>
      </c>
      <c r="AY115" s="100">
        <v>1</v>
      </c>
      <c r="AZ115" s="100">
        <v>5</v>
      </c>
      <c r="BA115" s="100">
        <v>4</v>
      </c>
      <c r="BB115" s="100">
        <v>8</v>
      </c>
      <c r="BC115" s="100">
        <v>7</v>
      </c>
      <c r="BD115" s="100">
        <v>13</v>
      </c>
      <c r="BE115" s="100">
        <v>6</v>
      </c>
      <c r="BF115" s="100">
        <v>31</v>
      </c>
      <c r="BG115" s="100">
        <v>45</v>
      </c>
      <c r="BH115" s="100">
        <v>45</v>
      </c>
      <c r="BI115" s="100">
        <v>78</v>
      </c>
      <c r="BJ115" s="100">
        <v>139</v>
      </c>
      <c r="BK115" s="100">
        <v>234</v>
      </c>
      <c r="BL115" s="100">
        <v>548</v>
      </c>
      <c r="BM115" s="100">
        <v>0</v>
      </c>
      <c r="BN115" s="100">
        <v>1171</v>
      </c>
      <c r="BP115" s="124">
        <v>2008</v>
      </c>
    </row>
    <row r="116" spans="2:68">
      <c r="B116" s="124">
        <v>2009</v>
      </c>
      <c r="C116" s="100">
        <v>2</v>
      </c>
      <c r="D116" s="100">
        <v>0</v>
      </c>
      <c r="E116" s="100">
        <v>0</v>
      </c>
      <c r="F116" s="100">
        <v>0</v>
      </c>
      <c r="G116" s="100">
        <v>1</v>
      </c>
      <c r="H116" s="100">
        <v>0</v>
      </c>
      <c r="I116" s="100">
        <v>1</v>
      </c>
      <c r="J116" s="100">
        <v>5</v>
      </c>
      <c r="K116" s="100">
        <v>5</v>
      </c>
      <c r="L116" s="100">
        <v>8</v>
      </c>
      <c r="M116" s="100">
        <v>4</v>
      </c>
      <c r="N116" s="100">
        <v>17</v>
      </c>
      <c r="O116" s="100">
        <v>17</v>
      </c>
      <c r="P116" s="100">
        <v>21</v>
      </c>
      <c r="Q116" s="100">
        <v>30</v>
      </c>
      <c r="R116" s="100">
        <v>35</v>
      </c>
      <c r="S116" s="100">
        <v>59</v>
      </c>
      <c r="T116" s="100">
        <v>108</v>
      </c>
      <c r="U116" s="100">
        <v>0</v>
      </c>
      <c r="V116" s="100">
        <v>313</v>
      </c>
      <c r="X116" s="124">
        <v>2009</v>
      </c>
      <c r="Y116" s="100">
        <v>0</v>
      </c>
      <c r="Z116" s="100">
        <v>0</v>
      </c>
      <c r="AA116" s="100">
        <v>1</v>
      </c>
      <c r="AB116" s="100">
        <v>0</v>
      </c>
      <c r="AC116" s="100">
        <v>2</v>
      </c>
      <c r="AD116" s="100">
        <v>3</v>
      </c>
      <c r="AE116" s="100">
        <v>1</v>
      </c>
      <c r="AF116" s="100">
        <v>4</v>
      </c>
      <c r="AG116" s="100">
        <v>8</v>
      </c>
      <c r="AH116" s="100">
        <v>14</v>
      </c>
      <c r="AI116" s="100">
        <v>12</v>
      </c>
      <c r="AJ116" s="100">
        <v>17</v>
      </c>
      <c r="AK116" s="100">
        <v>27</v>
      </c>
      <c r="AL116" s="100">
        <v>50</v>
      </c>
      <c r="AM116" s="100">
        <v>68</v>
      </c>
      <c r="AN116" s="100">
        <v>97</v>
      </c>
      <c r="AO116" s="100">
        <v>106</v>
      </c>
      <c r="AP116" s="100">
        <v>355</v>
      </c>
      <c r="AQ116" s="100">
        <v>0</v>
      </c>
      <c r="AR116" s="100">
        <v>765</v>
      </c>
      <c r="AT116" s="124">
        <v>2009</v>
      </c>
      <c r="AU116" s="100">
        <v>2</v>
      </c>
      <c r="AV116" s="100">
        <v>0</v>
      </c>
      <c r="AW116" s="100">
        <v>1</v>
      </c>
      <c r="AX116" s="100">
        <v>0</v>
      </c>
      <c r="AY116" s="100">
        <v>3</v>
      </c>
      <c r="AZ116" s="100">
        <v>3</v>
      </c>
      <c r="BA116" s="100">
        <v>2</v>
      </c>
      <c r="BB116" s="100">
        <v>9</v>
      </c>
      <c r="BC116" s="100">
        <v>13</v>
      </c>
      <c r="BD116" s="100">
        <v>22</v>
      </c>
      <c r="BE116" s="100">
        <v>16</v>
      </c>
      <c r="BF116" s="100">
        <v>34</v>
      </c>
      <c r="BG116" s="100">
        <v>44</v>
      </c>
      <c r="BH116" s="100">
        <v>71</v>
      </c>
      <c r="BI116" s="100">
        <v>98</v>
      </c>
      <c r="BJ116" s="100">
        <v>132</v>
      </c>
      <c r="BK116" s="100">
        <v>165</v>
      </c>
      <c r="BL116" s="100">
        <v>463</v>
      </c>
      <c r="BM116" s="100">
        <v>0</v>
      </c>
      <c r="BN116" s="100">
        <v>1078</v>
      </c>
      <c r="BP116" s="124">
        <v>2009</v>
      </c>
    </row>
    <row r="117" spans="2:68">
      <c r="B117" s="124">
        <v>2010</v>
      </c>
      <c r="C117" s="100">
        <v>3</v>
      </c>
      <c r="D117" s="100">
        <v>1</v>
      </c>
      <c r="E117" s="100">
        <v>1</v>
      </c>
      <c r="F117" s="100">
        <v>1</v>
      </c>
      <c r="G117" s="100">
        <v>1</v>
      </c>
      <c r="H117" s="100">
        <v>1</v>
      </c>
      <c r="I117" s="100">
        <v>1</v>
      </c>
      <c r="J117" s="100">
        <v>2</v>
      </c>
      <c r="K117" s="100">
        <v>3</v>
      </c>
      <c r="L117" s="100">
        <v>3</v>
      </c>
      <c r="M117" s="100">
        <v>7</v>
      </c>
      <c r="N117" s="100">
        <v>19</v>
      </c>
      <c r="O117" s="100">
        <v>24</v>
      </c>
      <c r="P117" s="100">
        <v>23</v>
      </c>
      <c r="Q117" s="100">
        <v>36</v>
      </c>
      <c r="R117" s="100">
        <v>51</v>
      </c>
      <c r="S117" s="100">
        <v>74</v>
      </c>
      <c r="T117" s="100">
        <v>130</v>
      </c>
      <c r="U117" s="100">
        <v>0</v>
      </c>
      <c r="V117" s="100">
        <v>381</v>
      </c>
      <c r="X117" s="124">
        <v>2010</v>
      </c>
      <c r="Y117" s="100">
        <v>0</v>
      </c>
      <c r="Z117" s="100">
        <v>1</v>
      </c>
      <c r="AA117" s="100">
        <v>0</v>
      </c>
      <c r="AB117" s="100">
        <v>2</v>
      </c>
      <c r="AC117" s="100">
        <v>1</v>
      </c>
      <c r="AD117" s="100">
        <v>2</v>
      </c>
      <c r="AE117" s="100">
        <v>3</v>
      </c>
      <c r="AF117" s="100">
        <v>6</v>
      </c>
      <c r="AG117" s="100">
        <v>9</v>
      </c>
      <c r="AH117" s="100">
        <v>3</v>
      </c>
      <c r="AI117" s="100">
        <v>11</v>
      </c>
      <c r="AJ117" s="100">
        <v>14</v>
      </c>
      <c r="AK117" s="100">
        <v>23</v>
      </c>
      <c r="AL117" s="100">
        <v>45</v>
      </c>
      <c r="AM117" s="100">
        <v>68</v>
      </c>
      <c r="AN117" s="100">
        <v>75</v>
      </c>
      <c r="AO117" s="100">
        <v>123</v>
      </c>
      <c r="AP117" s="100">
        <v>414</v>
      </c>
      <c r="AQ117" s="100">
        <v>0</v>
      </c>
      <c r="AR117" s="100">
        <v>800</v>
      </c>
      <c r="AT117" s="124">
        <v>2010</v>
      </c>
      <c r="AU117" s="100">
        <v>3</v>
      </c>
      <c r="AV117" s="100">
        <v>2</v>
      </c>
      <c r="AW117" s="100">
        <v>1</v>
      </c>
      <c r="AX117" s="100">
        <v>3</v>
      </c>
      <c r="AY117" s="100">
        <v>2</v>
      </c>
      <c r="AZ117" s="100">
        <v>3</v>
      </c>
      <c r="BA117" s="100">
        <v>4</v>
      </c>
      <c r="BB117" s="100">
        <v>8</v>
      </c>
      <c r="BC117" s="100">
        <v>12</v>
      </c>
      <c r="BD117" s="100">
        <v>6</v>
      </c>
      <c r="BE117" s="100">
        <v>18</v>
      </c>
      <c r="BF117" s="100">
        <v>33</v>
      </c>
      <c r="BG117" s="100">
        <v>47</v>
      </c>
      <c r="BH117" s="100">
        <v>68</v>
      </c>
      <c r="BI117" s="100">
        <v>104</v>
      </c>
      <c r="BJ117" s="100">
        <v>126</v>
      </c>
      <c r="BK117" s="100">
        <v>197</v>
      </c>
      <c r="BL117" s="100">
        <v>544</v>
      </c>
      <c r="BM117" s="100">
        <v>0</v>
      </c>
      <c r="BN117" s="100">
        <v>1181</v>
      </c>
      <c r="BP117" s="124">
        <v>2010</v>
      </c>
    </row>
    <row r="118" spans="2:68">
      <c r="B118" s="124">
        <v>2011</v>
      </c>
      <c r="C118" s="100">
        <v>0</v>
      </c>
      <c r="D118" s="100">
        <v>0</v>
      </c>
      <c r="E118" s="100">
        <v>0</v>
      </c>
      <c r="F118" s="100">
        <v>1</v>
      </c>
      <c r="G118" s="100">
        <v>1</v>
      </c>
      <c r="H118" s="100">
        <v>1</v>
      </c>
      <c r="I118" s="100">
        <v>1</v>
      </c>
      <c r="J118" s="100">
        <v>1</v>
      </c>
      <c r="K118" s="100">
        <v>4</v>
      </c>
      <c r="L118" s="100">
        <v>3</v>
      </c>
      <c r="M118" s="100">
        <v>9</v>
      </c>
      <c r="N118" s="100">
        <v>13</v>
      </c>
      <c r="O118" s="100">
        <v>18</v>
      </c>
      <c r="P118" s="100">
        <v>29</v>
      </c>
      <c r="Q118" s="100">
        <v>41</v>
      </c>
      <c r="R118" s="100">
        <v>53</v>
      </c>
      <c r="S118" s="100">
        <v>74</v>
      </c>
      <c r="T118" s="100">
        <v>131</v>
      </c>
      <c r="U118" s="100">
        <v>0</v>
      </c>
      <c r="V118" s="100">
        <v>380</v>
      </c>
      <c r="X118" s="124">
        <v>2011</v>
      </c>
      <c r="Y118" s="100">
        <v>0</v>
      </c>
      <c r="Z118" s="100">
        <v>0</v>
      </c>
      <c r="AA118" s="100">
        <v>2</v>
      </c>
      <c r="AB118" s="100">
        <v>1</v>
      </c>
      <c r="AC118" s="100">
        <v>2</v>
      </c>
      <c r="AD118" s="100">
        <v>2</v>
      </c>
      <c r="AE118" s="100">
        <v>0</v>
      </c>
      <c r="AF118" s="100">
        <v>5</v>
      </c>
      <c r="AG118" s="100">
        <v>8</v>
      </c>
      <c r="AH118" s="100">
        <v>4</v>
      </c>
      <c r="AI118" s="100">
        <v>9</v>
      </c>
      <c r="AJ118" s="100">
        <v>12</v>
      </c>
      <c r="AK118" s="100">
        <v>35</v>
      </c>
      <c r="AL118" s="100">
        <v>34</v>
      </c>
      <c r="AM118" s="100">
        <v>63</v>
      </c>
      <c r="AN118" s="100">
        <v>69</v>
      </c>
      <c r="AO118" s="100">
        <v>137</v>
      </c>
      <c r="AP118" s="100">
        <v>409</v>
      </c>
      <c r="AQ118" s="100">
        <v>0</v>
      </c>
      <c r="AR118" s="100">
        <v>792</v>
      </c>
      <c r="AT118" s="124">
        <v>2011</v>
      </c>
      <c r="AU118" s="100">
        <v>0</v>
      </c>
      <c r="AV118" s="100">
        <v>0</v>
      </c>
      <c r="AW118" s="100">
        <v>2</v>
      </c>
      <c r="AX118" s="100">
        <v>2</v>
      </c>
      <c r="AY118" s="100">
        <v>3</v>
      </c>
      <c r="AZ118" s="100">
        <v>3</v>
      </c>
      <c r="BA118" s="100">
        <v>1</v>
      </c>
      <c r="BB118" s="100">
        <v>6</v>
      </c>
      <c r="BC118" s="100">
        <v>12</v>
      </c>
      <c r="BD118" s="100">
        <v>7</v>
      </c>
      <c r="BE118" s="100">
        <v>18</v>
      </c>
      <c r="BF118" s="100">
        <v>25</v>
      </c>
      <c r="BG118" s="100">
        <v>53</v>
      </c>
      <c r="BH118" s="100">
        <v>63</v>
      </c>
      <c r="BI118" s="100">
        <v>104</v>
      </c>
      <c r="BJ118" s="100">
        <v>122</v>
      </c>
      <c r="BK118" s="100">
        <v>211</v>
      </c>
      <c r="BL118" s="100">
        <v>540</v>
      </c>
      <c r="BM118" s="100">
        <v>0</v>
      </c>
      <c r="BN118" s="100">
        <v>1172</v>
      </c>
      <c r="BP118" s="124">
        <v>2011</v>
      </c>
    </row>
    <row r="119" spans="2:68">
      <c r="B119" s="124">
        <v>2012</v>
      </c>
      <c r="C119" s="100">
        <v>0</v>
      </c>
      <c r="D119" s="100">
        <v>1</v>
      </c>
      <c r="E119" s="100">
        <v>0</v>
      </c>
      <c r="F119" s="100">
        <v>1</v>
      </c>
      <c r="G119" s="100">
        <v>2</v>
      </c>
      <c r="H119" s="100">
        <v>1</v>
      </c>
      <c r="I119" s="100">
        <v>4</v>
      </c>
      <c r="J119" s="100">
        <v>1</v>
      </c>
      <c r="K119" s="100">
        <v>4</v>
      </c>
      <c r="L119" s="100">
        <v>4</v>
      </c>
      <c r="M119" s="100">
        <v>9</v>
      </c>
      <c r="N119" s="100">
        <v>20</v>
      </c>
      <c r="O119" s="100">
        <v>21</v>
      </c>
      <c r="P119" s="100">
        <v>26</v>
      </c>
      <c r="Q119" s="100">
        <v>39</v>
      </c>
      <c r="R119" s="100">
        <v>45</v>
      </c>
      <c r="S119" s="100">
        <v>63</v>
      </c>
      <c r="T119" s="100">
        <v>137</v>
      </c>
      <c r="U119" s="100">
        <v>0</v>
      </c>
      <c r="V119" s="100">
        <v>378</v>
      </c>
      <c r="X119" s="124">
        <v>2012</v>
      </c>
      <c r="Y119" s="100">
        <v>0</v>
      </c>
      <c r="Z119" s="100">
        <v>1</v>
      </c>
      <c r="AA119" s="100">
        <v>4</v>
      </c>
      <c r="AB119" s="100">
        <v>0</v>
      </c>
      <c r="AC119" s="100">
        <v>1</v>
      </c>
      <c r="AD119" s="100">
        <v>2</v>
      </c>
      <c r="AE119" s="100">
        <v>1</v>
      </c>
      <c r="AF119" s="100">
        <v>2</v>
      </c>
      <c r="AG119" s="100">
        <v>14</v>
      </c>
      <c r="AH119" s="100">
        <v>3</v>
      </c>
      <c r="AI119" s="100">
        <v>14</v>
      </c>
      <c r="AJ119" s="100">
        <v>20</v>
      </c>
      <c r="AK119" s="100">
        <v>22</v>
      </c>
      <c r="AL119" s="100">
        <v>37</v>
      </c>
      <c r="AM119" s="100">
        <v>63</v>
      </c>
      <c r="AN119" s="100">
        <v>70</v>
      </c>
      <c r="AO119" s="100">
        <v>118</v>
      </c>
      <c r="AP119" s="100">
        <v>410</v>
      </c>
      <c r="AQ119" s="100">
        <v>0</v>
      </c>
      <c r="AR119" s="100">
        <v>782</v>
      </c>
      <c r="AT119" s="124">
        <v>2012</v>
      </c>
      <c r="AU119" s="100">
        <v>0</v>
      </c>
      <c r="AV119" s="100">
        <v>2</v>
      </c>
      <c r="AW119" s="100">
        <v>4</v>
      </c>
      <c r="AX119" s="100">
        <v>1</v>
      </c>
      <c r="AY119" s="100">
        <v>3</v>
      </c>
      <c r="AZ119" s="100">
        <v>3</v>
      </c>
      <c r="BA119" s="100">
        <v>5</v>
      </c>
      <c r="BB119" s="100">
        <v>3</v>
      </c>
      <c r="BC119" s="100">
        <v>18</v>
      </c>
      <c r="BD119" s="100">
        <v>7</v>
      </c>
      <c r="BE119" s="100">
        <v>23</v>
      </c>
      <c r="BF119" s="100">
        <v>40</v>
      </c>
      <c r="BG119" s="100">
        <v>43</v>
      </c>
      <c r="BH119" s="100">
        <v>63</v>
      </c>
      <c r="BI119" s="100">
        <v>102</v>
      </c>
      <c r="BJ119" s="100">
        <v>115</v>
      </c>
      <c r="BK119" s="100">
        <v>181</v>
      </c>
      <c r="BL119" s="100">
        <v>547</v>
      </c>
      <c r="BM119" s="100">
        <v>0</v>
      </c>
      <c r="BN119" s="100">
        <v>1160</v>
      </c>
      <c r="BP119" s="124">
        <v>2012</v>
      </c>
    </row>
    <row r="120" spans="2:68">
      <c r="B120" s="124">
        <v>2013</v>
      </c>
      <c r="C120" s="100">
        <v>1</v>
      </c>
      <c r="D120" s="100">
        <v>1</v>
      </c>
      <c r="E120" s="100">
        <v>2</v>
      </c>
      <c r="F120" s="100">
        <v>0</v>
      </c>
      <c r="G120" s="100">
        <v>0</v>
      </c>
      <c r="H120" s="100">
        <v>1</v>
      </c>
      <c r="I120" s="100">
        <v>0</v>
      </c>
      <c r="J120" s="100">
        <v>0</v>
      </c>
      <c r="K120" s="100">
        <v>5</v>
      </c>
      <c r="L120" s="100">
        <v>5</v>
      </c>
      <c r="M120" s="100">
        <v>11</v>
      </c>
      <c r="N120" s="100">
        <v>15</v>
      </c>
      <c r="O120" s="100">
        <v>23</v>
      </c>
      <c r="P120" s="100">
        <v>22</v>
      </c>
      <c r="Q120" s="100">
        <v>30</v>
      </c>
      <c r="R120" s="100">
        <v>48</v>
      </c>
      <c r="S120" s="100">
        <v>74</v>
      </c>
      <c r="T120" s="100">
        <v>139</v>
      </c>
      <c r="U120" s="100">
        <v>0</v>
      </c>
      <c r="V120" s="100">
        <v>377</v>
      </c>
      <c r="X120" s="124">
        <v>2013</v>
      </c>
      <c r="Y120" s="100">
        <v>0</v>
      </c>
      <c r="Z120" s="100">
        <v>0</v>
      </c>
      <c r="AA120" s="100">
        <v>0</v>
      </c>
      <c r="AB120" s="100">
        <v>2</v>
      </c>
      <c r="AC120" s="100">
        <v>0</v>
      </c>
      <c r="AD120" s="100">
        <v>0</v>
      </c>
      <c r="AE120" s="100">
        <v>2</v>
      </c>
      <c r="AF120" s="100">
        <v>3</v>
      </c>
      <c r="AG120" s="100">
        <v>4</v>
      </c>
      <c r="AH120" s="100">
        <v>11</v>
      </c>
      <c r="AI120" s="100">
        <v>14</v>
      </c>
      <c r="AJ120" s="100">
        <v>21</v>
      </c>
      <c r="AK120" s="100">
        <v>23</v>
      </c>
      <c r="AL120" s="100">
        <v>38</v>
      </c>
      <c r="AM120" s="100">
        <v>60</v>
      </c>
      <c r="AN120" s="100">
        <v>72</v>
      </c>
      <c r="AO120" s="100">
        <v>111</v>
      </c>
      <c r="AP120" s="100">
        <v>445</v>
      </c>
      <c r="AQ120" s="100">
        <v>0</v>
      </c>
      <c r="AR120" s="100">
        <v>806</v>
      </c>
      <c r="AT120" s="124">
        <v>2013</v>
      </c>
      <c r="AU120" s="100">
        <v>1</v>
      </c>
      <c r="AV120" s="100">
        <v>1</v>
      </c>
      <c r="AW120" s="100">
        <v>2</v>
      </c>
      <c r="AX120" s="100">
        <v>2</v>
      </c>
      <c r="AY120" s="100">
        <v>0</v>
      </c>
      <c r="AZ120" s="100">
        <v>1</v>
      </c>
      <c r="BA120" s="100">
        <v>2</v>
      </c>
      <c r="BB120" s="100">
        <v>3</v>
      </c>
      <c r="BC120" s="100">
        <v>9</v>
      </c>
      <c r="BD120" s="100">
        <v>16</v>
      </c>
      <c r="BE120" s="100">
        <v>25</v>
      </c>
      <c r="BF120" s="100">
        <v>36</v>
      </c>
      <c r="BG120" s="100">
        <v>46</v>
      </c>
      <c r="BH120" s="100">
        <v>60</v>
      </c>
      <c r="BI120" s="100">
        <v>90</v>
      </c>
      <c r="BJ120" s="100">
        <v>120</v>
      </c>
      <c r="BK120" s="100">
        <v>185</v>
      </c>
      <c r="BL120" s="100">
        <v>584</v>
      </c>
      <c r="BM120" s="100">
        <v>0</v>
      </c>
      <c r="BN120" s="100">
        <v>1183</v>
      </c>
      <c r="BP120" s="124">
        <v>2013</v>
      </c>
    </row>
    <row r="121" spans="2:68">
      <c r="B121" s="124">
        <v>2014</v>
      </c>
      <c r="C121" s="100">
        <v>1</v>
      </c>
      <c r="D121" s="100">
        <v>0</v>
      </c>
      <c r="E121" s="100">
        <v>0</v>
      </c>
      <c r="F121" s="100">
        <v>0</v>
      </c>
      <c r="G121" s="100">
        <v>2</v>
      </c>
      <c r="H121" s="100">
        <v>0</v>
      </c>
      <c r="I121" s="100">
        <v>0</v>
      </c>
      <c r="J121" s="100">
        <v>2</v>
      </c>
      <c r="K121" s="100">
        <v>4</v>
      </c>
      <c r="L121" s="100">
        <v>5</v>
      </c>
      <c r="M121" s="100">
        <v>9</v>
      </c>
      <c r="N121" s="100">
        <v>14</v>
      </c>
      <c r="O121" s="100">
        <v>30</v>
      </c>
      <c r="P121" s="100">
        <v>27</v>
      </c>
      <c r="Q121" s="100">
        <v>39</v>
      </c>
      <c r="R121" s="100">
        <v>50</v>
      </c>
      <c r="S121" s="100">
        <v>78</v>
      </c>
      <c r="T121" s="100">
        <v>159</v>
      </c>
      <c r="U121" s="100">
        <v>0</v>
      </c>
      <c r="V121" s="100">
        <v>420</v>
      </c>
      <c r="X121" s="124">
        <v>2014</v>
      </c>
      <c r="Y121" s="100">
        <v>0</v>
      </c>
      <c r="Z121" s="100">
        <v>0</v>
      </c>
      <c r="AA121" s="100">
        <v>0</v>
      </c>
      <c r="AB121" s="100">
        <v>2</v>
      </c>
      <c r="AC121" s="100">
        <v>0</v>
      </c>
      <c r="AD121" s="100">
        <v>2</v>
      </c>
      <c r="AE121" s="100">
        <v>2</v>
      </c>
      <c r="AF121" s="100">
        <v>4</v>
      </c>
      <c r="AG121" s="100">
        <v>6</v>
      </c>
      <c r="AH121" s="100">
        <v>6</v>
      </c>
      <c r="AI121" s="100">
        <v>10</v>
      </c>
      <c r="AJ121" s="100">
        <v>17</v>
      </c>
      <c r="AK121" s="100">
        <v>29</v>
      </c>
      <c r="AL121" s="100">
        <v>37</v>
      </c>
      <c r="AM121" s="100">
        <v>57</v>
      </c>
      <c r="AN121" s="100">
        <v>83</v>
      </c>
      <c r="AO121" s="100">
        <v>104</v>
      </c>
      <c r="AP121" s="100">
        <v>456</v>
      </c>
      <c r="AQ121" s="100">
        <v>0</v>
      </c>
      <c r="AR121" s="100">
        <v>815</v>
      </c>
      <c r="AT121" s="124">
        <v>2014</v>
      </c>
      <c r="AU121" s="100">
        <v>1</v>
      </c>
      <c r="AV121" s="100">
        <v>0</v>
      </c>
      <c r="AW121" s="100">
        <v>0</v>
      </c>
      <c r="AX121" s="100">
        <v>2</v>
      </c>
      <c r="AY121" s="100">
        <v>2</v>
      </c>
      <c r="AZ121" s="100">
        <v>2</v>
      </c>
      <c r="BA121" s="100">
        <v>2</v>
      </c>
      <c r="BB121" s="100">
        <v>6</v>
      </c>
      <c r="BC121" s="100">
        <v>10</v>
      </c>
      <c r="BD121" s="100">
        <v>11</v>
      </c>
      <c r="BE121" s="100">
        <v>19</v>
      </c>
      <c r="BF121" s="100">
        <v>31</v>
      </c>
      <c r="BG121" s="100">
        <v>59</v>
      </c>
      <c r="BH121" s="100">
        <v>64</v>
      </c>
      <c r="BI121" s="100">
        <v>96</v>
      </c>
      <c r="BJ121" s="100">
        <v>133</v>
      </c>
      <c r="BK121" s="100">
        <v>182</v>
      </c>
      <c r="BL121" s="100">
        <v>615</v>
      </c>
      <c r="BM121" s="100">
        <v>0</v>
      </c>
      <c r="BN121" s="100">
        <v>1235</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0.17028840000000001</v>
      </c>
      <c r="D75" s="100">
        <v>0</v>
      </c>
      <c r="E75" s="100">
        <v>0.1733343</v>
      </c>
      <c r="F75" s="100">
        <v>0.18380489999999999</v>
      </c>
      <c r="G75" s="100">
        <v>0</v>
      </c>
      <c r="H75" s="100">
        <v>0</v>
      </c>
      <c r="I75" s="100">
        <v>0</v>
      </c>
      <c r="J75" s="100">
        <v>0</v>
      </c>
      <c r="K75" s="100">
        <v>0.4950814</v>
      </c>
      <c r="L75" s="100">
        <v>1.6222618</v>
      </c>
      <c r="M75" s="100">
        <v>4.0603303000000004</v>
      </c>
      <c r="N75" s="100">
        <v>7.9748134999999998</v>
      </c>
      <c r="O75" s="100">
        <v>10.065161</v>
      </c>
      <c r="P75" s="100">
        <v>8.2899100000000008</v>
      </c>
      <c r="Q75" s="100">
        <v>6.9104919000000002</v>
      </c>
      <c r="R75" s="100">
        <v>40.339354999999998</v>
      </c>
      <c r="S75" s="100">
        <v>31.711957999999999</v>
      </c>
      <c r="T75" s="100">
        <v>140.31300999999999</v>
      </c>
      <c r="U75" s="100">
        <v>2.6972309000000001</v>
      </c>
      <c r="V75" s="100">
        <v>5.3541145999999999</v>
      </c>
      <c r="W75" s="128"/>
      <c r="X75" s="122">
        <v>1968</v>
      </c>
      <c r="Y75" s="100">
        <v>0.17937439999999999</v>
      </c>
      <c r="Z75" s="100">
        <v>0</v>
      </c>
      <c r="AA75" s="100">
        <v>0</v>
      </c>
      <c r="AB75" s="100">
        <v>0.95787089999999997</v>
      </c>
      <c r="AC75" s="100">
        <v>1.2392342000000001</v>
      </c>
      <c r="AD75" s="100">
        <v>1.2985899999999999</v>
      </c>
      <c r="AE75" s="100">
        <v>0.28441169999999999</v>
      </c>
      <c r="AF75" s="100">
        <v>0.83795839999999999</v>
      </c>
      <c r="AG75" s="100">
        <v>1.3186593</v>
      </c>
      <c r="AH75" s="100">
        <v>1.1159593000000001</v>
      </c>
      <c r="AI75" s="100">
        <v>4.0685264999999999</v>
      </c>
      <c r="AJ75" s="100">
        <v>5.6295409999999997</v>
      </c>
      <c r="AK75" s="100">
        <v>8.1709536000000007</v>
      </c>
      <c r="AL75" s="100">
        <v>12.675814000000001</v>
      </c>
      <c r="AM75" s="100">
        <v>22.163665999999999</v>
      </c>
      <c r="AN75" s="100">
        <v>29.697089999999999</v>
      </c>
      <c r="AO75" s="100">
        <v>48.188673000000001</v>
      </c>
      <c r="AP75" s="100">
        <v>133.06379000000001</v>
      </c>
      <c r="AQ75" s="100">
        <v>4.3752304999999998</v>
      </c>
      <c r="AR75" s="100">
        <v>6.0376726999999999</v>
      </c>
      <c r="AS75" s="128"/>
      <c r="AT75" s="122">
        <v>1968</v>
      </c>
      <c r="AU75" s="100">
        <v>0.17471339999999999</v>
      </c>
      <c r="AV75" s="100">
        <v>0</v>
      </c>
      <c r="AW75" s="100">
        <v>8.8721900000000006E-2</v>
      </c>
      <c r="AX75" s="100">
        <v>0.56282750000000004</v>
      </c>
      <c r="AY75" s="100">
        <v>0.60494360000000003</v>
      </c>
      <c r="AZ75" s="100">
        <v>0.62726839999999995</v>
      </c>
      <c r="BA75" s="100">
        <v>0.13801269999999999</v>
      </c>
      <c r="BB75" s="100">
        <v>0.40330389999999999</v>
      </c>
      <c r="BC75" s="100">
        <v>0.8938296</v>
      </c>
      <c r="BD75" s="100">
        <v>1.3730793999999999</v>
      </c>
      <c r="BE75" s="100">
        <v>4.0644242999999998</v>
      </c>
      <c r="BF75" s="100">
        <v>6.8107638000000001</v>
      </c>
      <c r="BG75" s="100">
        <v>9.1097991</v>
      </c>
      <c r="BH75" s="100">
        <v>10.652653000000001</v>
      </c>
      <c r="BI75" s="100">
        <v>15.816300999999999</v>
      </c>
      <c r="BJ75" s="100">
        <v>33.906587000000002</v>
      </c>
      <c r="BK75" s="100">
        <v>42.133572000000001</v>
      </c>
      <c r="BL75" s="100">
        <v>135.39551</v>
      </c>
      <c r="BM75" s="100">
        <v>3.5307925999999998</v>
      </c>
      <c r="BN75" s="100">
        <v>5.7284983</v>
      </c>
      <c r="BO75" s="128"/>
      <c r="BP75" s="122">
        <v>1968</v>
      </c>
    </row>
    <row r="76" spans="1:68">
      <c r="A76" s="128"/>
      <c r="B76" s="122">
        <v>1969</v>
      </c>
      <c r="C76" s="100">
        <v>0</v>
      </c>
      <c r="D76" s="100">
        <v>0</v>
      </c>
      <c r="E76" s="100">
        <v>0</v>
      </c>
      <c r="F76" s="100">
        <v>0.18055660000000001</v>
      </c>
      <c r="G76" s="100">
        <v>0.18860589999999999</v>
      </c>
      <c r="H76" s="100">
        <v>0.22992679999999999</v>
      </c>
      <c r="I76" s="100">
        <v>0</v>
      </c>
      <c r="J76" s="100">
        <v>1.5727845</v>
      </c>
      <c r="K76" s="100">
        <v>0.97883030000000004</v>
      </c>
      <c r="L76" s="100">
        <v>2.0832682</v>
      </c>
      <c r="M76" s="100">
        <v>2.2169577999999999</v>
      </c>
      <c r="N76" s="100">
        <v>8.8233996999999995</v>
      </c>
      <c r="O76" s="100">
        <v>11.515136</v>
      </c>
      <c r="P76" s="100">
        <v>12.043424999999999</v>
      </c>
      <c r="Q76" s="100">
        <v>17.196460999999999</v>
      </c>
      <c r="R76" s="100">
        <v>30.962948000000001</v>
      </c>
      <c r="S76" s="100">
        <v>45.006633000000001</v>
      </c>
      <c r="T76" s="100">
        <v>47.621566999999999</v>
      </c>
      <c r="U76" s="100">
        <v>2.8200099000000001</v>
      </c>
      <c r="V76" s="100">
        <v>4.7108530000000002</v>
      </c>
      <c r="W76" s="128"/>
      <c r="X76" s="122">
        <v>1969</v>
      </c>
      <c r="Y76" s="100">
        <v>0</v>
      </c>
      <c r="Z76" s="100">
        <v>0.16728109999999999</v>
      </c>
      <c r="AA76" s="100">
        <v>0.70780419999999999</v>
      </c>
      <c r="AB76" s="100">
        <v>0.37550790000000001</v>
      </c>
      <c r="AC76" s="100">
        <v>0.3960765</v>
      </c>
      <c r="AD76" s="100">
        <v>0.74001720000000004</v>
      </c>
      <c r="AE76" s="100">
        <v>0.82077319999999998</v>
      </c>
      <c r="AF76" s="100">
        <v>1.1266527</v>
      </c>
      <c r="AG76" s="100">
        <v>1.5733784</v>
      </c>
      <c r="AH76" s="100">
        <v>2.7042449</v>
      </c>
      <c r="AI76" s="100">
        <v>5.0640603999999998</v>
      </c>
      <c r="AJ76" s="100">
        <v>5.7867613000000002</v>
      </c>
      <c r="AK76" s="100">
        <v>6.2139848000000004</v>
      </c>
      <c r="AL76" s="100">
        <v>13.016792000000001</v>
      </c>
      <c r="AM76" s="100">
        <v>22.854883999999998</v>
      </c>
      <c r="AN76" s="100">
        <v>37.718831000000002</v>
      </c>
      <c r="AO76" s="100">
        <v>57.428829</v>
      </c>
      <c r="AP76" s="100">
        <v>88.510806000000002</v>
      </c>
      <c r="AQ76" s="100">
        <v>4.4314434</v>
      </c>
      <c r="AR76" s="100">
        <v>5.9321653999999997</v>
      </c>
      <c r="AS76" s="128"/>
      <c r="AT76" s="122">
        <v>1969</v>
      </c>
      <c r="AU76" s="100">
        <v>0</v>
      </c>
      <c r="AV76" s="100">
        <v>8.1486600000000006E-2</v>
      </c>
      <c r="AW76" s="100">
        <v>0.34549619999999998</v>
      </c>
      <c r="AX76" s="100">
        <v>0.27612740000000002</v>
      </c>
      <c r="AY76" s="100">
        <v>0.28981059999999997</v>
      </c>
      <c r="AZ76" s="100">
        <v>0.47601080000000001</v>
      </c>
      <c r="BA76" s="100">
        <v>0.3992021</v>
      </c>
      <c r="BB76" s="100">
        <v>1.3577309</v>
      </c>
      <c r="BC76" s="100">
        <v>1.2658292</v>
      </c>
      <c r="BD76" s="100">
        <v>2.3878981000000001</v>
      </c>
      <c r="BE76" s="100">
        <v>3.6409688</v>
      </c>
      <c r="BF76" s="100">
        <v>7.3073949000000002</v>
      </c>
      <c r="BG76" s="100">
        <v>8.8260325999999996</v>
      </c>
      <c r="BH76" s="100">
        <v>12.563116000000001</v>
      </c>
      <c r="BI76" s="100">
        <v>20.489298999999999</v>
      </c>
      <c r="BJ76" s="100">
        <v>35.093524000000002</v>
      </c>
      <c r="BK76" s="100">
        <v>52.882531</v>
      </c>
      <c r="BL76" s="100">
        <v>75.538843999999997</v>
      </c>
      <c r="BM76" s="100">
        <v>3.6206432999999998</v>
      </c>
      <c r="BN76" s="100">
        <v>5.4838597</v>
      </c>
      <c r="BO76" s="128"/>
      <c r="BP76" s="122">
        <v>1969</v>
      </c>
    </row>
    <row r="77" spans="1:68">
      <c r="A77" s="128"/>
      <c r="B77" s="122">
        <v>1970</v>
      </c>
      <c r="C77" s="100">
        <v>0.32911899999999999</v>
      </c>
      <c r="D77" s="100">
        <v>0</v>
      </c>
      <c r="E77" s="100">
        <v>0</v>
      </c>
      <c r="F77" s="100">
        <v>0.17812169999999999</v>
      </c>
      <c r="G77" s="100">
        <v>0.1813562</v>
      </c>
      <c r="H77" s="100">
        <v>0</v>
      </c>
      <c r="I77" s="100">
        <v>0.25013069999999998</v>
      </c>
      <c r="J77" s="100">
        <v>1.057868</v>
      </c>
      <c r="K77" s="100">
        <v>0.73430419999999996</v>
      </c>
      <c r="L77" s="100">
        <v>1.0183559</v>
      </c>
      <c r="M77" s="100">
        <v>1.5713832000000001</v>
      </c>
      <c r="N77" s="100">
        <v>6.6693566000000004</v>
      </c>
      <c r="O77" s="100">
        <v>10.464278999999999</v>
      </c>
      <c r="P77" s="100">
        <v>11.778299000000001</v>
      </c>
      <c r="Q77" s="100">
        <v>15.940666999999999</v>
      </c>
      <c r="R77" s="100">
        <v>37.833818000000001</v>
      </c>
      <c r="S77" s="100">
        <v>58.678559</v>
      </c>
      <c r="T77" s="100">
        <v>65.162907000000004</v>
      </c>
      <c r="U77" s="100">
        <v>2.7495333</v>
      </c>
      <c r="V77" s="100">
        <v>5.0070423000000002</v>
      </c>
      <c r="W77" s="128"/>
      <c r="X77" s="122">
        <v>1970</v>
      </c>
      <c r="Y77" s="100">
        <v>0</v>
      </c>
      <c r="Z77" s="100">
        <v>0</v>
      </c>
      <c r="AA77" s="100">
        <v>0.34515489999999999</v>
      </c>
      <c r="AB77" s="100">
        <v>0.7394522</v>
      </c>
      <c r="AC77" s="100">
        <v>0.76300639999999997</v>
      </c>
      <c r="AD77" s="100">
        <v>0.93184270000000002</v>
      </c>
      <c r="AE77" s="100">
        <v>0.26480599999999999</v>
      </c>
      <c r="AF77" s="100">
        <v>1.4079193000000001</v>
      </c>
      <c r="AG77" s="100">
        <v>2.1110129</v>
      </c>
      <c r="AH77" s="100">
        <v>2.6431741</v>
      </c>
      <c r="AI77" s="100">
        <v>1.8900436</v>
      </c>
      <c r="AJ77" s="100">
        <v>8.0016537000000003</v>
      </c>
      <c r="AK77" s="100">
        <v>13.678955</v>
      </c>
      <c r="AL77" s="100">
        <v>13.366137999999999</v>
      </c>
      <c r="AM77" s="100">
        <v>20.723998999999999</v>
      </c>
      <c r="AN77" s="100">
        <v>41.548200000000001</v>
      </c>
      <c r="AO77" s="100">
        <v>60.004800000000003</v>
      </c>
      <c r="AP77" s="100">
        <v>106.36084</v>
      </c>
      <c r="AQ77" s="100">
        <v>4.9071882000000002</v>
      </c>
      <c r="AR77" s="100">
        <v>6.5262753</v>
      </c>
      <c r="AS77" s="128"/>
      <c r="AT77" s="122">
        <v>1970</v>
      </c>
      <c r="AU77" s="100">
        <v>0.1684155</v>
      </c>
      <c r="AV77" s="100">
        <v>0</v>
      </c>
      <c r="AW77" s="100">
        <v>0.16818569999999999</v>
      </c>
      <c r="AX77" s="100">
        <v>0.45357439999999999</v>
      </c>
      <c r="AY77" s="100">
        <v>0.46483819999999998</v>
      </c>
      <c r="AZ77" s="100">
        <v>0.45058540000000002</v>
      </c>
      <c r="BA77" s="100">
        <v>0.25725920000000002</v>
      </c>
      <c r="BB77" s="100">
        <v>1.2274072</v>
      </c>
      <c r="BC77" s="100">
        <v>1.3967988</v>
      </c>
      <c r="BD77" s="100">
        <v>1.815534</v>
      </c>
      <c r="BE77" s="100">
        <v>1.7305284000000001</v>
      </c>
      <c r="BF77" s="100">
        <v>7.3355706999999999</v>
      </c>
      <c r="BG77" s="100">
        <v>12.103433000000001</v>
      </c>
      <c r="BH77" s="100">
        <v>12.621714000000001</v>
      </c>
      <c r="BI77" s="100">
        <v>18.711188</v>
      </c>
      <c r="BJ77" s="100">
        <v>40.120361000000003</v>
      </c>
      <c r="BK77" s="100">
        <v>59.524315999999999</v>
      </c>
      <c r="BL77" s="100">
        <v>93.355907999999999</v>
      </c>
      <c r="BM77" s="100">
        <v>3.8217531</v>
      </c>
      <c r="BN77" s="100">
        <v>5.8950480000000001</v>
      </c>
      <c r="BO77" s="128"/>
      <c r="BP77" s="122">
        <v>1970</v>
      </c>
    </row>
    <row r="78" spans="1:68">
      <c r="A78" s="128"/>
      <c r="B78" s="122">
        <v>1971</v>
      </c>
      <c r="C78" s="100">
        <v>0</v>
      </c>
      <c r="D78" s="100">
        <v>0</v>
      </c>
      <c r="E78" s="100">
        <v>0.31212250000000002</v>
      </c>
      <c r="F78" s="100">
        <v>0.17307900000000001</v>
      </c>
      <c r="G78" s="100">
        <v>0.1719551</v>
      </c>
      <c r="H78" s="100">
        <v>0.20099130000000001</v>
      </c>
      <c r="I78" s="100">
        <v>0.23483989999999999</v>
      </c>
      <c r="J78" s="100">
        <v>0.51452240000000005</v>
      </c>
      <c r="K78" s="100">
        <v>0.9615939</v>
      </c>
      <c r="L78" s="100">
        <v>1.7174795</v>
      </c>
      <c r="M78" s="100">
        <v>2.35799</v>
      </c>
      <c r="N78" s="100">
        <v>4.5666717999999999</v>
      </c>
      <c r="O78" s="100">
        <v>9.6319782000000007</v>
      </c>
      <c r="P78" s="100">
        <v>13.183498</v>
      </c>
      <c r="Q78" s="100">
        <v>16.529575999999999</v>
      </c>
      <c r="R78" s="100">
        <v>25.698682999999999</v>
      </c>
      <c r="S78" s="100">
        <v>29.667496</v>
      </c>
      <c r="T78" s="100">
        <v>94.980292000000006</v>
      </c>
      <c r="U78" s="100">
        <v>2.4969793</v>
      </c>
      <c r="V78" s="100">
        <v>4.6104472999999997</v>
      </c>
      <c r="W78" s="128"/>
      <c r="X78" s="122">
        <v>1971</v>
      </c>
      <c r="Y78" s="100">
        <v>0.16371330000000001</v>
      </c>
      <c r="Z78" s="100">
        <v>0</v>
      </c>
      <c r="AA78" s="100">
        <v>0.16385330000000001</v>
      </c>
      <c r="AB78" s="100">
        <v>0.71617209999999998</v>
      </c>
      <c r="AC78" s="100">
        <v>1.0732301</v>
      </c>
      <c r="AD78" s="100">
        <v>0.64535560000000003</v>
      </c>
      <c r="AE78" s="100">
        <v>1.0046541</v>
      </c>
      <c r="AF78" s="100">
        <v>0.81933630000000002</v>
      </c>
      <c r="AG78" s="100">
        <v>1.5485869000000001</v>
      </c>
      <c r="AH78" s="100">
        <v>3.843493</v>
      </c>
      <c r="AI78" s="100">
        <v>2.6608483000000001</v>
      </c>
      <c r="AJ78" s="100">
        <v>6.4531324999999997</v>
      </c>
      <c r="AK78" s="100">
        <v>10.110730999999999</v>
      </c>
      <c r="AL78" s="100">
        <v>13.371537999999999</v>
      </c>
      <c r="AM78" s="100">
        <v>22.100604000000001</v>
      </c>
      <c r="AN78" s="100">
        <v>32.614229000000002</v>
      </c>
      <c r="AO78" s="100">
        <v>65.325989000000007</v>
      </c>
      <c r="AP78" s="100">
        <v>102.45677999999999</v>
      </c>
      <c r="AQ78" s="100">
        <v>4.6774059000000001</v>
      </c>
      <c r="AR78" s="100">
        <v>6.2383414999999998</v>
      </c>
      <c r="AS78" s="128"/>
      <c r="AT78" s="122">
        <v>1971</v>
      </c>
      <c r="AU78" s="100">
        <v>8.0015000000000003E-2</v>
      </c>
      <c r="AV78" s="100">
        <v>0</v>
      </c>
      <c r="AW78" s="100">
        <v>0.2397936</v>
      </c>
      <c r="AX78" s="100">
        <v>0.44002619999999998</v>
      </c>
      <c r="AY78" s="100">
        <v>0.61370829999999998</v>
      </c>
      <c r="AZ78" s="100">
        <v>0.41563020000000001</v>
      </c>
      <c r="BA78" s="100">
        <v>0.60681890000000005</v>
      </c>
      <c r="BB78" s="100">
        <v>0.66237449999999998</v>
      </c>
      <c r="BC78" s="100">
        <v>1.2446697</v>
      </c>
      <c r="BD78" s="100">
        <v>2.7574312999999999</v>
      </c>
      <c r="BE78" s="100">
        <v>2.5091880999999998</v>
      </c>
      <c r="BF78" s="100">
        <v>5.5150398000000003</v>
      </c>
      <c r="BG78" s="100">
        <v>9.8796426999999998</v>
      </c>
      <c r="BH78" s="100">
        <v>13.282176</v>
      </c>
      <c r="BI78" s="100">
        <v>19.733364999999999</v>
      </c>
      <c r="BJ78" s="100">
        <v>29.969981000000001</v>
      </c>
      <c r="BK78" s="100">
        <v>52.506788999999998</v>
      </c>
      <c r="BL78" s="100">
        <v>100.10459</v>
      </c>
      <c r="BM78" s="100">
        <v>3.5814686999999998</v>
      </c>
      <c r="BN78" s="100">
        <v>5.5595999000000003</v>
      </c>
      <c r="BO78" s="128"/>
      <c r="BP78" s="122">
        <v>1971</v>
      </c>
    </row>
    <row r="79" spans="1:68">
      <c r="A79" s="128"/>
      <c r="B79" s="122">
        <v>1972</v>
      </c>
      <c r="C79" s="100">
        <v>0.30538029999999999</v>
      </c>
      <c r="D79" s="100">
        <v>0.1579043</v>
      </c>
      <c r="E79" s="100">
        <v>0.30605559999999998</v>
      </c>
      <c r="F79" s="100">
        <v>0</v>
      </c>
      <c r="G79" s="100">
        <v>0.34794229999999998</v>
      </c>
      <c r="H79" s="100">
        <v>0.18749550000000001</v>
      </c>
      <c r="I79" s="100">
        <v>0.22700239999999999</v>
      </c>
      <c r="J79" s="100">
        <v>0.25431900000000002</v>
      </c>
      <c r="K79" s="100">
        <v>0.72649779999999997</v>
      </c>
      <c r="L79" s="100">
        <v>1.2260702000000001</v>
      </c>
      <c r="M79" s="100">
        <v>0.85085619999999995</v>
      </c>
      <c r="N79" s="100">
        <v>3.5620607999999998</v>
      </c>
      <c r="O79" s="100">
        <v>7.0124861000000003</v>
      </c>
      <c r="P79" s="100">
        <v>3.5906273999999998</v>
      </c>
      <c r="Q79" s="100">
        <v>18.957346000000001</v>
      </c>
      <c r="R79" s="100">
        <v>43.782837000000001</v>
      </c>
      <c r="S79" s="100">
        <v>47.291972000000001</v>
      </c>
      <c r="T79" s="100">
        <v>97.042513999999997</v>
      </c>
      <c r="U79" s="100">
        <v>2.3634463000000001</v>
      </c>
      <c r="V79" s="100">
        <v>4.8571448000000004</v>
      </c>
      <c r="W79" s="128"/>
      <c r="X79" s="122">
        <v>1972</v>
      </c>
      <c r="Y79" s="100">
        <v>0.47800769999999998</v>
      </c>
      <c r="Z79" s="100">
        <v>0.16637250000000001</v>
      </c>
      <c r="AA79" s="100">
        <v>0.1606756</v>
      </c>
      <c r="AB79" s="100">
        <v>0.34991159999999999</v>
      </c>
      <c r="AC79" s="100">
        <v>0.361209</v>
      </c>
      <c r="AD79" s="100">
        <v>0.3993698</v>
      </c>
      <c r="AE79" s="100">
        <v>0.73024330000000004</v>
      </c>
      <c r="AF79" s="100">
        <v>0.80746309999999999</v>
      </c>
      <c r="AG79" s="100">
        <v>1.825898</v>
      </c>
      <c r="AH79" s="100">
        <v>1.0274245</v>
      </c>
      <c r="AI79" s="100">
        <v>2.2891218000000002</v>
      </c>
      <c r="AJ79" s="100">
        <v>8.5735787999999999</v>
      </c>
      <c r="AK79" s="100">
        <v>11.670952</v>
      </c>
      <c r="AL79" s="100">
        <v>16.589096999999999</v>
      </c>
      <c r="AM79" s="100">
        <v>25.767734999999998</v>
      </c>
      <c r="AN79" s="100">
        <v>35.258443999999997</v>
      </c>
      <c r="AO79" s="100">
        <v>63.465989999999998</v>
      </c>
      <c r="AP79" s="100">
        <v>105.93219999999999</v>
      </c>
      <c r="AQ79" s="100">
        <v>4.8802517999999999</v>
      </c>
      <c r="AR79" s="100">
        <v>6.4534111999999997</v>
      </c>
      <c r="AS79" s="128"/>
      <c r="AT79" s="122">
        <v>1972</v>
      </c>
      <c r="AU79" s="100">
        <v>0.38985560000000002</v>
      </c>
      <c r="AV79" s="100">
        <v>0.1620278</v>
      </c>
      <c r="AW79" s="100">
        <v>0.23513770000000001</v>
      </c>
      <c r="AX79" s="100">
        <v>0.1718519</v>
      </c>
      <c r="AY79" s="100">
        <v>0.35445159999999998</v>
      </c>
      <c r="AZ79" s="100">
        <v>0.29009750000000001</v>
      </c>
      <c r="BA79" s="100">
        <v>0.46984419999999999</v>
      </c>
      <c r="BB79" s="100">
        <v>0.52305290000000004</v>
      </c>
      <c r="BC79" s="100">
        <v>1.2557875999999999</v>
      </c>
      <c r="BD79" s="100">
        <v>1.1290505</v>
      </c>
      <c r="BE79" s="100">
        <v>1.5668065</v>
      </c>
      <c r="BF79" s="100">
        <v>6.0923698999999996</v>
      </c>
      <c r="BG79" s="100">
        <v>9.4185017000000002</v>
      </c>
      <c r="BH79" s="100">
        <v>10.437856</v>
      </c>
      <c r="BI79" s="100">
        <v>22.837605</v>
      </c>
      <c r="BJ79" s="100">
        <v>38.483083999999998</v>
      </c>
      <c r="BK79" s="100">
        <v>57.709417000000002</v>
      </c>
      <c r="BL79" s="100">
        <v>103.17551</v>
      </c>
      <c r="BM79" s="100">
        <v>3.6155453</v>
      </c>
      <c r="BN79" s="100">
        <v>5.7192439999999998</v>
      </c>
      <c r="BO79" s="128"/>
      <c r="BP79" s="122">
        <v>1972</v>
      </c>
    </row>
    <row r="80" spans="1:68">
      <c r="A80" s="128"/>
      <c r="B80" s="122">
        <v>1973</v>
      </c>
      <c r="C80" s="100">
        <v>0.15101729999999999</v>
      </c>
      <c r="D80" s="100">
        <v>0.15914320000000001</v>
      </c>
      <c r="E80" s="100">
        <v>0</v>
      </c>
      <c r="F80" s="100">
        <v>0.16585430000000001</v>
      </c>
      <c r="G80" s="100">
        <v>0</v>
      </c>
      <c r="H80" s="100">
        <v>0</v>
      </c>
      <c r="I80" s="100">
        <v>0.44259540000000003</v>
      </c>
      <c r="J80" s="100">
        <v>0.2499306</v>
      </c>
      <c r="K80" s="100">
        <v>0.9909403</v>
      </c>
      <c r="L80" s="100">
        <v>1.9399630000000001</v>
      </c>
      <c r="M80" s="100">
        <v>2.4549582999999999</v>
      </c>
      <c r="N80" s="100">
        <v>4.8767642000000002</v>
      </c>
      <c r="O80" s="100">
        <v>8.6992042000000005</v>
      </c>
      <c r="P80" s="100">
        <v>10.470578</v>
      </c>
      <c r="Q80" s="100">
        <v>24.822590999999999</v>
      </c>
      <c r="R80" s="100">
        <v>37.315353000000002</v>
      </c>
      <c r="S80" s="100">
        <v>44.737724999999998</v>
      </c>
      <c r="T80" s="100">
        <v>79.957356000000004</v>
      </c>
      <c r="U80" s="100">
        <v>2.7569539999999999</v>
      </c>
      <c r="V80" s="100">
        <v>5.1184824999999998</v>
      </c>
      <c r="W80" s="128"/>
      <c r="X80" s="122">
        <v>1973</v>
      </c>
      <c r="Y80" s="100">
        <v>0</v>
      </c>
      <c r="Z80" s="100">
        <v>0</v>
      </c>
      <c r="AA80" s="100">
        <v>0.15904270000000001</v>
      </c>
      <c r="AB80" s="100">
        <v>0</v>
      </c>
      <c r="AC80" s="100">
        <v>0</v>
      </c>
      <c r="AD80" s="100">
        <v>0.37847750000000002</v>
      </c>
      <c r="AE80" s="100">
        <v>0.47477180000000002</v>
      </c>
      <c r="AF80" s="100">
        <v>1.3193900000000001</v>
      </c>
      <c r="AG80" s="100">
        <v>1.0644809</v>
      </c>
      <c r="AH80" s="100">
        <v>1.5381342</v>
      </c>
      <c r="AI80" s="100">
        <v>3.5948145999999999</v>
      </c>
      <c r="AJ80" s="100">
        <v>5.6899363999999997</v>
      </c>
      <c r="AK80" s="100">
        <v>7.0926513</v>
      </c>
      <c r="AL80" s="100">
        <v>11.084901</v>
      </c>
      <c r="AM80" s="100">
        <v>19.036314999999998</v>
      </c>
      <c r="AN80" s="100">
        <v>38.936261000000002</v>
      </c>
      <c r="AO80" s="100">
        <v>45.725287000000002</v>
      </c>
      <c r="AP80" s="100">
        <v>98.886538000000002</v>
      </c>
      <c r="AQ80" s="100">
        <v>3.9870925000000002</v>
      </c>
      <c r="AR80" s="100">
        <v>5.3872083000000002</v>
      </c>
      <c r="AS80" s="128"/>
      <c r="AT80" s="122">
        <v>1973</v>
      </c>
      <c r="AU80" s="100">
        <v>7.7103699999999997E-2</v>
      </c>
      <c r="AV80" s="100">
        <v>8.1638199999999994E-2</v>
      </c>
      <c r="AW80" s="100">
        <v>7.7466099999999996E-2</v>
      </c>
      <c r="AX80" s="100">
        <v>8.4424799999999994E-2</v>
      </c>
      <c r="AY80" s="100">
        <v>0</v>
      </c>
      <c r="AZ80" s="100">
        <v>0.18387510000000001</v>
      </c>
      <c r="BA80" s="100">
        <v>0.45811930000000001</v>
      </c>
      <c r="BB80" s="100">
        <v>0.77014510000000003</v>
      </c>
      <c r="BC80" s="100">
        <v>1.0263949999999999</v>
      </c>
      <c r="BD80" s="100">
        <v>1.7446309</v>
      </c>
      <c r="BE80" s="100">
        <v>3.0209945</v>
      </c>
      <c r="BF80" s="100">
        <v>5.2890632999999996</v>
      </c>
      <c r="BG80" s="100">
        <v>7.8700669999999997</v>
      </c>
      <c r="BH80" s="100">
        <v>10.79574</v>
      </c>
      <c r="BI80" s="100">
        <v>21.547763</v>
      </c>
      <c r="BJ80" s="100">
        <v>38.325142999999997</v>
      </c>
      <c r="BK80" s="100">
        <v>45.379860999999998</v>
      </c>
      <c r="BL80" s="100">
        <v>93.055080000000004</v>
      </c>
      <c r="BM80" s="100">
        <v>3.3692378000000001</v>
      </c>
      <c r="BN80" s="100">
        <v>5.2963145000000003</v>
      </c>
      <c r="BO80" s="128"/>
      <c r="BP80" s="122">
        <v>1973</v>
      </c>
    </row>
    <row r="81" spans="1:68">
      <c r="A81" s="128"/>
      <c r="B81" s="122">
        <v>1974</v>
      </c>
      <c r="C81" s="100">
        <v>0.45361010000000002</v>
      </c>
      <c r="D81" s="100">
        <v>0</v>
      </c>
      <c r="E81" s="100">
        <v>0</v>
      </c>
      <c r="F81" s="100">
        <v>0.16186700000000001</v>
      </c>
      <c r="G81" s="100">
        <v>0</v>
      </c>
      <c r="H81" s="100">
        <v>0.34657179999999999</v>
      </c>
      <c r="I81" s="100">
        <v>0.425265</v>
      </c>
      <c r="J81" s="100">
        <v>0</v>
      </c>
      <c r="K81" s="100">
        <v>0.75702329999999995</v>
      </c>
      <c r="L81" s="100">
        <v>1.20682</v>
      </c>
      <c r="M81" s="100">
        <v>3.4032572000000001</v>
      </c>
      <c r="N81" s="100">
        <v>5.5820612000000001</v>
      </c>
      <c r="O81" s="100">
        <v>7.6960005999999996</v>
      </c>
      <c r="P81" s="100">
        <v>12.617317</v>
      </c>
      <c r="Q81" s="100">
        <v>20.962309999999999</v>
      </c>
      <c r="R81" s="100">
        <v>32.958536000000002</v>
      </c>
      <c r="S81" s="100">
        <v>55.957203999999997</v>
      </c>
      <c r="T81" s="100">
        <v>115.86490999999999</v>
      </c>
      <c r="U81" s="100">
        <v>2.9174120000000001</v>
      </c>
      <c r="V81" s="100">
        <v>5.6336032999999999</v>
      </c>
      <c r="W81" s="128"/>
      <c r="X81" s="122">
        <v>1974</v>
      </c>
      <c r="Y81" s="100">
        <v>0</v>
      </c>
      <c r="Z81" s="100">
        <v>0</v>
      </c>
      <c r="AA81" s="100">
        <v>0.31680510000000001</v>
      </c>
      <c r="AB81" s="100">
        <v>0.84050559999999996</v>
      </c>
      <c r="AC81" s="100">
        <v>1.0531045999999999</v>
      </c>
      <c r="AD81" s="100">
        <v>0.73019619999999996</v>
      </c>
      <c r="AE81" s="100">
        <v>0.68160600000000005</v>
      </c>
      <c r="AF81" s="100">
        <v>0.5127351</v>
      </c>
      <c r="AG81" s="100">
        <v>2.1620043999999998</v>
      </c>
      <c r="AH81" s="100">
        <v>1.7974528000000001</v>
      </c>
      <c r="AI81" s="100">
        <v>4.2748172999999996</v>
      </c>
      <c r="AJ81" s="100">
        <v>4.44977</v>
      </c>
      <c r="AK81" s="100">
        <v>10.602423</v>
      </c>
      <c r="AL81" s="100">
        <v>12.883333</v>
      </c>
      <c r="AM81" s="100">
        <v>21.714230000000001</v>
      </c>
      <c r="AN81" s="100">
        <v>39.411150999999997</v>
      </c>
      <c r="AO81" s="100">
        <v>69.089078000000001</v>
      </c>
      <c r="AP81" s="100">
        <v>123.96926999999999</v>
      </c>
      <c r="AQ81" s="100">
        <v>5.0344633999999999</v>
      </c>
      <c r="AR81" s="100">
        <v>6.6419524000000001</v>
      </c>
      <c r="AS81" s="128"/>
      <c r="AT81" s="122">
        <v>1974</v>
      </c>
      <c r="AU81" s="100">
        <v>0.23179910000000001</v>
      </c>
      <c r="AV81" s="100">
        <v>0</v>
      </c>
      <c r="AW81" s="100">
        <v>0.15400939999999999</v>
      </c>
      <c r="AX81" s="100">
        <v>0.49477559999999998</v>
      </c>
      <c r="AY81" s="100">
        <v>0.51872200000000002</v>
      </c>
      <c r="AZ81" s="100">
        <v>0.5333907</v>
      </c>
      <c r="BA81" s="100">
        <v>0.54918979999999995</v>
      </c>
      <c r="BB81" s="100">
        <v>0.24946460000000001</v>
      </c>
      <c r="BC81" s="100">
        <v>1.4354392</v>
      </c>
      <c r="BD81" s="100">
        <v>1.4929977999999999</v>
      </c>
      <c r="BE81" s="100">
        <v>3.8345992</v>
      </c>
      <c r="BF81" s="100">
        <v>5.0067025000000003</v>
      </c>
      <c r="BG81" s="100">
        <v>9.1993878999999996</v>
      </c>
      <c r="BH81" s="100">
        <v>12.758444000000001</v>
      </c>
      <c r="BI81" s="100">
        <v>21.385473000000001</v>
      </c>
      <c r="BJ81" s="100">
        <v>36.967334000000001</v>
      </c>
      <c r="BK81" s="100">
        <v>64.578624000000005</v>
      </c>
      <c r="BL81" s="100">
        <v>121.50192</v>
      </c>
      <c r="BM81" s="100">
        <v>3.9715590000000001</v>
      </c>
      <c r="BN81" s="100">
        <v>6.2138609000000002</v>
      </c>
      <c r="BO81" s="128"/>
      <c r="BP81" s="122">
        <v>1974</v>
      </c>
    </row>
    <row r="82" spans="1:68">
      <c r="A82" s="128"/>
      <c r="B82" s="122">
        <v>1975</v>
      </c>
      <c r="C82" s="100">
        <v>0.1527753</v>
      </c>
      <c r="D82" s="100">
        <v>0</v>
      </c>
      <c r="E82" s="100">
        <v>0.30116219999999999</v>
      </c>
      <c r="F82" s="100">
        <v>0</v>
      </c>
      <c r="G82" s="100">
        <v>0</v>
      </c>
      <c r="H82" s="100">
        <v>0</v>
      </c>
      <c r="I82" s="100">
        <v>0.20540459999999999</v>
      </c>
      <c r="J82" s="100">
        <v>0.94120300000000001</v>
      </c>
      <c r="K82" s="100">
        <v>0.51466009999999995</v>
      </c>
      <c r="L82" s="100">
        <v>1.443057</v>
      </c>
      <c r="M82" s="100">
        <v>1.2906390000000001</v>
      </c>
      <c r="N82" s="100">
        <v>4.8423492000000001</v>
      </c>
      <c r="O82" s="100">
        <v>6.0925349000000004</v>
      </c>
      <c r="P82" s="100">
        <v>11.343762999999999</v>
      </c>
      <c r="Q82" s="100">
        <v>17.195602999999998</v>
      </c>
      <c r="R82" s="100">
        <v>19.102197</v>
      </c>
      <c r="S82" s="100">
        <v>27.239916000000001</v>
      </c>
      <c r="T82" s="100">
        <v>75.231965000000002</v>
      </c>
      <c r="U82" s="100">
        <v>2.1236354999999998</v>
      </c>
      <c r="V82" s="100">
        <v>3.8215216999999999</v>
      </c>
      <c r="W82" s="128"/>
      <c r="X82" s="122">
        <v>1975</v>
      </c>
      <c r="Y82" s="100">
        <v>0</v>
      </c>
      <c r="Z82" s="100">
        <v>0</v>
      </c>
      <c r="AA82" s="100">
        <v>0.1595502</v>
      </c>
      <c r="AB82" s="100">
        <v>0</v>
      </c>
      <c r="AC82" s="100">
        <v>0.34696379999999999</v>
      </c>
      <c r="AD82" s="100">
        <v>1.0568236</v>
      </c>
      <c r="AE82" s="100">
        <v>0.43754389999999999</v>
      </c>
      <c r="AF82" s="100">
        <v>1.7391736</v>
      </c>
      <c r="AG82" s="100">
        <v>1.0966475</v>
      </c>
      <c r="AH82" s="100">
        <v>1.8027438</v>
      </c>
      <c r="AI82" s="100">
        <v>2.9037690999999999</v>
      </c>
      <c r="AJ82" s="100">
        <v>5.3132140000000003</v>
      </c>
      <c r="AK82" s="100">
        <v>8.6699034000000008</v>
      </c>
      <c r="AL82" s="100">
        <v>11.260134000000001</v>
      </c>
      <c r="AM82" s="100">
        <v>23.819320000000001</v>
      </c>
      <c r="AN82" s="100">
        <v>32.364840000000001</v>
      </c>
      <c r="AO82" s="100">
        <v>32.379300000000001</v>
      </c>
      <c r="AP82" s="100">
        <v>85.806220999999994</v>
      </c>
      <c r="AQ82" s="100">
        <v>3.9573564999999999</v>
      </c>
      <c r="AR82" s="100">
        <v>5.0930492000000003</v>
      </c>
      <c r="AS82" s="128"/>
      <c r="AT82" s="122">
        <v>1975</v>
      </c>
      <c r="AU82" s="100">
        <v>7.8088599999999994E-2</v>
      </c>
      <c r="AV82" s="100">
        <v>0</v>
      </c>
      <c r="AW82" s="100">
        <v>0.2324039</v>
      </c>
      <c r="AX82" s="100">
        <v>0</v>
      </c>
      <c r="AY82" s="100">
        <v>0.1716956</v>
      </c>
      <c r="AZ82" s="100">
        <v>0.51745459999999999</v>
      </c>
      <c r="BA82" s="100">
        <v>0.3178165</v>
      </c>
      <c r="BB82" s="100">
        <v>1.3293405</v>
      </c>
      <c r="BC82" s="100">
        <v>0.79643830000000004</v>
      </c>
      <c r="BD82" s="100">
        <v>1.6167525</v>
      </c>
      <c r="BE82" s="100">
        <v>2.0881649000000002</v>
      </c>
      <c r="BF82" s="100">
        <v>5.0815913000000004</v>
      </c>
      <c r="BG82" s="100">
        <v>7.4276495000000002</v>
      </c>
      <c r="BH82" s="100">
        <v>11.299334999999999</v>
      </c>
      <c r="BI82" s="100">
        <v>20.902124000000001</v>
      </c>
      <c r="BJ82" s="100">
        <v>27.308724999999999</v>
      </c>
      <c r="BK82" s="100">
        <v>30.644766000000001</v>
      </c>
      <c r="BL82" s="100">
        <v>82.638418999999999</v>
      </c>
      <c r="BM82" s="100">
        <v>3.0375019999999999</v>
      </c>
      <c r="BN82" s="100">
        <v>4.5541235000000002</v>
      </c>
      <c r="BO82" s="128"/>
      <c r="BP82" s="122">
        <v>1975</v>
      </c>
    </row>
    <row r="83" spans="1:68">
      <c r="A83" s="128"/>
      <c r="B83" s="122">
        <v>1976</v>
      </c>
      <c r="C83" s="100">
        <v>0</v>
      </c>
      <c r="D83" s="100">
        <v>0</v>
      </c>
      <c r="E83" s="100">
        <v>0.15330650000000001</v>
      </c>
      <c r="F83" s="100">
        <v>0</v>
      </c>
      <c r="G83" s="100">
        <v>0</v>
      </c>
      <c r="H83" s="100">
        <v>0.16679179999999999</v>
      </c>
      <c r="I83" s="100">
        <v>0.19888939999999999</v>
      </c>
      <c r="J83" s="100">
        <v>0</v>
      </c>
      <c r="K83" s="100">
        <v>1.2961963999999999</v>
      </c>
      <c r="L83" s="100">
        <v>1.9449955000000001</v>
      </c>
      <c r="M83" s="100">
        <v>2.2871665000000001</v>
      </c>
      <c r="N83" s="100">
        <v>3.4176774999999999</v>
      </c>
      <c r="O83" s="100">
        <v>6.0467879</v>
      </c>
      <c r="P83" s="100">
        <v>12.373571999999999</v>
      </c>
      <c r="Q83" s="100">
        <v>14.03931</v>
      </c>
      <c r="R83" s="100">
        <v>28.162033000000001</v>
      </c>
      <c r="S83" s="100">
        <v>45.470047000000001</v>
      </c>
      <c r="T83" s="100">
        <v>112.39112</v>
      </c>
      <c r="U83" s="100">
        <v>2.4743908000000001</v>
      </c>
      <c r="V83" s="100">
        <v>4.8182713000000001</v>
      </c>
      <c r="W83" s="128"/>
      <c r="X83" s="122">
        <v>1976</v>
      </c>
      <c r="Y83" s="100">
        <v>0.16512740000000001</v>
      </c>
      <c r="Z83" s="100">
        <v>0</v>
      </c>
      <c r="AA83" s="100">
        <v>0</v>
      </c>
      <c r="AB83" s="100">
        <v>0.48616219999999999</v>
      </c>
      <c r="AC83" s="100">
        <v>0.17224329999999999</v>
      </c>
      <c r="AD83" s="100">
        <v>0.51392919999999997</v>
      </c>
      <c r="AE83" s="100">
        <v>0.4231953</v>
      </c>
      <c r="AF83" s="100">
        <v>1.7089969</v>
      </c>
      <c r="AG83" s="100">
        <v>0.55006409999999994</v>
      </c>
      <c r="AH83" s="100">
        <v>1.8220008999999999</v>
      </c>
      <c r="AI83" s="100">
        <v>2.0890783000000002</v>
      </c>
      <c r="AJ83" s="100">
        <v>5.4825897000000001</v>
      </c>
      <c r="AK83" s="100">
        <v>3.9403560999999998</v>
      </c>
      <c r="AL83" s="100">
        <v>10.890171</v>
      </c>
      <c r="AM83" s="100">
        <v>22.237988999999999</v>
      </c>
      <c r="AN83" s="100">
        <v>32.503090999999998</v>
      </c>
      <c r="AO83" s="100">
        <v>61.546725000000002</v>
      </c>
      <c r="AP83" s="100">
        <v>110.5787</v>
      </c>
      <c r="AQ83" s="100">
        <v>4.2850720999999998</v>
      </c>
      <c r="AR83" s="100">
        <v>5.5589158000000003</v>
      </c>
      <c r="AS83" s="128"/>
      <c r="AT83" s="122">
        <v>1976</v>
      </c>
      <c r="AU83" s="100">
        <v>8.0782599999999996E-2</v>
      </c>
      <c r="AV83" s="100">
        <v>0</v>
      </c>
      <c r="AW83" s="100">
        <v>7.8857200000000002E-2</v>
      </c>
      <c r="AX83" s="100">
        <v>0.23794850000000001</v>
      </c>
      <c r="AY83" s="100">
        <v>8.5225499999999996E-2</v>
      </c>
      <c r="AZ83" s="100">
        <v>0.33804109999999998</v>
      </c>
      <c r="BA83" s="100">
        <v>0.30757020000000002</v>
      </c>
      <c r="BB83" s="100">
        <v>0.83015700000000003</v>
      </c>
      <c r="BC83" s="100">
        <v>0.93415789999999999</v>
      </c>
      <c r="BD83" s="100">
        <v>1.8855947</v>
      </c>
      <c r="BE83" s="100">
        <v>2.1894689000000001</v>
      </c>
      <c r="BF83" s="100">
        <v>4.4603856000000004</v>
      </c>
      <c r="BG83" s="100">
        <v>4.9514924000000002</v>
      </c>
      <c r="BH83" s="100">
        <v>11.584576999999999</v>
      </c>
      <c r="BI83" s="100">
        <v>18.614491000000001</v>
      </c>
      <c r="BJ83" s="100">
        <v>30.829754999999999</v>
      </c>
      <c r="BK83" s="100">
        <v>56.243813000000003</v>
      </c>
      <c r="BL83" s="100">
        <v>111.11242</v>
      </c>
      <c r="BM83" s="100">
        <v>3.3777325</v>
      </c>
      <c r="BN83" s="100">
        <v>5.2544411000000002</v>
      </c>
      <c r="BO83" s="128"/>
      <c r="BP83" s="122">
        <v>1976</v>
      </c>
    </row>
    <row r="84" spans="1:68">
      <c r="A84" s="128"/>
      <c r="B84" s="122">
        <v>1977</v>
      </c>
      <c r="C84" s="100">
        <v>0.1638385</v>
      </c>
      <c r="D84" s="100">
        <v>0.14870820000000001</v>
      </c>
      <c r="E84" s="100">
        <v>0.1553147</v>
      </c>
      <c r="F84" s="100">
        <v>0.15179529999999999</v>
      </c>
      <c r="G84" s="100">
        <v>0</v>
      </c>
      <c r="H84" s="100">
        <v>0.16892950000000001</v>
      </c>
      <c r="I84" s="100">
        <v>0.1853853</v>
      </c>
      <c r="J84" s="100">
        <v>0.22641339999999999</v>
      </c>
      <c r="K84" s="100">
        <v>0.51134809999999997</v>
      </c>
      <c r="L84" s="100">
        <v>1.2419799</v>
      </c>
      <c r="M84" s="100">
        <v>1.0108949</v>
      </c>
      <c r="N84" s="100">
        <v>4.5233449999999999</v>
      </c>
      <c r="O84" s="100">
        <v>4.5905576000000003</v>
      </c>
      <c r="P84" s="100">
        <v>11.145042</v>
      </c>
      <c r="Q84" s="100">
        <v>10.333981</v>
      </c>
      <c r="R84" s="100">
        <v>34.854590999999999</v>
      </c>
      <c r="S84" s="100">
        <v>52.339340999999997</v>
      </c>
      <c r="T84" s="100">
        <v>70.543971999999997</v>
      </c>
      <c r="U84" s="100">
        <v>2.2520297</v>
      </c>
      <c r="V84" s="100">
        <v>4.2270311999999999</v>
      </c>
      <c r="W84" s="128"/>
      <c r="X84" s="122">
        <v>1977</v>
      </c>
      <c r="Y84" s="100">
        <v>0</v>
      </c>
      <c r="Z84" s="100">
        <v>0.15537190000000001</v>
      </c>
      <c r="AA84" s="100">
        <v>0</v>
      </c>
      <c r="AB84" s="100">
        <v>0</v>
      </c>
      <c r="AC84" s="100">
        <v>0.17017679999999999</v>
      </c>
      <c r="AD84" s="100">
        <v>0.34488410000000003</v>
      </c>
      <c r="AE84" s="100">
        <v>0.78297349999999999</v>
      </c>
      <c r="AF84" s="100">
        <v>0.2388545</v>
      </c>
      <c r="AG84" s="100">
        <v>1.0804473999999999</v>
      </c>
      <c r="AH84" s="100">
        <v>1.0604145</v>
      </c>
      <c r="AI84" s="100">
        <v>2.6185345</v>
      </c>
      <c r="AJ84" s="100">
        <v>3.8227199000000001</v>
      </c>
      <c r="AK84" s="100">
        <v>5.5521444000000004</v>
      </c>
      <c r="AL84" s="100">
        <v>13.990252999999999</v>
      </c>
      <c r="AM84" s="100">
        <v>18.071605000000002</v>
      </c>
      <c r="AN84" s="100">
        <v>34.803187999999999</v>
      </c>
      <c r="AO84" s="100">
        <v>47.704630999999999</v>
      </c>
      <c r="AP84" s="100">
        <v>104.21677</v>
      </c>
      <c r="AQ84" s="100">
        <v>4.0493644</v>
      </c>
      <c r="AR84" s="100">
        <v>5.1425860999999999</v>
      </c>
      <c r="AS84" s="128"/>
      <c r="AT84" s="122">
        <v>1977</v>
      </c>
      <c r="AU84" s="100">
        <v>8.3778900000000003E-2</v>
      </c>
      <c r="AV84" s="100">
        <v>0.15196699999999999</v>
      </c>
      <c r="AW84" s="100">
        <v>7.9747899999999997E-2</v>
      </c>
      <c r="AX84" s="100">
        <v>7.7548199999999998E-2</v>
      </c>
      <c r="AY84" s="100">
        <v>8.4089200000000003E-2</v>
      </c>
      <c r="AZ84" s="100">
        <v>0.25600149999999999</v>
      </c>
      <c r="BA84" s="100">
        <v>0.47605900000000001</v>
      </c>
      <c r="BB84" s="100">
        <v>0.2324676</v>
      </c>
      <c r="BC84" s="100">
        <v>0.78808420000000001</v>
      </c>
      <c r="BD84" s="100">
        <v>1.1541509999999999</v>
      </c>
      <c r="BE84" s="100">
        <v>1.8004532</v>
      </c>
      <c r="BF84" s="100">
        <v>4.1686207</v>
      </c>
      <c r="BG84" s="100">
        <v>5.0901119000000001</v>
      </c>
      <c r="BH84" s="100">
        <v>12.665139999999999</v>
      </c>
      <c r="BI84" s="100">
        <v>14.63402</v>
      </c>
      <c r="BJ84" s="100">
        <v>34.823230000000002</v>
      </c>
      <c r="BK84" s="100">
        <v>49.223609000000003</v>
      </c>
      <c r="BL84" s="100">
        <v>94.440524999999994</v>
      </c>
      <c r="BM84" s="100">
        <v>3.1496099000000002</v>
      </c>
      <c r="BN84" s="100">
        <v>4.7839922000000001</v>
      </c>
      <c r="BO84" s="128"/>
      <c r="BP84" s="122">
        <v>1977</v>
      </c>
    </row>
    <row r="85" spans="1:68">
      <c r="A85" s="128"/>
      <c r="B85" s="122">
        <v>1978</v>
      </c>
      <c r="C85" s="100">
        <v>0</v>
      </c>
      <c r="D85" s="100">
        <v>0.29437180000000002</v>
      </c>
      <c r="E85" s="100">
        <v>0</v>
      </c>
      <c r="F85" s="100">
        <v>0.14990120000000001</v>
      </c>
      <c r="G85" s="100">
        <v>0</v>
      </c>
      <c r="H85" s="100">
        <v>0.3353409</v>
      </c>
      <c r="I85" s="100">
        <v>0.1766788</v>
      </c>
      <c r="J85" s="100">
        <v>0.44330560000000002</v>
      </c>
      <c r="K85" s="100">
        <v>0.252079</v>
      </c>
      <c r="L85" s="100">
        <v>1.7768256</v>
      </c>
      <c r="M85" s="100">
        <v>1.7588735</v>
      </c>
      <c r="N85" s="100">
        <v>5.2286973999999997</v>
      </c>
      <c r="O85" s="100">
        <v>6.7130692999999999</v>
      </c>
      <c r="P85" s="100">
        <v>13.449956999999999</v>
      </c>
      <c r="Q85" s="100">
        <v>23.102331</v>
      </c>
      <c r="R85" s="100">
        <v>28.275804000000001</v>
      </c>
      <c r="S85" s="100">
        <v>40.183953000000002</v>
      </c>
      <c r="T85" s="100">
        <v>80.250687999999997</v>
      </c>
      <c r="U85" s="100">
        <v>2.7014634000000002</v>
      </c>
      <c r="V85" s="100">
        <v>4.6886546999999998</v>
      </c>
      <c r="W85" s="128"/>
      <c r="X85" s="122">
        <v>1978</v>
      </c>
      <c r="Y85" s="100">
        <v>0.35205940000000002</v>
      </c>
      <c r="Z85" s="100">
        <v>0.1532191</v>
      </c>
      <c r="AA85" s="100">
        <v>0.16458519999999999</v>
      </c>
      <c r="AB85" s="100">
        <v>0</v>
      </c>
      <c r="AC85" s="100">
        <v>0.33487210000000001</v>
      </c>
      <c r="AD85" s="100">
        <v>1.0249997</v>
      </c>
      <c r="AE85" s="100">
        <v>0.55352999999999997</v>
      </c>
      <c r="AF85" s="100">
        <v>0.46813850000000001</v>
      </c>
      <c r="AG85" s="100">
        <v>1.5878393</v>
      </c>
      <c r="AH85" s="100">
        <v>1.6194332</v>
      </c>
      <c r="AI85" s="100">
        <v>3.9223786999999999</v>
      </c>
      <c r="AJ85" s="100">
        <v>3.4085293000000001</v>
      </c>
      <c r="AK85" s="100">
        <v>6.8499182999999997</v>
      </c>
      <c r="AL85" s="100">
        <v>10.922952</v>
      </c>
      <c r="AM85" s="100">
        <v>21.876180999999999</v>
      </c>
      <c r="AN85" s="100">
        <v>39.725754999999999</v>
      </c>
      <c r="AO85" s="100">
        <v>54.573236999999999</v>
      </c>
      <c r="AP85" s="100">
        <v>97.751711</v>
      </c>
      <c r="AQ85" s="100">
        <v>4.4859530000000003</v>
      </c>
      <c r="AR85" s="100">
        <v>5.6137841999999996</v>
      </c>
      <c r="AS85" s="128"/>
      <c r="AT85" s="122">
        <v>1978</v>
      </c>
      <c r="AU85" s="100">
        <v>0.1717369</v>
      </c>
      <c r="AV85" s="100">
        <v>0.22521289999999999</v>
      </c>
      <c r="AW85" s="100">
        <v>8.0229599999999998E-2</v>
      </c>
      <c r="AX85" s="100">
        <v>7.6582600000000001E-2</v>
      </c>
      <c r="AY85" s="100">
        <v>0.16527349999999999</v>
      </c>
      <c r="AZ85" s="100">
        <v>0.67694840000000001</v>
      </c>
      <c r="BA85" s="100">
        <v>0.36101899999999998</v>
      </c>
      <c r="BB85" s="100">
        <v>0.45538380000000001</v>
      </c>
      <c r="BC85" s="100">
        <v>0.90372370000000002</v>
      </c>
      <c r="BD85" s="100">
        <v>1.7005446</v>
      </c>
      <c r="BE85" s="100">
        <v>2.8190563000000002</v>
      </c>
      <c r="BF85" s="100">
        <v>4.3084135000000003</v>
      </c>
      <c r="BG85" s="100">
        <v>6.7842260000000003</v>
      </c>
      <c r="BH85" s="100">
        <v>12.097262000000001</v>
      </c>
      <c r="BI85" s="100">
        <v>22.419725</v>
      </c>
      <c r="BJ85" s="100">
        <v>35.198290999999998</v>
      </c>
      <c r="BK85" s="100">
        <v>49.848255999999999</v>
      </c>
      <c r="BL85" s="100">
        <v>92.754255999999998</v>
      </c>
      <c r="BM85" s="100">
        <v>3.5935012</v>
      </c>
      <c r="BN85" s="100">
        <v>5.2672417999999999</v>
      </c>
      <c r="BO85" s="128"/>
      <c r="BP85" s="122">
        <v>1978</v>
      </c>
    </row>
    <row r="86" spans="1:68">
      <c r="A86" s="128"/>
      <c r="B86" s="123">
        <v>1979</v>
      </c>
      <c r="C86" s="100">
        <v>0</v>
      </c>
      <c r="D86" s="100">
        <v>0.1479743</v>
      </c>
      <c r="E86" s="100">
        <v>0</v>
      </c>
      <c r="F86" s="100">
        <v>0.29828130000000003</v>
      </c>
      <c r="G86" s="100">
        <v>0.15890870000000001</v>
      </c>
      <c r="H86" s="100">
        <v>0</v>
      </c>
      <c r="I86" s="100">
        <v>0.34315790000000002</v>
      </c>
      <c r="J86" s="100">
        <v>0.64329369999999997</v>
      </c>
      <c r="K86" s="100">
        <v>0.24722920000000001</v>
      </c>
      <c r="L86" s="100">
        <v>0.77670910000000004</v>
      </c>
      <c r="M86" s="100">
        <v>1.0047372999999999</v>
      </c>
      <c r="N86" s="100">
        <v>3.6319442999999998</v>
      </c>
      <c r="O86" s="100">
        <v>6.0935613000000002</v>
      </c>
      <c r="P86" s="100">
        <v>9.2159721000000001</v>
      </c>
      <c r="Q86" s="100">
        <v>10.908496</v>
      </c>
      <c r="R86" s="100">
        <v>29.077054</v>
      </c>
      <c r="S86" s="100">
        <v>43.700564</v>
      </c>
      <c r="T86" s="100">
        <v>45.201144999999997</v>
      </c>
      <c r="U86" s="100">
        <v>2.0403205999999998</v>
      </c>
      <c r="V86" s="100">
        <v>3.5255293999999999</v>
      </c>
      <c r="W86" s="128"/>
      <c r="X86" s="123">
        <v>1979</v>
      </c>
      <c r="Y86" s="100">
        <v>0</v>
      </c>
      <c r="Z86" s="100">
        <v>0</v>
      </c>
      <c r="AA86" s="100">
        <v>0.32698120000000003</v>
      </c>
      <c r="AB86" s="100">
        <v>0.1555087</v>
      </c>
      <c r="AC86" s="100">
        <v>0.32748769999999999</v>
      </c>
      <c r="AD86" s="100">
        <v>0.33814509999999998</v>
      </c>
      <c r="AE86" s="100">
        <v>0.71225959999999999</v>
      </c>
      <c r="AF86" s="100">
        <v>0.90123180000000003</v>
      </c>
      <c r="AG86" s="100">
        <v>0.5174725</v>
      </c>
      <c r="AH86" s="100">
        <v>1.6442861</v>
      </c>
      <c r="AI86" s="100">
        <v>1.8372028</v>
      </c>
      <c r="AJ86" s="100">
        <v>3.5724493000000002</v>
      </c>
      <c r="AK86" s="100">
        <v>7.5647443000000001</v>
      </c>
      <c r="AL86" s="100">
        <v>10.900173000000001</v>
      </c>
      <c r="AM86" s="100">
        <v>16.847740000000002</v>
      </c>
      <c r="AN86" s="100">
        <v>36.001919999999998</v>
      </c>
      <c r="AO86" s="100">
        <v>45.240096000000001</v>
      </c>
      <c r="AP86" s="100">
        <v>104.17278</v>
      </c>
      <c r="AQ86" s="100">
        <v>4.1035713999999999</v>
      </c>
      <c r="AR86" s="100">
        <v>5.0795433000000001</v>
      </c>
      <c r="AS86" s="128"/>
      <c r="AT86" s="123">
        <v>1979</v>
      </c>
      <c r="AU86" s="100">
        <v>0</v>
      </c>
      <c r="AV86" s="100">
        <v>7.5555399999999995E-2</v>
      </c>
      <c r="AW86" s="100">
        <v>0.15963859999999999</v>
      </c>
      <c r="AX86" s="100">
        <v>0.22838720000000001</v>
      </c>
      <c r="AY86" s="100">
        <v>0.24193509999999999</v>
      </c>
      <c r="AZ86" s="100">
        <v>0.1676029</v>
      </c>
      <c r="BA86" s="100">
        <v>0.52428529999999995</v>
      </c>
      <c r="BB86" s="100">
        <v>0.76907270000000005</v>
      </c>
      <c r="BC86" s="100">
        <v>0.3792778</v>
      </c>
      <c r="BD86" s="100">
        <v>1.1981708</v>
      </c>
      <c r="BE86" s="100">
        <v>1.4118348000000001</v>
      </c>
      <c r="BF86" s="100">
        <v>3.6019511</v>
      </c>
      <c r="BG86" s="100">
        <v>6.8607693000000003</v>
      </c>
      <c r="BH86" s="100">
        <v>10.117893</v>
      </c>
      <c r="BI86" s="100">
        <v>14.218569</v>
      </c>
      <c r="BJ86" s="100">
        <v>33.236294000000001</v>
      </c>
      <c r="BK86" s="100">
        <v>44.731754000000002</v>
      </c>
      <c r="BL86" s="100">
        <v>87.641492999999997</v>
      </c>
      <c r="BM86" s="100">
        <v>3.0725291000000001</v>
      </c>
      <c r="BN86" s="100">
        <v>4.5147797000000001</v>
      </c>
      <c r="BO86" s="128"/>
      <c r="BP86" s="123">
        <v>1979</v>
      </c>
    </row>
    <row r="87" spans="1:68">
      <c r="A87" s="128"/>
      <c r="B87" s="123">
        <v>1980</v>
      </c>
      <c r="C87" s="100">
        <v>0</v>
      </c>
      <c r="D87" s="100">
        <v>0</v>
      </c>
      <c r="E87" s="100">
        <v>0.15373619999999999</v>
      </c>
      <c r="F87" s="100">
        <v>0.30006379999999999</v>
      </c>
      <c r="G87" s="100">
        <v>0</v>
      </c>
      <c r="H87" s="100">
        <v>0.32757190000000003</v>
      </c>
      <c r="I87" s="100">
        <v>0.33342500000000003</v>
      </c>
      <c r="J87" s="100">
        <v>0.61814119999999995</v>
      </c>
      <c r="K87" s="100">
        <v>0.48232170000000002</v>
      </c>
      <c r="L87" s="100">
        <v>0.78924939999999999</v>
      </c>
      <c r="M87" s="100">
        <v>2.5220299000000002</v>
      </c>
      <c r="N87" s="100">
        <v>1.0933084</v>
      </c>
      <c r="O87" s="100">
        <v>4.2509777</v>
      </c>
      <c r="P87" s="100">
        <v>6.5099134000000003</v>
      </c>
      <c r="Q87" s="100">
        <v>13.520663000000001</v>
      </c>
      <c r="R87" s="100">
        <v>19.536974000000001</v>
      </c>
      <c r="S87" s="100">
        <v>30.484707</v>
      </c>
      <c r="T87" s="100">
        <v>87.953970999999996</v>
      </c>
      <c r="U87" s="100">
        <v>1.8942336</v>
      </c>
      <c r="V87" s="100">
        <v>3.5419619</v>
      </c>
      <c r="W87" s="128"/>
      <c r="X87" s="123">
        <v>1980</v>
      </c>
      <c r="Y87" s="100">
        <v>0.18106330000000001</v>
      </c>
      <c r="Z87" s="100">
        <v>0</v>
      </c>
      <c r="AA87" s="100">
        <v>0.32167010000000001</v>
      </c>
      <c r="AB87" s="100">
        <v>0.31199690000000002</v>
      </c>
      <c r="AC87" s="100">
        <v>0.31994679999999998</v>
      </c>
      <c r="AD87" s="100">
        <v>0.33369149999999997</v>
      </c>
      <c r="AE87" s="100">
        <v>0.51666239999999997</v>
      </c>
      <c r="AF87" s="100">
        <v>0.85983600000000004</v>
      </c>
      <c r="AG87" s="100">
        <v>0.75915730000000003</v>
      </c>
      <c r="AH87" s="100">
        <v>2.2134912</v>
      </c>
      <c r="AI87" s="100">
        <v>2.3807634000000002</v>
      </c>
      <c r="AJ87" s="100">
        <v>3.2346583</v>
      </c>
      <c r="AK87" s="100">
        <v>8.1057509000000003</v>
      </c>
      <c r="AL87" s="100">
        <v>13.081878</v>
      </c>
      <c r="AM87" s="100">
        <v>20.003256</v>
      </c>
      <c r="AN87" s="100">
        <v>32.966960999999998</v>
      </c>
      <c r="AO87" s="100">
        <v>34.816088999999998</v>
      </c>
      <c r="AP87" s="100">
        <v>128.84432000000001</v>
      </c>
      <c r="AQ87" s="100">
        <v>4.4717516000000002</v>
      </c>
      <c r="AR87" s="100">
        <v>5.4424067000000003</v>
      </c>
      <c r="AS87" s="128"/>
      <c r="AT87" s="123">
        <v>1980</v>
      </c>
      <c r="AU87" s="100">
        <v>8.83245E-2</v>
      </c>
      <c r="AV87" s="100">
        <v>0</v>
      </c>
      <c r="AW87" s="100">
        <v>0.2358083</v>
      </c>
      <c r="AX87" s="100">
        <v>0.30591400000000002</v>
      </c>
      <c r="AY87" s="100">
        <v>0.157586</v>
      </c>
      <c r="AZ87" s="100">
        <v>0.33060339999999999</v>
      </c>
      <c r="BA87" s="100">
        <v>0.42355470000000001</v>
      </c>
      <c r="BB87" s="100">
        <v>0.73643049999999999</v>
      </c>
      <c r="BC87" s="100">
        <v>0.61740899999999999</v>
      </c>
      <c r="BD87" s="100">
        <v>1.4834233999999999</v>
      </c>
      <c r="BE87" s="100">
        <v>2.4530816</v>
      </c>
      <c r="BF87" s="100">
        <v>2.1714229999999999</v>
      </c>
      <c r="BG87" s="100">
        <v>6.2636381999999999</v>
      </c>
      <c r="BH87" s="100">
        <v>10.026237999999999</v>
      </c>
      <c r="BI87" s="100">
        <v>17.139517999999999</v>
      </c>
      <c r="BJ87" s="100">
        <v>27.555040999999999</v>
      </c>
      <c r="BK87" s="100">
        <v>33.364882000000001</v>
      </c>
      <c r="BL87" s="100">
        <v>117.53858</v>
      </c>
      <c r="BM87" s="100">
        <v>3.1846795999999999</v>
      </c>
      <c r="BN87" s="100">
        <v>4.6864173999999998</v>
      </c>
      <c r="BO87" s="128"/>
      <c r="BP87" s="123">
        <v>1980</v>
      </c>
    </row>
    <row r="88" spans="1:68">
      <c r="A88" s="128"/>
      <c r="B88" s="123">
        <v>1981</v>
      </c>
      <c r="C88" s="100">
        <v>0.17146249999999999</v>
      </c>
      <c r="D88" s="100">
        <v>0</v>
      </c>
      <c r="E88" s="100">
        <v>0</v>
      </c>
      <c r="F88" s="100">
        <v>0</v>
      </c>
      <c r="G88" s="100">
        <v>0</v>
      </c>
      <c r="H88" s="100">
        <v>0.1606658</v>
      </c>
      <c r="I88" s="100">
        <v>0.1607063</v>
      </c>
      <c r="J88" s="100">
        <v>0.39668530000000002</v>
      </c>
      <c r="K88" s="100">
        <v>0.4681845</v>
      </c>
      <c r="L88" s="100">
        <v>0.26501999999999998</v>
      </c>
      <c r="M88" s="100">
        <v>1.0112527</v>
      </c>
      <c r="N88" s="100">
        <v>3.512213</v>
      </c>
      <c r="O88" s="100">
        <v>4.7970341000000003</v>
      </c>
      <c r="P88" s="100">
        <v>11.593275999999999</v>
      </c>
      <c r="Q88" s="100">
        <v>17.042646000000001</v>
      </c>
      <c r="R88" s="100">
        <v>29.192681</v>
      </c>
      <c r="S88" s="100">
        <v>34.578147000000001</v>
      </c>
      <c r="T88" s="100">
        <v>89.979844999999997</v>
      </c>
      <c r="U88" s="100">
        <v>2.3092619999999999</v>
      </c>
      <c r="V88" s="100">
        <v>4.1394412000000003</v>
      </c>
      <c r="W88" s="128"/>
      <c r="X88" s="123">
        <v>1981</v>
      </c>
      <c r="Y88" s="100">
        <v>0</v>
      </c>
      <c r="Z88" s="100">
        <v>0</v>
      </c>
      <c r="AA88" s="100">
        <v>0.15524789999999999</v>
      </c>
      <c r="AB88" s="100">
        <v>0</v>
      </c>
      <c r="AC88" s="100">
        <v>0.1557567</v>
      </c>
      <c r="AD88" s="100">
        <v>0</v>
      </c>
      <c r="AE88" s="100">
        <v>0.3307485</v>
      </c>
      <c r="AF88" s="100">
        <v>0.82492259999999995</v>
      </c>
      <c r="AG88" s="100">
        <v>0.73778410000000005</v>
      </c>
      <c r="AH88" s="100">
        <v>3.0697616999999999</v>
      </c>
      <c r="AI88" s="100">
        <v>2.6381047999999998</v>
      </c>
      <c r="AJ88" s="100">
        <v>3.5091887000000002</v>
      </c>
      <c r="AK88" s="100">
        <v>5.2910712000000002</v>
      </c>
      <c r="AL88" s="100">
        <v>9.0886528000000002</v>
      </c>
      <c r="AM88" s="100">
        <v>17.743789</v>
      </c>
      <c r="AN88" s="100">
        <v>31.731641</v>
      </c>
      <c r="AO88" s="100">
        <v>55.845669999999998</v>
      </c>
      <c r="AP88" s="100">
        <v>110.95515</v>
      </c>
      <c r="AQ88" s="100">
        <v>4.2408066</v>
      </c>
      <c r="AR88" s="100">
        <v>5.1811762000000003</v>
      </c>
      <c r="AS88" s="128"/>
      <c r="AT88" s="123">
        <v>1981</v>
      </c>
      <c r="AU88" s="100">
        <v>8.7748699999999999E-2</v>
      </c>
      <c r="AV88" s="100">
        <v>0</v>
      </c>
      <c r="AW88" s="100">
        <v>7.5966599999999995E-2</v>
      </c>
      <c r="AX88" s="100">
        <v>0</v>
      </c>
      <c r="AY88" s="100">
        <v>7.6812800000000001E-2</v>
      </c>
      <c r="AZ88" s="100">
        <v>8.1301999999999999E-2</v>
      </c>
      <c r="BA88" s="100">
        <v>0.24451030000000001</v>
      </c>
      <c r="BB88" s="100">
        <v>0.60662919999999998</v>
      </c>
      <c r="BC88" s="100">
        <v>0.59966059999999999</v>
      </c>
      <c r="BD88" s="100">
        <v>1.6311795</v>
      </c>
      <c r="BE88" s="100">
        <v>1.8073634999999999</v>
      </c>
      <c r="BF88" s="100">
        <v>3.5107002</v>
      </c>
      <c r="BG88" s="100">
        <v>5.0559168000000003</v>
      </c>
      <c r="BH88" s="100">
        <v>10.257061</v>
      </c>
      <c r="BI88" s="100">
        <v>17.436357000000001</v>
      </c>
      <c r="BJ88" s="100">
        <v>30.697092999999999</v>
      </c>
      <c r="BK88" s="100">
        <v>48.662432000000003</v>
      </c>
      <c r="BL88" s="100">
        <v>105.27444</v>
      </c>
      <c r="BM88" s="100">
        <v>3.2767639000000002</v>
      </c>
      <c r="BN88" s="100">
        <v>4.7855594999999997</v>
      </c>
      <c r="BO88" s="128"/>
      <c r="BP88" s="123">
        <v>1981</v>
      </c>
    </row>
    <row r="89" spans="1:68">
      <c r="A89" s="128"/>
      <c r="B89" s="123">
        <v>1982</v>
      </c>
      <c r="C89" s="100">
        <v>0.1690017</v>
      </c>
      <c r="D89" s="100">
        <v>0</v>
      </c>
      <c r="E89" s="100">
        <v>0</v>
      </c>
      <c r="F89" s="100">
        <v>0</v>
      </c>
      <c r="G89" s="100">
        <v>0.1479375</v>
      </c>
      <c r="H89" s="100">
        <v>0</v>
      </c>
      <c r="I89" s="100">
        <v>0.1607229</v>
      </c>
      <c r="J89" s="100">
        <v>0.1827338</v>
      </c>
      <c r="K89" s="100">
        <v>0.45040380000000002</v>
      </c>
      <c r="L89" s="100">
        <v>1.5645085999999999</v>
      </c>
      <c r="M89" s="100">
        <v>2.8041624000000001</v>
      </c>
      <c r="N89" s="100">
        <v>3.2074756</v>
      </c>
      <c r="O89" s="100">
        <v>3.9414691999999998</v>
      </c>
      <c r="P89" s="100">
        <v>14.652305</v>
      </c>
      <c r="Q89" s="100">
        <v>23.974805</v>
      </c>
      <c r="R89" s="100">
        <v>24.367350999999999</v>
      </c>
      <c r="S89" s="100">
        <v>32.800626999999999</v>
      </c>
      <c r="T89" s="100">
        <v>66.760364999999993</v>
      </c>
      <c r="U89" s="100">
        <v>2.5326761000000002</v>
      </c>
      <c r="V89" s="100">
        <v>4.1377246999999997</v>
      </c>
      <c r="W89" s="128"/>
      <c r="X89" s="123">
        <v>1982</v>
      </c>
      <c r="Y89" s="100">
        <v>0</v>
      </c>
      <c r="Z89" s="100">
        <v>0</v>
      </c>
      <c r="AA89" s="100">
        <v>0.15085960000000001</v>
      </c>
      <c r="AB89" s="100">
        <v>0</v>
      </c>
      <c r="AC89" s="100">
        <v>0.45631539999999998</v>
      </c>
      <c r="AD89" s="100">
        <v>0.48352079999999997</v>
      </c>
      <c r="AE89" s="100">
        <v>0.49473519999999999</v>
      </c>
      <c r="AF89" s="100">
        <v>0.5703433</v>
      </c>
      <c r="AG89" s="100">
        <v>0.71131009999999995</v>
      </c>
      <c r="AH89" s="100">
        <v>1.0964461000000001</v>
      </c>
      <c r="AI89" s="100">
        <v>2.4074920999999998</v>
      </c>
      <c r="AJ89" s="100">
        <v>2.9559085999999999</v>
      </c>
      <c r="AK89" s="100">
        <v>8.4414390000000008</v>
      </c>
      <c r="AL89" s="100">
        <v>15.500298000000001</v>
      </c>
      <c r="AM89" s="100">
        <v>17.055969000000001</v>
      </c>
      <c r="AN89" s="100">
        <v>24.218036999999999</v>
      </c>
      <c r="AO89" s="100">
        <v>68.588412000000005</v>
      </c>
      <c r="AP89" s="100">
        <v>104.20553</v>
      </c>
      <c r="AQ89" s="100">
        <v>4.5374838000000004</v>
      </c>
      <c r="AR89" s="100">
        <v>5.3041931</v>
      </c>
      <c r="AS89" s="128"/>
      <c r="AT89" s="123">
        <v>1982</v>
      </c>
      <c r="AU89" s="100">
        <v>8.65596E-2</v>
      </c>
      <c r="AV89" s="100">
        <v>0</v>
      </c>
      <c r="AW89" s="100">
        <v>7.3831999999999995E-2</v>
      </c>
      <c r="AX89" s="100">
        <v>0</v>
      </c>
      <c r="AY89" s="100">
        <v>0.2999848</v>
      </c>
      <c r="AZ89" s="100">
        <v>0.23930409999999999</v>
      </c>
      <c r="BA89" s="100">
        <v>0.3255807</v>
      </c>
      <c r="BB89" s="100">
        <v>0.37270219999999998</v>
      </c>
      <c r="BC89" s="100">
        <v>0.57749859999999997</v>
      </c>
      <c r="BD89" s="100">
        <v>1.3363231</v>
      </c>
      <c r="BE89" s="100">
        <v>2.6106014000000002</v>
      </c>
      <c r="BF89" s="100">
        <v>3.0820275000000001</v>
      </c>
      <c r="BG89" s="100">
        <v>6.2878053999999999</v>
      </c>
      <c r="BH89" s="100">
        <v>15.105824</v>
      </c>
      <c r="BI89" s="100">
        <v>20.093385999999999</v>
      </c>
      <c r="BJ89" s="100">
        <v>24.278898000000002</v>
      </c>
      <c r="BK89" s="100">
        <v>56.302432000000003</v>
      </c>
      <c r="BL89" s="100">
        <v>94.169938999999999</v>
      </c>
      <c r="BM89" s="100">
        <v>3.5365600000000001</v>
      </c>
      <c r="BN89" s="100">
        <v>4.9255953000000003</v>
      </c>
      <c r="BO89" s="128"/>
      <c r="BP89" s="123">
        <v>1982</v>
      </c>
    </row>
    <row r="90" spans="1:68">
      <c r="A90" s="128"/>
      <c r="B90" s="123">
        <v>1983</v>
      </c>
      <c r="C90" s="100">
        <v>0</v>
      </c>
      <c r="D90" s="100">
        <v>0</v>
      </c>
      <c r="E90" s="100">
        <v>0.14279639999999999</v>
      </c>
      <c r="F90" s="100">
        <v>0</v>
      </c>
      <c r="G90" s="100">
        <v>0.14618149999999999</v>
      </c>
      <c r="H90" s="100">
        <v>0.1559017</v>
      </c>
      <c r="I90" s="100">
        <v>0</v>
      </c>
      <c r="J90" s="100">
        <v>0.17181660000000001</v>
      </c>
      <c r="K90" s="100">
        <v>0.21876719999999999</v>
      </c>
      <c r="L90" s="100">
        <v>0.50876469999999996</v>
      </c>
      <c r="M90" s="100">
        <v>0.51900869999999999</v>
      </c>
      <c r="N90" s="100">
        <v>2.6351849999999999</v>
      </c>
      <c r="O90" s="100">
        <v>5.0083890999999996</v>
      </c>
      <c r="P90" s="100">
        <v>10.323605000000001</v>
      </c>
      <c r="Q90" s="100">
        <v>15.222697999999999</v>
      </c>
      <c r="R90" s="100">
        <v>33.779395000000001</v>
      </c>
      <c r="S90" s="100">
        <v>50.199933999999999</v>
      </c>
      <c r="T90" s="100">
        <v>75.812398999999999</v>
      </c>
      <c r="U90" s="100">
        <v>2.341815</v>
      </c>
      <c r="V90" s="100">
        <v>4.1367988999999996</v>
      </c>
      <c r="W90" s="128"/>
      <c r="X90" s="123">
        <v>1983</v>
      </c>
      <c r="Y90" s="100">
        <v>0</v>
      </c>
      <c r="Z90" s="100">
        <v>0</v>
      </c>
      <c r="AA90" s="100">
        <v>0.29801640000000001</v>
      </c>
      <c r="AB90" s="100">
        <v>0.1596506</v>
      </c>
      <c r="AC90" s="100">
        <v>0</v>
      </c>
      <c r="AD90" s="100">
        <v>0.31797609999999998</v>
      </c>
      <c r="AE90" s="100">
        <v>0.32574720000000001</v>
      </c>
      <c r="AF90" s="100">
        <v>0.53658530000000004</v>
      </c>
      <c r="AG90" s="100">
        <v>0.2307273</v>
      </c>
      <c r="AH90" s="100">
        <v>0.26740540000000002</v>
      </c>
      <c r="AI90" s="100">
        <v>3.8120029</v>
      </c>
      <c r="AJ90" s="100">
        <v>4.5432679</v>
      </c>
      <c r="AK90" s="100">
        <v>6.4036140000000001</v>
      </c>
      <c r="AL90" s="100">
        <v>9.9564661999999995</v>
      </c>
      <c r="AM90" s="100">
        <v>19.803450999999999</v>
      </c>
      <c r="AN90" s="100">
        <v>38.473832000000002</v>
      </c>
      <c r="AO90" s="100">
        <v>51.707262999999998</v>
      </c>
      <c r="AP90" s="100">
        <v>100.91697000000001</v>
      </c>
      <c r="AQ90" s="100">
        <v>4.4634017999999998</v>
      </c>
      <c r="AR90" s="100">
        <v>5.2081613000000004</v>
      </c>
      <c r="AS90" s="128"/>
      <c r="AT90" s="123">
        <v>1983</v>
      </c>
      <c r="AU90" s="100">
        <v>0</v>
      </c>
      <c r="AV90" s="100">
        <v>0</v>
      </c>
      <c r="AW90" s="100">
        <v>0.21875420000000001</v>
      </c>
      <c r="AX90" s="100">
        <v>7.8071299999999996E-2</v>
      </c>
      <c r="AY90" s="100">
        <v>7.4159900000000001E-2</v>
      </c>
      <c r="AZ90" s="100">
        <v>0.23614460000000001</v>
      </c>
      <c r="BA90" s="100">
        <v>0.16142380000000001</v>
      </c>
      <c r="BB90" s="100">
        <v>0.35053679999999998</v>
      </c>
      <c r="BC90" s="100">
        <v>0.22458810000000001</v>
      </c>
      <c r="BD90" s="100">
        <v>0.39109709999999998</v>
      </c>
      <c r="BE90" s="100">
        <v>2.1259323000000001</v>
      </c>
      <c r="BF90" s="100">
        <v>3.5825173000000001</v>
      </c>
      <c r="BG90" s="100">
        <v>5.7313504999999996</v>
      </c>
      <c r="BH90" s="100">
        <v>10.126713000000001</v>
      </c>
      <c r="BI90" s="100">
        <v>17.787552000000002</v>
      </c>
      <c r="BJ90" s="100">
        <v>36.568085000000004</v>
      </c>
      <c r="BK90" s="100">
        <v>51.182927999999997</v>
      </c>
      <c r="BL90" s="100">
        <v>94.250707000000006</v>
      </c>
      <c r="BM90" s="100">
        <v>3.4040404</v>
      </c>
      <c r="BN90" s="100">
        <v>4.7748226000000003</v>
      </c>
      <c r="BO90" s="128"/>
      <c r="BP90" s="123">
        <v>1983</v>
      </c>
    </row>
    <row r="91" spans="1:68">
      <c r="A91" s="128"/>
      <c r="B91" s="123">
        <v>1984</v>
      </c>
      <c r="C91" s="100">
        <v>0.16476850000000001</v>
      </c>
      <c r="D91" s="100">
        <v>0</v>
      </c>
      <c r="E91" s="100">
        <v>0</v>
      </c>
      <c r="F91" s="100">
        <v>0.15200900000000001</v>
      </c>
      <c r="G91" s="100">
        <v>0.14559620000000001</v>
      </c>
      <c r="H91" s="100">
        <v>0</v>
      </c>
      <c r="I91" s="100">
        <v>0.15952830000000001</v>
      </c>
      <c r="J91" s="100">
        <v>0</v>
      </c>
      <c r="K91" s="100">
        <v>0</v>
      </c>
      <c r="L91" s="100">
        <v>0.49363089999999998</v>
      </c>
      <c r="M91" s="100">
        <v>2.8953234999999999</v>
      </c>
      <c r="N91" s="100">
        <v>2.6142561</v>
      </c>
      <c r="O91" s="100">
        <v>5.0674869999999999</v>
      </c>
      <c r="P91" s="100">
        <v>10.024820999999999</v>
      </c>
      <c r="Q91" s="100">
        <v>13.068019</v>
      </c>
      <c r="R91" s="100">
        <v>22.399204000000001</v>
      </c>
      <c r="S91" s="100">
        <v>27.816412</v>
      </c>
      <c r="T91" s="100">
        <v>105.97078999999999</v>
      </c>
      <c r="U91" s="100">
        <v>2.1984487000000001</v>
      </c>
      <c r="V91" s="100">
        <v>3.9244219999999999</v>
      </c>
      <c r="W91" s="128"/>
      <c r="X91" s="123">
        <v>1984</v>
      </c>
      <c r="Y91" s="100">
        <v>0</v>
      </c>
      <c r="Z91" s="100">
        <v>0</v>
      </c>
      <c r="AA91" s="100">
        <v>0</v>
      </c>
      <c r="AB91" s="100">
        <v>0.15884290000000001</v>
      </c>
      <c r="AC91" s="100">
        <v>0.30070669999999999</v>
      </c>
      <c r="AD91" s="100">
        <v>1.0952697</v>
      </c>
      <c r="AE91" s="100">
        <v>0.64525390000000005</v>
      </c>
      <c r="AF91" s="100">
        <v>0.34484359999999997</v>
      </c>
      <c r="AG91" s="100">
        <v>1.1057617</v>
      </c>
      <c r="AH91" s="100">
        <v>2.3321741999999999</v>
      </c>
      <c r="AI91" s="100">
        <v>3.8670401000000001</v>
      </c>
      <c r="AJ91" s="100">
        <v>5.6086147999999998</v>
      </c>
      <c r="AK91" s="100">
        <v>8.4149347999999993</v>
      </c>
      <c r="AL91" s="100">
        <v>13.156801</v>
      </c>
      <c r="AM91" s="100">
        <v>13.866823</v>
      </c>
      <c r="AN91" s="100">
        <v>28.373624</v>
      </c>
      <c r="AO91" s="100">
        <v>54.904670000000003</v>
      </c>
      <c r="AP91" s="100">
        <v>103.33309</v>
      </c>
      <c r="AQ91" s="100">
        <v>4.6915984999999996</v>
      </c>
      <c r="AR91" s="100">
        <v>5.363092</v>
      </c>
      <c r="AS91" s="128"/>
      <c r="AT91" s="123">
        <v>1984</v>
      </c>
      <c r="AU91" s="100">
        <v>8.4471400000000002E-2</v>
      </c>
      <c r="AV91" s="100">
        <v>0</v>
      </c>
      <c r="AW91" s="100">
        <v>0</v>
      </c>
      <c r="AX91" s="100">
        <v>0.15535080000000001</v>
      </c>
      <c r="AY91" s="100">
        <v>0.22190480000000001</v>
      </c>
      <c r="AZ91" s="100">
        <v>0.54229769999999999</v>
      </c>
      <c r="BA91" s="100">
        <v>0.4010398</v>
      </c>
      <c r="BB91" s="100">
        <v>0.16909859999999999</v>
      </c>
      <c r="BC91" s="100">
        <v>0.53867240000000005</v>
      </c>
      <c r="BD91" s="100">
        <v>1.3905270000000001</v>
      </c>
      <c r="BE91" s="100">
        <v>3.3694674999999998</v>
      </c>
      <c r="BF91" s="100">
        <v>4.0954261000000001</v>
      </c>
      <c r="BG91" s="100">
        <v>6.7920939999999996</v>
      </c>
      <c r="BH91" s="100">
        <v>11.705577</v>
      </c>
      <c r="BI91" s="100">
        <v>13.514711</v>
      </c>
      <c r="BJ91" s="100">
        <v>25.946892999999999</v>
      </c>
      <c r="BK91" s="100">
        <v>45.392386000000002</v>
      </c>
      <c r="BL91" s="100">
        <v>104.03534000000001</v>
      </c>
      <c r="BM91" s="100">
        <v>3.4468613000000001</v>
      </c>
      <c r="BN91" s="100">
        <v>4.7216570999999998</v>
      </c>
      <c r="BO91" s="128"/>
      <c r="BP91" s="123">
        <v>1984</v>
      </c>
    </row>
    <row r="92" spans="1:68">
      <c r="A92" s="128"/>
      <c r="B92" s="123">
        <v>1985</v>
      </c>
      <c r="C92" s="100">
        <v>0</v>
      </c>
      <c r="D92" s="100">
        <v>0</v>
      </c>
      <c r="E92" s="100">
        <v>0.1446839</v>
      </c>
      <c r="F92" s="100">
        <v>0</v>
      </c>
      <c r="G92" s="100">
        <v>0.14565600000000001</v>
      </c>
      <c r="H92" s="100">
        <v>0</v>
      </c>
      <c r="I92" s="100">
        <v>0</v>
      </c>
      <c r="J92" s="100">
        <v>0.1600973</v>
      </c>
      <c r="K92" s="100">
        <v>0.40319820000000001</v>
      </c>
      <c r="L92" s="100">
        <v>0.2380012</v>
      </c>
      <c r="M92" s="100">
        <v>2.1333275999999999</v>
      </c>
      <c r="N92" s="100">
        <v>2.5968157999999999</v>
      </c>
      <c r="O92" s="100">
        <v>3.4814295</v>
      </c>
      <c r="P92" s="100">
        <v>10.239929</v>
      </c>
      <c r="Q92" s="100">
        <v>19.011313999999999</v>
      </c>
      <c r="R92" s="100">
        <v>23.747328</v>
      </c>
      <c r="S92" s="100">
        <v>53.615074999999997</v>
      </c>
      <c r="T92" s="100">
        <v>92.572592</v>
      </c>
      <c r="U92" s="100">
        <v>2.4737629000000001</v>
      </c>
      <c r="V92" s="100">
        <v>4.3016223</v>
      </c>
      <c r="W92" s="128"/>
      <c r="X92" s="123">
        <v>1985</v>
      </c>
      <c r="Y92" s="100">
        <v>0.17082829999999999</v>
      </c>
      <c r="Z92" s="100">
        <v>0</v>
      </c>
      <c r="AA92" s="100">
        <v>0.1515859</v>
      </c>
      <c r="AB92" s="100">
        <v>0</v>
      </c>
      <c r="AC92" s="100">
        <v>0.30170370000000002</v>
      </c>
      <c r="AD92" s="100">
        <v>0.15326890000000001</v>
      </c>
      <c r="AE92" s="100">
        <v>0.6397891</v>
      </c>
      <c r="AF92" s="100">
        <v>0.49749919999999997</v>
      </c>
      <c r="AG92" s="100">
        <v>1.4815347999999999</v>
      </c>
      <c r="AH92" s="100">
        <v>1.7566225</v>
      </c>
      <c r="AI92" s="100">
        <v>3.0722653000000002</v>
      </c>
      <c r="AJ92" s="100">
        <v>4.0113709000000002</v>
      </c>
      <c r="AK92" s="100">
        <v>6.8707934000000002</v>
      </c>
      <c r="AL92" s="100">
        <v>14.362361999999999</v>
      </c>
      <c r="AM92" s="100">
        <v>20.061883000000002</v>
      </c>
      <c r="AN92" s="100">
        <v>36.417001999999997</v>
      </c>
      <c r="AO92" s="100">
        <v>53.722445999999998</v>
      </c>
      <c r="AP92" s="100">
        <v>97.960837999999995</v>
      </c>
      <c r="AQ92" s="100">
        <v>4.8952739999999997</v>
      </c>
      <c r="AR92" s="100">
        <v>5.4714862999999996</v>
      </c>
      <c r="AS92" s="128"/>
      <c r="AT92" s="123">
        <v>1985</v>
      </c>
      <c r="AU92" s="100">
        <v>8.3364199999999999E-2</v>
      </c>
      <c r="AV92" s="100">
        <v>0</v>
      </c>
      <c r="AW92" s="100">
        <v>0.14805450000000001</v>
      </c>
      <c r="AX92" s="100">
        <v>0</v>
      </c>
      <c r="AY92" s="100">
        <v>0.2223126</v>
      </c>
      <c r="AZ92" s="100">
        <v>7.5785900000000003E-2</v>
      </c>
      <c r="BA92" s="100">
        <v>0.31932179999999999</v>
      </c>
      <c r="BB92" s="100">
        <v>0.32582949999999999</v>
      </c>
      <c r="BC92" s="100">
        <v>0.92925579999999997</v>
      </c>
      <c r="BD92" s="100">
        <v>0.97720899999999999</v>
      </c>
      <c r="BE92" s="100">
        <v>2.5919352999999998</v>
      </c>
      <c r="BF92" s="100">
        <v>3.2937034999999999</v>
      </c>
      <c r="BG92" s="100">
        <v>5.2219689999999996</v>
      </c>
      <c r="BH92" s="100">
        <v>12.446484999999999</v>
      </c>
      <c r="BI92" s="100">
        <v>19.597750999999999</v>
      </c>
      <c r="BJ92" s="100">
        <v>31.259063999999999</v>
      </c>
      <c r="BK92" s="100">
        <v>53.684368999999997</v>
      </c>
      <c r="BL92" s="100">
        <v>96.520319000000001</v>
      </c>
      <c r="BM92" s="100">
        <v>3.6862712000000002</v>
      </c>
      <c r="BN92" s="100">
        <v>4.9402553999999999</v>
      </c>
      <c r="BO92" s="128"/>
      <c r="BP92" s="123">
        <v>1985</v>
      </c>
    </row>
    <row r="93" spans="1:68">
      <c r="A93" s="128"/>
      <c r="B93" s="123">
        <v>1986</v>
      </c>
      <c r="C93" s="100">
        <v>0</v>
      </c>
      <c r="D93" s="100">
        <v>0</v>
      </c>
      <c r="E93" s="100">
        <v>0.1487648</v>
      </c>
      <c r="F93" s="100">
        <v>0.29046499999999997</v>
      </c>
      <c r="G93" s="100">
        <v>0</v>
      </c>
      <c r="H93" s="100">
        <v>0.1466798</v>
      </c>
      <c r="I93" s="100">
        <v>0</v>
      </c>
      <c r="J93" s="100">
        <v>0</v>
      </c>
      <c r="K93" s="100">
        <v>0.1922644</v>
      </c>
      <c r="L93" s="100">
        <v>0.69255120000000003</v>
      </c>
      <c r="M93" s="100">
        <v>1.3262635</v>
      </c>
      <c r="N93" s="100">
        <v>1.5591138</v>
      </c>
      <c r="O93" s="100">
        <v>7.6792027000000003</v>
      </c>
      <c r="P93" s="100">
        <v>10.148391999999999</v>
      </c>
      <c r="Q93" s="100">
        <v>11.464384000000001</v>
      </c>
      <c r="R93" s="100">
        <v>30.133642999999999</v>
      </c>
      <c r="S93" s="100">
        <v>49.742995000000001</v>
      </c>
      <c r="T93" s="100">
        <v>69.150315000000006</v>
      </c>
      <c r="U93" s="100">
        <v>2.4249432999999998</v>
      </c>
      <c r="V93" s="100">
        <v>3.9298082000000001</v>
      </c>
      <c r="W93" s="128"/>
      <c r="X93" s="123">
        <v>1986</v>
      </c>
      <c r="Y93" s="100">
        <v>0</v>
      </c>
      <c r="Z93" s="100">
        <v>0</v>
      </c>
      <c r="AA93" s="100">
        <v>0.31282110000000002</v>
      </c>
      <c r="AB93" s="100">
        <v>0.30364170000000001</v>
      </c>
      <c r="AC93" s="100">
        <v>0.15237239999999999</v>
      </c>
      <c r="AD93" s="100">
        <v>0</v>
      </c>
      <c r="AE93" s="100">
        <v>0.47355059999999999</v>
      </c>
      <c r="AF93" s="100">
        <v>0.48004150000000001</v>
      </c>
      <c r="AG93" s="100">
        <v>0.40468219999999999</v>
      </c>
      <c r="AH93" s="100">
        <v>0.73333320000000002</v>
      </c>
      <c r="AI93" s="100">
        <v>2.7789202</v>
      </c>
      <c r="AJ93" s="100">
        <v>3.5068600000000001</v>
      </c>
      <c r="AK93" s="100">
        <v>7.3402675999999998</v>
      </c>
      <c r="AL93" s="100">
        <v>11.83825</v>
      </c>
      <c r="AM93" s="100">
        <v>18.191948</v>
      </c>
      <c r="AN93" s="100">
        <v>29.733958999999999</v>
      </c>
      <c r="AO93" s="100">
        <v>53.924708000000003</v>
      </c>
      <c r="AP93" s="100">
        <v>94.091279</v>
      </c>
      <c r="AQ93" s="100">
        <v>4.4898065000000003</v>
      </c>
      <c r="AR93" s="100">
        <v>4.8994610999999999</v>
      </c>
      <c r="AS93" s="128"/>
      <c r="AT93" s="123">
        <v>1986</v>
      </c>
      <c r="AU93" s="100">
        <v>0</v>
      </c>
      <c r="AV93" s="100">
        <v>0</v>
      </c>
      <c r="AW93" s="100">
        <v>0.22873789999999999</v>
      </c>
      <c r="AX93" s="100">
        <v>0.29690729999999999</v>
      </c>
      <c r="AY93" s="100">
        <v>7.4810600000000005E-2</v>
      </c>
      <c r="AZ93" s="100">
        <v>7.4158299999999996E-2</v>
      </c>
      <c r="BA93" s="100">
        <v>0.2363681</v>
      </c>
      <c r="BB93" s="100">
        <v>0.2368374</v>
      </c>
      <c r="BC93" s="100">
        <v>0.2957612</v>
      </c>
      <c r="BD93" s="100">
        <v>0.71235899999999996</v>
      </c>
      <c r="BE93" s="100">
        <v>2.0356896999999998</v>
      </c>
      <c r="BF93" s="100">
        <v>2.5147710000000001</v>
      </c>
      <c r="BG93" s="100">
        <v>7.5059108999999999</v>
      </c>
      <c r="BH93" s="100">
        <v>11.049704</v>
      </c>
      <c r="BI93" s="100">
        <v>15.21565</v>
      </c>
      <c r="BJ93" s="100">
        <v>29.897486000000001</v>
      </c>
      <c r="BK93" s="100">
        <v>52.425348</v>
      </c>
      <c r="BL93" s="100">
        <v>87.396361999999996</v>
      </c>
      <c r="BM93" s="100">
        <v>3.4585335000000001</v>
      </c>
      <c r="BN93" s="100">
        <v>4.5144023000000004</v>
      </c>
      <c r="BO93" s="128"/>
      <c r="BP93" s="123">
        <v>1986</v>
      </c>
    </row>
    <row r="94" spans="1:68">
      <c r="A94" s="128"/>
      <c r="B94" s="123">
        <v>1987</v>
      </c>
      <c r="C94" s="100">
        <v>0</v>
      </c>
      <c r="D94" s="100">
        <v>0.1629824</v>
      </c>
      <c r="E94" s="100">
        <v>0</v>
      </c>
      <c r="F94" s="100">
        <v>0</v>
      </c>
      <c r="G94" s="100">
        <v>0</v>
      </c>
      <c r="H94" s="100">
        <v>0</v>
      </c>
      <c r="I94" s="100">
        <v>0</v>
      </c>
      <c r="J94" s="100">
        <v>0.31481540000000002</v>
      </c>
      <c r="K94" s="100">
        <v>0</v>
      </c>
      <c r="L94" s="100">
        <v>0.67164429999999997</v>
      </c>
      <c r="M94" s="100">
        <v>0.77994810000000003</v>
      </c>
      <c r="N94" s="100">
        <v>1.5774073</v>
      </c>
      <c r="O94" s="100">
        <v>4.5020202999999999</v>
      </c>
      <c r="P94" s="100">
        <v>12.907621000000001</v>
      </c>
      <c r="Q94" s="100">
        <v>14.560758</v>
      </c>
      <c r="R94" s="100">
        <v>24.696739000000001</v>
      </c>
      <c r="S94" s="100">
        <v>44.054741999999997</v>
      </c>
      <c r="T94" s="100">
        <v>79.991173000000003</v>
      </c>
      <c r="U94" s="100">
        <v>2.3650403</v>
      </c>
      <c r="V94" s="100">
        <v>3.8425937000000001</v>
      </c>
      <c r="W94" s="128"/>
      <c r="X94" s="123">
        <v>1987</v>
      </c>
      <c r="Y94" s="100">
        <v>0</v>
      </c>
      <c r="Z94" s="100">
        <v>0.17165169999999999</v>
      </c>
      <c r="AA94" s="100">
        <v>0</v>
      </c>
      <c r="AB94" s="100">
        <v>0.29476479999999999</v>
      </c>
      <c r="AC94" s="100">
        <v>0.30639549999999999</v>
      </c>
      <c r="AD94" s="100">
        <v>0.43961840000000002</v>
      </c>
      <c r="AE94" s="100">
        <v>0.61875829999999998</v>
      </c>
      <c r="AF94" s="100">
        <v>0.1601871</v>
      </c>
      <c r="AG94" s="100">
        <v>1.3062845000000001</v>
      </c>
      <c r="AH94" s="100">
        <v>1.8969708000000001</v>
      </c>
      <c r="AI94" s="100">
        <v>2.7169262000000001</v>
      </c>
      <c r="AJ94" s="100">
        <v>4.3571797999999999</v>
      </c>
      <c r="AK94" s="100">
        <v>8.6881917000000008</v>
      </c>
      <c r="AL94" s="100">
        <v>11.387359999999999</v>
      </c>
      <c r="AM94" s="100">
        <v>23.951827000000002</v>
      </c>
      <c r="AN94" s="100">
        <v>29.164487999999999</v>
      </c>
      <c r="AO94" s="100">
        <v>49.280583999999998</v>
      </c>
      <c r="AP94" s="100">
        <v>109.06023</v>
      </c>
      <c r="AQ94" s="100">
        <v>5.0456570999999997</v>
      </c>
      <c r="AR94" s="100">
        <v>5.4486920999999997</v>
      </c>
      <c r="AS94" s="128"/>
      <c r="AT94" s="123">
        <v>1987</v>
      </c>
      <c r="AU94" s="100">
        <v>0</v>
      </c>
      <c r="AV94" s="100">
        <v>0.16720479999999999</v>
      </c>
      <c r="AW94" s="100">
        <v>0</v>
      </c>
      <c r="AX94" s="100">
        <v>0.1442724</v>
      </c>
      <c r="AY94" s="100">
        <v>0.15069279999999999</v>
      </c>
      <c r="AZ94" s="100">
        <v>0.21764320000000001</v>
      </c>
      <c r="BA94" s="100">
        <v>0.30882759999999998</v>
      </c>
      <c r="BB94" s="100">
        <v>0.2381778</v>
      </c>
      <c r="BC94" s="100">
        <v>0.63740719999999995</v>
      </c>
      <c r="BD94" s="100">
        <v>1.2667120000000001</v>
      </c>
      <c r="BE94" s="100">
        <v>1.7271065000000001</v>
      </c>
      <c r="BF94" s="100">
        <v>2.9428249000000002</v>
      </c>
      <c r="BG94" s="100">
        <v>6.6324725999999998</v>
      </c>
      <c r="BH94" s="100">
        <v>12.099925000000001</v>
      </c>
      <c r="BI94" s="100">
        <v>19.787379000000001</v>
      </c>
      <c r="BJ94" s="100">
        <v>27.336855</v>
      </c>
      <c r="BK94" s="100">
        <v>47.38653</v>
      </c>
      <c r="BL94" s="100">
        <v>101.163</v>
      </c>
      <c r="BM94" s="100">
        <v>3.7076036999999999</v>
      </c>
      <c r="BN94" s="100">
        <v>4.7711189999999997</v>
      </c>
      <c r="BO94" s="128"/>
      <c r="BP94" s="123">
        <v>1987</v>
      </c>
    </row>
    <row r="95" spans="1:68">
      <c r="A95" s="128"/>
      <c r="B95" s="123">
        <v>1988</v>
      </c>
      <c r="C95" s="100">
        <v>0.15887950000000001</v>
      </c>
      <c r="D95" s="100">
        <v>0</v>
      </c>
      <c r="E95" s="100">
        <v>0.15579960000000001</v>
      </c>
      <c r="F95" s="100">
        <v>0.1391994</v>
      </c>
      <c r="G95" s="100">
        <v>0</v>
      </c>
      <c r="H95" s="100">
        <v>0.28229090000000001</v>
      </c>
      <c r="I95" s="100">
        <v>0.15066779999999999</v>
      </c>
      <c r="J95" s="100">
        <v>0.15601229999999999</v>
      </c>
      <c r="K95" s="100">
        <v>0.33548830000000002</v>
      </c>
      <c r="L95" s="100">
        <v>0.43386019999999997</v>
      </c>
      <c r="M95" s="100">
        <v>2.2848787000000002</v>
      </c>
      <c r="N95" s="100">
        <v>5.3290559000000002</v>
      </c>
      <c r="O95" s="100">
        <v>6.3688976000000004</v>
      </c>
      <c r="P95" s="100">
        <v>8.5531492999999994</v>
      </c>
      <c r="Q95" s="100">
        <v>17.867974</v>
      </c>
      <c r="R95" s="100">
        <v>24.444925999999999</v>
      </c>
      <c r="S95" s="100">
        <v>47.434472999999997</v>
      </c>
      <c r="T95" s="100">
        <v>102.94311999999999</v>
      </c>
      <c r="U95" s="100">
        <v>2.8488492000000001</v>
      </c>
      <c r="V95" s="100">
        <v>4.5856687000000003</v>
      </c>
      <c r="W95" s="128"/>
      <c r="X95" s="123">
        <v>1988</v>
      </c>
      <c r="Y95" s="100">
        <v>0</v>
      </c>
      <c r="Z95" s="100">
        <v>0</v>
      </c>
      <c r="AA95" s="100">
        <v>0</v>
      </c>
      <c r="AB95" s="100">
        <v>0</v>
      </c>
      <c r="AC95" s="100">
        <v>0.30642609999999998</v>
      </c>
      <c r="AD95" s="100">
        <v>0.71827010000000002</v>
      </c>
      <c r="AE95" s="100">
        <v>0.90799439999999998</v>
      </c>
      <c r="AF95" s="100">
        <v>0</v>
      </c>
      <c r="AG95" s="100">
        <v>1.2280378999999999</v>
      </c>
      <c r="AH95" s="100">
        <v>0.91900999999999999</v>
      </c>
      <c r="AI95" s="100">
        <v>1.0599339999999999</v>
      </c>
      <c r="AJ95" s="100">
        <v>2.7508121999999999</v>
      </c>
      <c r="AK95" s="100">
        <v>6.2151243999999997</v>
      </c>
      <c r="AL95" s="100">
        <v>9.7169925999999993</v>
      </c>
      <c r="AM95" s="100">
        <v>21.306898</v>
      </c>
      <c r="AN95" s="100">
        <v>35.460647999999999</v>
      </c>
      <c r="AO95" s="100">
        <v>65.087014999999994</v>
      </c>
      <c r="AP95" s="100">
        <v>113.21171</v>
      </c>
      <c r="AQ95" s="100">
        <v>5.0704925000000003</v>
      </c>
      <c r="AR95" s="100">
        <v>5.4205050000000004</v>
      </c>
      <c r="AS95" s="128"/>
      <c r="AT95" s="123">
        <v>1988</v>
      </c>
      <c r="AU95" s="100">
        <v>8.13305E-2</v>
      </c>
      <c r="AV95" s="100">
        <v>0</v>
      </c>
      <c r="AW95" s="100">
        <v>7.9927899999999996E-2</v>
      </c>
      <c r="AX95" s="100">
        <v>7.1039199999999997E-2</v>
      </c>
      <c r="AY95" s="100">
        <v>0.15085019999999999</v>
      </c>
      <c r="AZ95" s="100">
        <v>0.49836039999999998</v>
      </c>
      <c r="BA95" s="100">
        <v>0.52849769999999996</v>
      </c>
      <c r="BB95" s="100">
        <v>7.8403600000000004E-2</v>
      </c>
      <c r="BC95" s="100">
        <v>0.77176310000000004</v>
      </c>
      <c r="BD95" s="100">
        <v>0.66947179999999995</v>
      </c>
      <c r="BE95" s="100">
        <v>1.6855184999999999</v>
      </c>
      <c r="BF95" s="100">
        <v>4.0604740000000001</v>
      </c>
      <c r="BG95" s="100">
        <v>6.2910715000000001</v>
      </c>
      <c r="BH95" s="100">
        <v>9.1697366999999996</v>
      </c>
      <c r="BI95" s="100">
        <v>19.783836000000001</v>
      </c>
      <c r="BJ95" s="100">
        <v>30.941924</v>
      </c>
      <c r="BK95" s="100">
        <v>58.665773000000002</v>
      </c>
      <c r="BL95" s="100">
        <v>110.3865</v>
      </c>
      <c r="BM95" s="100">
        <v>3.9619738</v>
      </c>
      <c r="BN95" s="100">
        <v>5.1103560000000003</v>
      </c>
      <c r="BO95" s="128"/>
      <c r="BP95" s="123">
        <v>1988</v>
      </c>
    </row>
    <row r="96" spans="1:68">
      <c r="A96" s="128"/>
      <c r="B96" s="123">
        <v>1989</v>
      </c>
      <c r="C96" s="100">
        <v>0.15697800000000001</v>
      </c>
      <c r="D96" s="100">
        <v>0</v>
      </c>
      <c r="E96" s="100">
        <v>0</v>
      </c>
      <c r="F96" s="100">
        <v>0</v>
      </c>
      <c r="G96" s="100">
        <v>0</v>
      </c>
      <c r="H96" s="100">
        <v>0</v>
      </c>
      <c r="I96" s="100">
        <v>0.44035079999999999</v>
      </c>
      <c r="J96" s="100">
        <v>0.15407470000000001</v>
      </c>
      <c r="K96" s="100">
        <v>0.64546939999999997</v>
      </c>
      <c r="L96" s="100">
        <v>0.41468830000000001</v>
      </c>
      <c r="M96" s="100">
        <v>2.7098268000000001</v>
      </c>
      <c r="N96" s="100">
        <v>2.4248237000000001</v>
      </c>
      <c r="O96" s="100">
        <v>4.6610588000000002</v>
      </c>
      <c r="P96" s="100">
        <v>7.1668707999999999</v>
      </c>
      <c r="Q96" s="100">
        <v>16.493796</v>
      </c>
      <c r="R96" s="100">
        <v>23.364954000000001</v>
      </c>
      <c r="S96" s="100">
        <v>48.010795999999999</v>
      </c>
      <c r="T96" s="100">
        <v>97.548773999999995</v>
      </c>
      <c r="U96" s="100">
        <v>2.5752335</v>
      </c>
      <c r="V96" s="100">
        <v>4.2070577</v>
      </c>
      <c r="W96" s="128"/>
      <c r="X96" s="123">
        <v>1989</v>
      </c>
      <c r="Y96" s="100">
        <v>0.32958809999999999</v>
      </c>
      <c r="Z96" s="100">
        <v>0</v>
      </c>
      <c r="AA96" s="100">
        <v>0</v>
      </c>
      <c r="AB96" s="100">
        <v>0.2894255</v>
      </c>
      <c r="AC96" s="100">
        <v>0.45545150000000001</v>
      </c>
      <c r="AD96" s="100">
        <v>0.1415681</v>
      </c>
      <c r="AE96" s="100">
        <v>0.73814029999999997</v>
      </c>
      <c r="AF96" s="100">
        <v>0.15486730000000001</v>
      </c>
      <c r="AG96" s="100">
        <v>1.0068499</v>
      </c>
      <c r="AH96" s="100">
        <v>0.87734690000000004</v>
      </c>
      <c r="AI96" s="100">
        <v>2.5695248999999998</v>
      </c>
      <c r="AJ96" s="100">
        <v>3.3241733999999998</v>
      </c>
      <c r="AK96" s="100">
        <v>7.8251273000000001</v>
      </c>
      <c r="AL96" s="100">
        <v>15.165921000000001</v>
      </c>
      <c r="AM96" s="100">
        <v>24.829671999999999</v>
      </c>
      <c r="AN96" s="100">
        <v>35.850470999999999</v>
      </c>
      <c r="AO96" s="100">
        <v>50.818703999999997</v>
      </c>
      <c r="AP96" s="100">
        <v>133.71056999999999</v>
      </c>
      <c r="AQ96" s="100">
        <v>5.6486267000000003</v>
      </c>
      <c r="AR96" s="100">
        <v>5.9643883000000004</v>
      </c>
      <c r="AS96" s="128"/>
      <c r="AT96" s="123">
        <v>1989</v>
      </c>
      <c r="AU96" s="100">
        <v>0.2411866</v>
      </c>
      <c r="AV96" s="100">
        <v>0</v>
      </c>
      <c r="AW96" s="100">
        <v>0</v>
      </c>
      <c r="AX96" s="100">
        <v>0.1415256</v>
      </c>
      <c r="AY96" s="100">
        <v>0.2245684</v>
      </c>
      <c r="AZ96" s="100">
        <v>7.0219000000000004E-2</v>
      </c>
      <c r="BA96" s="100">
        <v>0.58881850000000002</v>
      </c>
      <c r="BB96" s="100">
        <v>0.15447</v>
      </c>
      <c r="BC96" s="100">
        <v>0.82262409999999997</v>
      </c>
      <c r="BD96" s="100">
        <v>0.63951570000000002</v>
      </c>
      <c r="BE96" s="100">
        <v>2.6411539999999998</v>
      </c>
      <c r="BF96" s="100">
        <v>2.8682528999999999</v>
      </c>
      <c r="BG96" s="100">
        <v>6.2557372999999998</v>
      </c>
      <c r="BH96" s="100">
        <v>11.387383</v>
      </c>
      <c r="BI96" s="100">
        <v>21.129176999999999</v>
      </c>
      <c r="BJ96" s="100">
        <v>30.720448999999999</v>
      </c>
      <c r="BK96" s="100">
        <v>49.792530999999997</v>
      </c>
      <c r="BL96" s="100">
        <v>123.61371</v>
      </c>
      <c r="BM96" s="100">
        <v>4.1155160999999998</v>
      </c>
      <c r="BN96" s="100">
        <v>5.2530773999999996</v>
      </c>
      <c r="BO96" s="128"/>
      <c r="BP96" s="123">
        <v>1989</v>
      </c>
    </row>
    <row r="97" spans="1:68">
      <c r="A97" s="128"/>
      <c r="B97" s="123">
        <v>1990</v>
      </c>
      <c r="C97" s="100">
        <v>0</v>
      </c>
      <c r="D97" s="100">
        <v>0</v>
      </c>
      <c r="E97" s="100">
        <v>0</v>
      </c>
      <c r="F97" s="100">
        <v>0</v>
      </c>
      <c r="G97" s="100">
        <v>0</v>
      </c>
      <c r="H97" s="100">
        <v>0.13969799999999999</v>
      </c>
      <c r="I97" s="100">
        <v>0</v>
      </c>
      <c r="J97" s="100">
        <v>0</v>
      </c>
      <c r="K97" s="100">
        <v>0.93682520000000002</v>
      </c>
      <c r="L97" s="100">
        <v>1.1917104999999999</v>
      </c>
      <c r="M97" s="100">
        <v>0.95178720000000006</v>
      </c>
      <c r="N97" s="100">
        <v>4.0879842999999996</v>
      </c>
      <c r="O97" s="100">
        <v>5.9812678000000004</v>
      </c>
      <c r="P97" s="100">
        <v>8.6045081000000003</v>
      </c>
      <c r="Q97" s="100">
        <v>18.358056000000001</v>
      </c>
      <c r="R97" s="100">
        <v>29.119240000000001</v>
      </c>
      <c r="S97" s="100">
        <v>30.949787000000001</v>
      </c>
      <c r="T97" s="100">
        <v>81.797623000000002</v>
      </c>
      <c r="U97" s="100">
        <v>2.6435540999999998</v>
      </c>
      <c r="V97" s="100">
        <v>4.0233423999999998</v>
      </c>
      <c r="W97" s="128"/>
      <c r="X97" s="123">
        <v>1990</v>
      </c>
      <c r="Y97" s="100">
        <v>0.1631532</v>
      </c>
      <c r="Z97" s="100">
        <v>0</v>
      </c>
      <c r="AA97" s="100">
        <v>0</v>
      </c>
      <c r="AB97" s="100">
        <v>0.14599029999999999</v>
      </c>
      <c r="AC97" s="100">
        <v>0.4478702</v>
      </c>
      <c r="AD97" s="100">
        <v>0.28297470000000002</v>
      </c>
      <c r="AE97" s="100">
        <v>0.43199720000000003</v>
      </c>
      <c r="AF97" s="100">
        <v>0.91396820000000001</v>
      </c>
      <c r="AG97" s="100">
        <v>0.48484460000000001</v>
      </c>
      <c r="AH97" s="100">
        <v>1.6713988</v>
      </c>
      <c r="AI97" s="100">
        <v>1.7461584999999999</v>
      </c>
      <c r="AJ97" s="100">
        <v>1.9491168999999999</v>
      </c>
      <c r="AK97" s="100">
        <v>7.2844411999999998</v>
      </c>
      <c r="AL97" s="100">
        <v>10.041255</v>
      </c>
      <c r="AM97" s="100">
        <v>22.539332999999999</v>
      </c>
      <c r="AN97" s="100">
        <v>34.437289999999997</v>
      </c>
      <c r="AO97" s="100">
        <v>53.113224000000002</v>
      </c>
      <c r="AP97" s="100">
        <v>112.67979</v>
      </c>
      <c r="AQ97" s="100">
        <v>5.0620428000000004</v>
      </c>
      <c r="AR97" s="100">
        <v>5.3130218999999999</v>
      </c>
      <c r="AS97" s="128"/>
      <c r="AT97" s="123">
        <v>1990</v>
      </c>
      <c r="AU97" s="100">
        <v>7.9481700000000002E-2</v>
      </c>
      <c r="AV97" s="100">
        <v>0</v>
      </c>
      <c r="AW97" s="100">
        <v>0</v>
      </c>
      <c r="AX97" s="100">
        <v>7.13062E-2</v>
      </c>
      <c r="AY97" s="100">
        <v>0.22085460000000001</v>
      </c>
      <c r="AZ97" s="100">
        <v>0.2108804</v>
      </c>
      <c r="BA97" s="100">
        <v>0.2152695</v>
      </c>
      <c r="BB97" s="100">
        <v>0.45704879999999998</v>
      </c>
      <c r="BC97" s="100">
        <v>0.71473039999999999</v>
      </c>
      <c r="BD97" s="100">
        <v>1.4254891999999999</v>
      </c>
      <c r="BE97" s="100">
        <v>1.3395977999999999</v>
      </c>
      <c r="BF97" s="100">
        <v>3.0300275999999999</v>
      </c>
      <c r="BG97" s="100">
        <v>6.6353586</v>
      </c>
      <c r="BH97" s="100">
        <v>9.3605958000000005</v>
      </c>
      <c r="BI97" s="100">
        <v>20.674437000000001</v>
      </c>
      <c r="BJ97" s="100">
        <v>32.247059999999998</v>
      </c>
      <c r="BK97" s="100">
        <v>44.979349999999997</v>
      </c>
      <c r="BL97" s="100">
        <v>103.95787</v>
      </c>
      <c r="BM97" s="100">
        <v>3.8558164000000001</v>
      </c>
      <c r="BN97" s="100">
        <v>4.8307919000000004</v>
      </c>
      <c r="BO97" s="128"/>
      <c r="BP97" s="123">
        <v>1990</v>
      </c>
    </row>
    <row r="98" spans="1:68">
      <c r="A98" s="128"/>
      <c r="B98" s="123">
        <v>1991</v>
      </c>
      <c r="C98" s="100">
        <v>0</v>
      </c>
      <c r="D98" s="100">
        <v>0</v>
      </c>
      <c r="E98" s="100">
        <v>0</v>
      </c>
      <c r="F98" s="100">
        <v>0.14310800000000001</v>
      </c>
      <c r="G98" s="100">
        <v>0</v>
      </c>
      <c r="H98" s="100">
        <v>0</v>
      </c>
      <c r="I98" s="100">
        <v>0</v>
      </c>
      <c r="J98" s="100">
        <v>0.4516521</v>
      </c>
      <c r="K98" s="100">
        <v>0.30527919999999997</v>
      </c>
      <c r="L98" s="100">
        <v>0.3798685</v>
      </c>
      <c r="M98" s="100">
        <v>0.92216469999999995</v>
      </c>
      <c r="N98" s="100">
        <v>2.1780442</v>
      </c>
      <c r="O98" s="100">
        <v>5.1802311000000003</v>
      </c>
      <c r="P98" s="100">
        <v>5.6225050000000003</v>
      </c>
      <c r="Q98" s="100">
        <v>14.442392</v>
      </c>
      <c r="R98" s="100">
        <v>25.158339999999999</v>
      </c>
      <c r="S98" s="100">
        <v>35.539549999999998</v>
      </c>
      <c r="T98" s="100">
        <v>83.672545999999997</v>
      </c>
      <c r="U98" s="100">
        <v>2.2866007000000002</v>
      </c>
      <c r="V98" s="100">
        <v>3.5818983000000002</v>
      </c>
      <c r="W98" s="128"/>
      <c r="X98" s="123">
        <v>1991</v>
      </c>
      <c r="Y98" s="100">
        <v>0.16144629999999999</v>
      </c>
      <c r="Z98" s="100">
        <v>0</v>
      </c>
      <c r="AA98" s="100">
        <v>0</v>
      </c>
      <c r="AB98" s="100">
        <v>0.15030789999999999</v>
      </c>
      <c r="AC98" s="100">
        <v>0.4350096</v>
      </c>
      <c r="AD98" s="100">
        <v>0.71742700000000004</v>
      </c>
      <c r="AE98" s="100">
        <v>0.42137730000000001</v>
      </c>
      <c r="AF98" s="100">
        <v>0.90339809999999998</v>
      </c>
      <c r="AG98" s="100">
        <v>0.62584779999999995</v>
      </c>
      <c r="AH98" s="100">
        <v>1.9894677999999999</v>
      </c>
      <c r="AI98" s="100">
        <v>2.4202995</v>
      </c>
      <c r="AJ98" s="100">
        <v>3.9035489000000001</v>
      </c>
      <c r="AK98" s="100">
        <v>5.6743107999999998</v>
      </c>
      <c r="AL98" s="100">
        <v>11.387964999999999</v>
      </c>
      <c r="AM98" s="100">
        <v>21.965485999999999</v>
      </c>
      <c r="AN98" s="100">
        <v>34.589494000000002</v>
      </c>
      <c r="AO98" s="100">
        <v>57.765704999999997</v>
      </c>
      <c r="AP98" s="100">
        <v>109.97301</v>
      </c>
      <c r="AQ98" s="100">
        <v>5.3410995999999997</v>
      </c>
      <c r="AR98" s="100">
        <v>5.5284430000000002</v>
      </c>
      <c r="AS98" s="128"/>
      <c r="AT98" s="123">
        <v>1991</v>
      </c>
      <c r="AU98" s="100">
        <v>7.8634700000000002E-2</v>
      </c>
      <c r="AV98" s="100">
        <v>0</v>
      </c>
      <c r="AW98" s="100">
        <v>0</v>
      </c>
      <c r="AX98" s="100">
        <v>0.14661959999999999</v>
      </c>
      <c r="AY98" s="100">
        <v>0.21478220000000001</v>
      </c>
      <c r="AZ98" s="100">
        <v>0.35722880000000001</v>
      </c>
      <c r="BA98" s="100">
        <v>0.21041779999999999</v>
      </c>
      <c r="BB98" s="100">
        <v>0.67751340000000004</v>
      </c>
      <c r="BC98" s="100">
        <v>0.46358139999999998</v>
      </c>
      <c r="BD98" s="100">
        <v>1.1660165</v>
      </c>
      <c r="BE98" s="100">
        <v>1.6530214000000001</v>
      </c>
      <c r="BF98" s="100">
        <v>3.0305116999999999</v>
      </c>
      <c r="BG98" s="100">
        <v>5.4283806999999999</v>
      </c>
      <c r="BH98" s="100">
        <v>8.6387941000000001</v>
      </c>
      <c r="BI98" s="100">
        <v>18.599916</v>
      </c>
      <c r="BJ98" s="100">
        <v>30.689606000000001</v>
      </c>
      <c r="BK98" s="100">
        <v>49.602311</v>
      </c>
      <c r="BL98" s="100">
        <v>102.43311</v>
      </c>
      <c r="BM98" s="100">
        <v>3.8185525999999999</v>
      </c>
      <c r="BN98" s="100">
        <v>4.7178896000000003</v>
      </c>
      <c r="BO98" s="128"/>
      <c r="BP98" s="123">
        <v>1991</v>
      </c>
    </row>
    <row r="99" spans="1:68">
      <c r="A99" s="128"/>
      <c r="B99" s="123">
        <v>1992</v>
      </c>
      <c r="C99" s="100">
        <v>0.15187990000000001</v>
      </c>
      <c r="D99" s="100">
        <v>0.15250530000000001</v>
      </c>
      <c r="E99" s="100">
        <v>0</v>
      </c>
      <c r="F99" s="100">
        <v>0.14768539999999999</v>
      </c>
      <c r="G99" s="100">
        <v>0.13815089999999999</v>
      </c>
      <c r="H99" s="100">
        <v>0</v>
      </c>
      <c r="I99" s="100">
        <v>0.13782759999999999</v>
      </c>
      <c r="J99" s="100">
        <v>0.1481152</v>
      </c>
      <c r="K99" s="100">
        <v>0.76579529999999996</v>
      </c>
      <c r="L99" s="100">
        <v>0.35628399999999999</v>
      </c>
      <c r="M99" s="100">
        <v>0.2243551</v>
      </c>
      <c r="N99" s="100">
        <v>2.1402277000000001</v>
      </c>
      <c r="O99" s="100">
        <v>6.6230647999999999</v>
      </c>
      <c r="P99" s="100">
        <v>8.6238226999999998</v>
      </c>
      <c r="Q99" s="100">
        <v>15.478451</v>
      </c>
      <c r="R99" s="100">
        <v>24.082249999999998</v>
      </c>
      <c r="S99" s="100">
        <v>31.706489000000001</v>
      </c>
      <c r="T99" s="100">
        <v>95.137421000000003</v>
      </c>
      <c r="U99" s="100">
        <v>2.5607883</v>
      </c>
      <c r="V99" s="100">
        <v>3.8473022000000001</v>
      </c>
      <c r="W99" s="128"/>
      <c r="X99" s="123">
        <v>1992</v>
      </c>
      <c r="Y99" s="100">
        <v>0</v>
      </c>
      <c r="Z99" s="100">
        <v>0</v>
      </c>
      <c r="AA99" s="100">
        <v>0</v>
      </c>
      <c r="AB99" s="100">
        <v>0.1552549</v>
      </c>
      <c r="AC99" s="100">
        <v>0.4255893</v>
      </c>
      <c r="AD99" s="100">
        <v>0.58075719999999997</v>
      </c>
      <c r="AE99" s="100">
        <v>0.69016259999999996</v>
      </c>
      <c r="AF99" s="100">
        <v>0.88647240000000005</v>
      </c>
      <c r="AG99" s="100">
        <v>0.46787640000000003</v>
      </c>
      <c r="AH99" s="100">
        <v>2.0443589000000002</v>
      </c>
      <c r="AI99" s="100">
        <v>3.3033047</v>
      </c>
      <c r="AJ99" s="100">
        <v>2.7320164999999998</v>
      </c>
      <c r="AK99" s="100">
        <v>7.1247321000000001</v>
      </c>
      <c r="AL99" s="100">
        <v>13.045241000000001</v>
      </c>
      <c r="AM99" s="100">
        <v>22.922125999999999</v>
      </c>
      <c r="AN99" s="100">
        <v>36.261485</v>
      </c>
      <c r="AO99" s="100">
        <v>54.845210999999999</v>
      </c>
      <c r="AP99" s="100">
        <v>118.68871</v>
      </c>
      <c r="AQ99" s="100">
        <v>5.6896059000000001</v>
      </c>
      <c r="AR99" s="100">
        <v>5.7819777999999999</v>
      </c>
      <c r="AS99" s="128"/>
      <c r="AT99" s="123">
        <v>1992</v>
      </c>
      <c r="AU99" s="100">
        <v>7.7884800000000004E-2</v>
      </c>
      <c r="AV99" s="100">
        <v>7.8201000000000007E-2</v>
      </c>
      <c r="AW99" s="100">
        <v>0</v>
      </c>
      <c r="AX99" s="100">
        <v>0.1513756</v>
      </c>
      <c r="AY99" s="100">
        <v>0.27996480000000001</v>
      </c>
      <c r="AZ99" s="100">
        <v>0.28952899999999998</v>
      </c>
      <c r="BA99" s="100">
        <v>0.41378999999999999</v>
      </c>
      <c r="BB99" s="100">
        <v>0.51775530000000003</v>
      </c>
      <c r="BC99" s="100">
        <v>0.61818499999999998</v>
      </c>
      <c r="BD99" s="100">
        <v>1.1824460000000001</v>
      </c>
      <c r="BE99" s="100">
        <v>1.72505</v>
      </c>
      <c r="BF99" s="100">
        <v>2.4330177000000002</v>
      </c>
      <c r="BG99" s="100">
        <v>6.8747800000000003</v>
      </c>
      <c r="BH99" s="100">
        <v>10.925718</v>
      </c>
      <c r="BI99" s="100">
        <v>19.573302000000002</v>
      </c>
      <c r="BJ99" s="100">
        <v>31.214979</v>
      </c>
      <c r="BK99" s="100">
        <v>46.318513000000003</v>
      </c>
      <c r="BL99" s="100">
        <v>111.84308</v>
      </c>
      <c r="BM99" s="100">
        <v>4.1307574000000002</v>
      </c>
      <c r="BN99" s="100">
        <v>4.9733213000000003</v>
      </c>
      <c r="BO99" s="128"/>
      <c r="BP99" s="123">
        <v>1992</v>
      </c>
    </row>
    <row r="100" spans="1:68">
      <c r="A100" s="128"/>
      <c r="B100" s="123">
        <v>1993</v>
      </c>
      <c r="C100" s="100">
        <v>0</v>
      </c>
      <c r="D100" s="100">
        <v>0</v>
      </c>
      <c r="E100" s="100">
        <v>0.1541447</v>
      </c>
      <c r="F100" s="100">
        <v>0.30233130000000003</v>
      </c>
      <c r="G100" s="100">
        <v>0.13706670000000001</v>
      </c>
      <c r="H100" s="100">
        <v>0</v>
      </c>
      <c r="I100" s="100">
        <v>0</v>
      </c>
      <c r="J100" s="100">
        <v>0.2922225</v>
      </c>
      <c r="K100" s="100">
        <v>0</v>
      </c>
      <c r="L100" s="100">
        <v>0.84080100000000002</v>
      </c>
      <c r="M100" s="100">
        <v>1.5383770000000001</v>
      </c>
      <c r="N100" s="100">
        <v>2.6122074</v>
      </c>
      <c r="O100" s="100">
        <v>3.9177935000000002</v>
      </c>
      <c r="P100" s="100">
        <v>7.5926916000000002</v>
      </c>
      <c r="Q100" s="100">
        <v>14.791244000000001</v>
      </c>
      <c r="R100" s="100">
        <v>23.919777</v>
      </c>
      <c r="S100" s="100">
        <v>39.757586000000003</v>
      </c>
      <c r="T100" s="100">
        <v>85.538094000000001</v>
      </c>
      <c r="U100" s="100">
        <v>2.5392907</v>
      </c>
      <c r="V100" s="100">
        <v>3.7648714000000001</v>
      </c>
      <c r="W100" s="128"/>
      <c r="X100" s="123">
        <v>1993</v>
      </c>
      <c r="Y100" s="100">
        <v>0</v>
      </c>
      <c r="Z100" s="100">
        <v>0</v>
      </c>
      <c r="AA100" s="100">
        <v>0</v>
      </c>
      <c r="AB100" s="100">
        <v>0</v>
      </c>
      <c r="AC100" s="100">
        <v>0.28172069999999999</v>
      </c>
      <c r="AD100" s="100">
        <v>0.44166559999999999</v>
      </c>
      <c r="AE100" s="100">
        <v>0.41120000000000001</v>
      </c>
      <c r="AF100" s="100">
        <v>0.72782639999999998</v>
      </c>
      <c r="AG100" s="100">
        <v>0.61906760000000005</v>
      </c>
      <c r="AH100" s="100">
        <v>0.87425430000000004</v>
      </c>
      <c r="AI100" s="100">
        <v>1.6161354999999999</v>
      </c>
      <c r="AJ100" s="100">
        <v>3.1999659</v>
      </c>
      <c r="AK100" s="100">
        <v>4.7366031</v>
      </c>
      <c r="AL100" s="100">
        <v>10.432086</v>
      </c>
      <c r="AM100" s="100">
        <v>20.4636</v>
      </c>
      <c r="AN100" s="100">
        <v>28.305296999999999</v>
      </c>
      <c r="AO100" s="100">
        <v>53.15211</v>
      </c>
      <c r="AP100" s="100">
        <v>125.07303</v>
      </c>
      <c r="AQ100" s="100">
        <v>5.1734881000000001</v>
      </c>
      <c r="AR100" s="100">
        <v>5.1308125999999996</v>
      </c>
      <c r="AS100" s="128"/>
      <c r="AT100" s="123">
        <v>1993</v>
      </c>
      <c r="AU100" s="100">
        <v>0</v>
      </c>
      <c r="AV100" s="100">
        <v>0</v>
      </c>
      <c r="AW100" s="100">
        <v>7.9175800000000005E-2</v>
      </c>
      <c r="AX100" s="100">
        <v>0.15496840000000001</v>
      </c>
      <c r="AY100" s="100">
        <v>0.20840639999999999</v>
      </c>
      <c r="AZ100" s="100">
        <v>0.22014909999999999</v>
      </c>
      <c r="BA100" s="100">
        <v>0.20555619999999999</v>
      </c>
      <c r="BB100" s="100">
        <v>0.51043210000000006</v>
      </c>
      <c r="BC100" s="100">
        <v>0.30805909999999997</v>
      </c>
      <c r="BD100" s="100">
        <v>0.8572014</v>
      </c>
      <c r="BE100" s="100">
        <v>1.5762978999999999</v>
      </c>
      <c r="BF100" s="100">
        <v>2.9030564000000001</v>
      </c>
      <c r="BG100" s="100">
        <v>4.3280916999999999</v>
      </c>
      <c r="BH100" s="100">
        <v>9.0651358999999996</v>
      </c>
      <c r="BI100" s="100">
        <v>17.898305000000001</v>
      </c>
      <c r="BJ100" s="100">
        <v>26.484400000000001</v>
      </c>
      <c r="BK100" s="100">
        <v>48.187781000000001</v>
      </c>
      <c r="BL100" s="100">
        <v>113.50474</v>
      </c>
      <c r="BM100" s="100">
        <v>3.8616807999999998</v>
      </c>
      <c r="BN100" s="100">
        <v>4.6100412000000004</v>
      </c>
      <c r="BO100" s="128"/>
      <c r="BP100" s="123">
        <v>1993</v>
      </c>
    </row>
    <row r="101" spans="1:68">
      <c r="A101" s="128"/>
      <c r="B101" s="123">
        <v>1994</v>
      </c>
      <c r="C101" s="100">
        <v>0</v>
      </c>
      <c r="D101" s="100">
        <v>0</v>
      </c>
      <c r="E101" s="100">
        <v>0.15266270000000001</v>
      </c>
      <c r="F101" s="100">
        <v>0.3066431</v>
      </c>
      <c r="G101" s="100">
        <v>0.27478940000000002</v>
      </c>
      <c r="H101" s="100">
        <v>0</v>
      </c>
      <c r="I101" s="100">
        <v>0.13641149999999999</v>
      </c>
      <c r="J101" s="100">
        <v>0.14415990000000001</v>
      </c>
      <c r="K101" s="100">
        <v>0.30425279999999999</v>
      </c>
      <c r="L101" s="100">
        <v>0.65039170000000002</v>
      </c>
      <c r="M101" s="100">
        <v>0.84494959999999997</v>
      </c>
      <c r="N101" s="100">
        <v>2.8008708000000002</v>
      </c>
      <c r="O101" s="100">
        <v>4.2347400999999998</v>
      </c>
      <c r="P101" s="100">
        <v>7.5408638999999997</v>
      </c>
      <c r="Q101" s="100">
        <v>11.022843999999999</v>
      </c>
      <c r="R101" s="100">
        <v>27.629058000000001</v>
      </c>
      <c r="S101" s="100">
        <v>42.728521000000001</v>
      </c>
      <c r="T101" s="100">
        <v>84.624643000000006</v>
      </c>
      <c r="U101" s="100">
        <v>2.5835778999999999</v>
      </c>
      <c r="V101" s="100">
        <v>3.7713741999999999</v>
      </c>
      <c r="W101" s="128"/>
      <c r="X101" s="123">
        <v>1994</v>
      </c>
      <c r="Y101" s="100">
        <v>0.1584517</v>
      </c>
      <c r="Z101" s="100">
        <v>0</v>
      </c>
      <c r="AA101" s="100">
        <v>0.16096759999999999</v>
      </c>
      <c r="AB101" s="100">
        <v>0.16130829999999999</v>
      </c>
      <c r="AC101" s="100">
        <v>0.7072986</v>
      </c>
      <c r="AD101" s="100">
        <v>0.73838769999999998</v>
      </c>
      <c r="AE101" s="100">
        <v>0.40940759999999998</v>
      </c>
      <c r="AF101" s="100">
        <v>0.71823190000000003</v>
      </c>
      <c r="AG101" s="100">
        <v>0.61024909999999999</v>
      </c>
      <c r="AH101" s="100">
        <v>1.17767</v>
      </c>
      <c r="AI101" s="100">
        <v>2.6565363999999998</v>
      </c>
      <c r="AJ101" s="100">
        <v>2.8606647999999999</v>
      </c>
      <c r="AK101" s="100">
        <v>4.7769447999999999</v>
      </c>
      <c r="AL101" s="100">
        <v>13.580691</v>
      </c>
      <c r="AM101" s="100">
        <v>20.859407999999998</v>
      </c>
      <c r="AN101" s="100">
        <v>39.614420000000003</v>
      </c>
      <c r="AO101" s="100">
        <v>59.973970999999999</v>
      </c>
      <c r="AP101" s="100">
        <v>133.76453000000001</v>
      </c>
      <c r="AQ101" s="100">
        <v>6.1061592999999998</v>
      </c>
      <c r="AR101" s="100">
        <v>5.9482644000000002</v>
      </c>
      <c r="AS101" s="128"/>
      <c r="AT101" s="123">
        <v>1994</v>
      </c>
      <c r="AU101" s="100">
        <v>7.7167299999999994E-2</v>
      </c>
      <c r="AV101" s="100">
        <v>0</v>
      </c>
      <c r="AW101" s="100">
        <v>0.15670519999999999</v>
      </c>
      <c r="AX101" s="100">
        <v>0.23582030000000001</v>
      </c>
      <c r="AY101" s="100">
        <v>0.48789159999999998</v>
      </c>
      <c r="AZ101" s="100">
        <v>0.36829460000000003</v>
      </c>
      <c r="BA101" s="100">
        <v>0.27288069999999998</v>
      </c>
      <c r="BB101" s="100">
        <v>0.43170809999999998</v>
      </c>
      <c r="BC101" s="100">
        <v>0.4570321</v>
      </c>
      <c r="BD101" s="100">
        <v>0.90953589999999995</v>
      </c>
      <c r="BE101" s="100">
        <v>1.729511</v>
      </c>
      <c r="BF101" s="100">
        <v>2.8304521</v>
      </c>
      <c r="BG101" s="100">
        <v>4.5064773999999996</v>
      </c>
      <c r="BH101" s="100">
        <v>10.657401</v>
      </c>
      <c r="BI101" s="100">
        <v>16.393612000000001</v>
      </c>
      <c r="BJ101" s="100">
        <v>34.609883000000004</v>
      </c>
      <c r="BK101" s="100">
        <v>53.578031000000003</v>
      </c>
      <c r="BL101" s="100">
        <v>119.26885</v>
      </c>
      <c r="BM101" s="100">
        <v>4.3525954999999996</v>
      </c>
      <c r="BN101" s="100">
        <v>5.0780320000000003</v>
      </c>
      <c r="BO101" s="128"/>
      <c r="BP101" s="123">
        <v>1994</v>
      </c>
    </row>
    <row r="102" spans="1:68">
      <c r="A102" s="128"/>
      <c r="B102" s="123">
        <v>1995</v>
      </c>
      <c r="C102" s="100">
        <v>0.15038319999999999</v>
      </c>
      <c r="D102" s="100">
        <v>0</v>
      </c>
      <c r="E102" s="100">
        <v>0.1511382</v>
      </c>
      <c r="F102" s="100">
        <v>0</v>
      </c>
      <c r="G102" s="100">
        <v>0.1385546</v>
      </c>
      <c r="H102" s="100">
        <v>0</v>
      </c>
      <c r="I102" s="100">
        <v>0</v>
      </c>
      <c r="J102" s="100">
        <v>0.4233963</v>
      </c>
      <c r="K102" s="100">
        <v>0.30144589999999999</v>
      </c>
      <c r="L102" s="100">
        <v>0.94763969999999997</v>
      </c>
      <c r="M102" s="100">
        <v>1.6184339999999999</v>
      </c>
      <c r="N102" s="100">
        <v>2.4682887</v>
      </c>
      <c r="O102" s="100">
        <v>2.5559178</v>
      </c>
      <c r="P102" s="100">
        <v>5.0912379999999997</v>
      </c>
      <c r="Q102" s="100">
        <v>12.639075999999999</v>
      </c>
      <c r="R102" s="100">
        <v>21.907491</v>
      </c>
      <c r="S102" s="100">
        <v>28.366574</v>
      </c>
      <c r="T102" s="100">
        <v>75.981127999999998</v>
      </c>
      <c r="U102" s="100">
        <v>2.2431958999999999</v>
      </c>
      <c r="V102" s="100">
        <v>3.1975929000000001</v>
      </c>
      <c r="W102" s="128"/>
      <c r="X102" s="123">
        <v>1995</v>
      </c>
      <c r="Y102" s="100">
        <v>0</v>
      </c>
      <c r="Z102" s="100">
        <v>0</v>
      </c>
      <c r="AA102" s="100">
        <v>0.15885830000000001</v>
      </c>
      <c r="AB102" s="100">
        <v>0.16248170000000001</v>
      </c>
      <c r="AC102" s="100">
        <v>0.28526069999999998</v>
      </c>
      <c r="AD102" s="100">
        <v>0</v>
      </c>
      <c r="AE102" s="100">
        <v>0.82336489999999996</v>
      </c>
      <c r="AF102" s="100">
        <v>0.42248459999999999</v>
      </c>
      <c r="AG102" s="100">
        <v>1.051817</v>
      </c>
      <c r="AH102" s="100">
        <v>2.1154757000000002</v>
      </c>
      <c r="AI102" s="100">
        <v>2.1092018000000001</v>
      </c>
      <c r="AJ102" s="100">
        <v>2.2844495</v>
      </c>
      <c r="AK102" s="100">
        <v>7.8790453999999999</v>
      </c>
      <c r="AL102" s="100">
        <v>10.770517</v>
      </c>
      <c r="AM102" s="100">
        <v>19.893198000000002</v>
      </c>
      <c r="AN102" s="100">
        <v>34.834663999999997</v>
      </c>
      <c r="AO102" s="100">
        <v>56.466588999999999</v>
      </c>
      <c r="AP102" s="100">
        <v>129.29358999999999</v>
      </c>
      <c r="AQ102" s="100">
        <v>5.8931155000000004</v>
      </c>
      <c r="AR102" s="100">
        <v>5.6492985999999998</v>
      </c>
      <c r="AS102" s="128"/>
      <c r="AT102" s="123">
        <v>1995</v>
      </c>
      <c r="AU102" s="100">
        <v>7.7148499999999995E-2</v>
      </c>
      <c r="AV102" s="100">
        <v>0</v>
      </c>
      <c r="AW102" s="100">
        <v>0.15490209999999999</v>
      </c>
      <c r="AX102" s="100">
        <v>7.9159400000000005E-2</v>
      </c>
      <c r="AY102" s="100">
        <v>0.21084439999999999</v>
      </c>
      <c r="AZ102" s="100">
        <v>0</v>
      </c>
      <c r="BA102" s="100">
        <v>0.41183530000000002</v>
      </c>
      <c r="BB102" s="100">
        <v>0.42293999999999998</v>
      </c>
      <c r="BC102" s="100">
        <v>0.67720910000000001</v>
      </c>
      <c r="BD102" s="100">
        <v>1.5228374</v>
      </c>
      <c r="BE102" s="100">
        <v>1.8587015</v>
      </c>
      <c r="BF102" s="100">
        <v>2.3776541</v>
      </c>
      <c r="BG102" s="100">
        <v>5.2297041999999996</v>
      </c>
      <c r="BH102" s="100">
        <v>8.0090632999999993</v>
      </c>
      <c r="BI102" s="100">
        <v>16.589784000000002</v>
      </c>
      <c r="BJ102" s="100">
        <v>29.395719</v>
      </c>
      <c r="BK102" s="100">
        <v>45.982716000000003</v>
      </c>
      <c r="BL102" s="100">
        <v>113.44717</v>
      </c>
      <c r="BM102" s="100">
        <v>4.0766720999999997</v>
      </c>
      <c r="BN102" s="100">
        <v>4.6721608000000003</v>
      </c>
      <c r="BO102" s="128"/>
      <c r="BP102" s="123">
        <v>1995</v>
      </c>
    </row>
    <row r="103" spans="1:68">
      <c r="A103" s="128"/>
      <c r="B103" s="123">
        <v>1996</v>
      </c>
      <c r="C103" s="100">
        <v>0</v>
      </c>
      <c r="D103" s="100">
        <v>0</v>
      </c>
      <c r="E103" s="100">
        <v>0</v>
      </c>
      <c r="F103" s="100">
        <v>0</v>
      </c>
      <c r="G103" s="100">
        <v>0</v>
      </c>
      <c r="H103" s="100">
        <v>0.14157710000000001</v>
      </c>
      <c r="I103" s="100">
        <v>0</v>
      </c>
      <c r="J103" s="100">
        <v>0.13816600000000001</v>
      </c>
      <c r="K103" s="100">
        <v>0.4454707</v>
      </c>
      <c r="L103" s="100">
        <v>0.4603854</v>
      </c>
      <c r="M103" s="100">
        <v>0.77672770000000002</v>
      </c>
      <c r="N103" s="100">
        <v>2.3935069000000002</v>
      </c>
      <c r="O103" s="100">
        <v>6.5324020999999997</v>
      </c>
      <c r="P103" s="100">
        <v>6.8495597999999998</v>
      </c>
      <c r="Q103" s="100">
        <v>17.470427999999998</v>
      </c>
      <c r="R103" s="100">
        <v>12.869941000000001</v>
      </c>
      <c r="S103" s="100">
        <v>33.227007</v>
      </c>
      <c r="T103" s="100">
        <v>101.66158</v>
      </c>
      <c r="U103" s="100">
        <v>2.5922957000000002</v>
      </c>
      <c r="V103" s="100">
        <v>3.6535418000000002</v>
      </c>
      <c r="W103" s="128"/>
      <c r="X103" s="123">
        <v>1996</v>
      </c>
      <c r="Y103" s="100">
        <v>0</v>
      </c>
      <c r="Z103" s="100">
        <v>0.15771009999999999</v>
      </c>
      <c r="AA103" s="100">
        <v>0.31483119999999998</v>
      </c>
      <c r="AB103" s="100">
        <v>0.1612508</v>
      </c>
      <c r="AC103" s="100">
        <v>0.14620610000000001</v>
      </c>
      <c r="AD103" s="100">
        <v>0.42646770000000001</v>
      </c>
      <c r="AE103" s="100">
        <v>0.97099100000000005</v>
      </c>
      <c r="AF103" s="100">
        <v>0.41298309999999999</v>
      </c>
      <c r="AG103" s="100">
        <v>0.44362879999999999</v>
      </c>
      <c r="AH103" s="100">
        <v>0.62778970000000001</v>
      </c>
      <c r="AI103" s="100">
        <v>1.4142243000000001</v>
      </c>
      <c r="AJ103" s="100">
        <v>3.4521872</v>
      </c>
      <c r="AK103" s="100">
        <v>7.3259040999999998</v>
      </c>
      <c r="AL103" s="100">
        <v>10.764903</v>
      </c>
      <c r="AM103" s="100">
        <v>18.745525000000001</v>
      </c>
      <c r="AN103" s="100">
        <v>32.151291999999998</v>
      </c>
      <c r="AO103" s="100">
        <v>65.439068000000006</v>
      </c>
      <c r="AP103" s="100">
        <v>138.39406</v>
      </c>
      <c r="AQ103" s="100">
        <v>6.1029911999999999</v>
      </c>
      <c r="AR103" s="100">
        <v>5.7104612000000001</v>
      </c>
      <c r="AS103" s="128"/>
      <c r="AT103" s="123">
        <v>1996</v>
      </c>
      <c r="AU103" s="100">
        <v>0</v>
      </c>
      <c r="AV103" s="100">
        <v>7.6895699999999997E-2</v>
      </c>
      <c r="AW103" s="100">
        <v>0.1535366</v>
      </c>
      <c r="AX103" s="100">
        <v>7.8635399999999994E-2</v>
      </c>
      <c r="AY103" s="100">
        <v>7.2006899999999999E-2</v>
      </c>
      <c r="AZ103" s="100">
        <v>0.28373179999999998</v>
      </c>
      <c r="BA103" s="100">
        <v>0.4865274</v>
      </c>
      <c r="BB103" s="100">
        <v>0.27582610000000002</v>
      </c>
      <c r="BC103" s="100">
        <v>0.44454779999999999</v>
      </c>
      <c r="BD103" s="100">
        <v>0.54314759999999995</v>
      </c>
      <c r="BE103" s="100">
        <v>1.0891607000000001</v>
      </c>
      <c r="BF103" s="100">
        <v>2.9149668000000002</v>
      </c>
      <c r="BG103" s="100">
        <v>6.9307322999999998</v>
      </c>
      <c r="BH103" s="100">
        <v>8.8561485999999991</v>
      </c>
      <c r="BI103" s="100">
        <v>18.161792999999999</v>
      </c>
      <c r="BJ103" s="100">
        <v>23.972619000000002</v>
      </c>
      <c r="BK103" s="100">
        <v>53.367108999999999</v>
      </c>
      <c r="BL103" s="100">
        <v>127.42341</v>
      </c>
      <c r="BM103" s="100">
        <v>4.3567086000000002</v>
      </c>
      <c r="BN103" s="100">
        <v>4.8928561999999998</v>
      </c>
      <c r="BO103" s="128"/>
      <c r="BP103" s="123">
        <v>1996</v>
      </c>
    </row>
    <row r="104" spans="1:68">
      <c r="A104" s="128"/>
      <c r="B104" s="124">
        <v>1997</v>
      </c>
      <c r="C104" s="100">
        <v>0</v>
      </c>
      <c r="D104" s="100">
        <v>0</v>
      </c>
      <c r="E104" s="100">
        <v>0.14971519999999999</v>
      </c>
      <c r="F104" s="100">
        <v>0.46112979999999998</v>
      </c>
      <c r="G104" s="100">
        <v>0</v>
      </c>
      <c r="H104" s="100">
        <v>0.13856540000000001</v>
      </c>
      <c r="I104" s="100">
        <v>0</v>
      </c>
      <c r="J104" s="100">
        <v>0.27236860000000002</v>
      </c>
      <c r="K104" s="100">
        <v>0.43897449999999999</v>
      </c>
      <c r="L104" s="100">
        <v>0.46340490000000001</v>
      </c>
      <c r="M104" s="100">
        <v>0.90072890000000005</v>
      </c>
      <c r="N104" s="100">
        <v>1.6191447999999999</v>
      </c>
      <c r="O104" s="100">
        <v>4.4482502000000004</v>
      </c>
      <c r="P104" s="100">
        <v>6.5530995000000001</v>
      </c>
      <c r="Q104" s="100">
        <v>19.96499</v>
      </c>
      <c r="R104" s="100">
        <v>21.160550000000001</v>
      </c>
      <c r="S104" s="100">
        <v>28.659918000000001</v>
      </c>
      <c r="T104" s="100">
        <v>91.200704000000002</v>
      </c>
      <c r="U104" s="100">
        <v>2.7085539999999999</v>
      </c>
      <c r="V104" s="100">
        <v>3.6585771999999999</v>
      </c>
      <c r="W104" s="128"/>
      <c r="X104" s="124">
        <v>1997</v>
      </c>
      <c r="Y104" s="100">
        <v>0.15912009999999999</v>
      </c>
      <c r="Z104" s="100">
        <v>0</v>
      </c>
      <c r="AA104" s="100">
        <v>0.31393919999999997</v>
      </c>
      <c r="AB104" s="100">
        <v>0.32288529999999999</v>
      </c>
      <c r="AC104" s="100">
        <v>0.60118640000000001</v>
      </c>
      <c r="AD104" s="100">
        <v>0</v>
      </c>
      <c r="AE104" s="100">
        <v>0.14033490000000001</v>
      </c>
      <c r="AF104" s="100">
        <v>0.81140509999999999</v>
      </c>
      <c r="AG104" s="100">
        <v>1.0164858999999999</v>
      </c>
      <c r="AH104" s="100">
        <v>1.5631546000000001</v>
      </c>
      <c r="AI104" s="100">
        <v>1.3096620999999999</v>
      </c>
      <c r="AJ104" s="100">
        <v>5.2509725999999999</v>
      </c>
      <c r="AK104" s="100">
        <v>4.1467507000000001</v>
      </c>
      <c r="AL104" s="100">
        <v>9.7027532999999995</v>
      </c>
      <c r="AM104" s="100">
        <v>24.471492000000001</v>
      </c>
      <c r="AN104" s="100">
        <v>29.789435999999998</v>
      </c>
      <c r="AO104" s="100">
        <v>57.565376000000001</v>
      </c>
      <c r="AP104" s="100">
        <v>117.06372</v>
      </c>
      <c r="AQ104" s="100">
        <v>5.8703811000000004</v>
      </c>
      <c r="AR104" s="100">
        <v>5.4121100999999996</v>
      </c>
      <c r="AS104" s="128"/>
      <c r="AT104" s="124">
        <v>1997</v>
      </c>
      <c r="AU104" s="100">
        <v>7.7438499999999993E-2</v>
      </c>
      <c r="AV104" s="100">
        <v>0</v>
      </c>
      <c r="AW104" s="100">
        <v>0.2298849</v>
      </c>
      <c r="AX104" s="100">
        <v>0.39370359999999999</v>
      </c>
      <c r="AY104" s="100">
        <v>0.29643219999999998</v>
      </c>
      <c r="AZ104" s="100">
        <v>6.9295099999999998E-2</v>
      </c>
      <c r="BA104" s="100">
        <v>7.0426900000000001E-2</v>
      </c>
      <c r="BB104" s="100">
        <v>0.54283029999999999</v>
      </c>
      <c r="BC104" s="100">
        <v>0.72883220000000004</v>
      </c>
      <c r="BD104" s="100">
        <v>1.0100115000000001</v>
      </c>
      <c r="BE104" s="100">
        <v>1.1013265999999999</v>
      </c>
      <c r="BF104" s="100">
        <v>3.4065666999999999</v>
      </c>
      <c r="BG104" s="100">
        <v>4.2970747999999999</v>
      </c>
      <c r="BH104" s="100">
        <v>8.1616590999999996</v>
      </c>
      <c r="BI104" s="100">
        <v>22.390443000000001</v>
      </c>
      <c r="BJ104" s="100">
        <v>26.117008999999999</v>
      </c>
      <c r="BK104" s="100">
        <v>46.674933000000003</v>
      </c>
      <c r="BL104" s="100">
        <v>109.31382000000001</v>
      </c>
      <c r="BM104" s="100">
        <v>4.2989655000000004</v>
      </c>
      <c r="BN104" s="100">
        <v>4.6884794000000003</v>
      </c>
      <c r="BO104" s="128"/>
      <c r="BP104" s="124">
        <v>1997</v>
      </c>
    </row>
    <row r="105" spans="1:68">
      <c r="A105" s="128"/>
      <c r="B105" s="124">
        <v>1998</v>
      </c>
      <c r="C105" s="100">
        <v>0</v>
      </c>
      <c r="D105" s="100">
        <v>0</v>
      </c>
      <c r="E105" s="100">
        <v>0.1494712</v>
      </c>
      <c r="F105" s="100">
        <v>0</v>
      </c>
      <c r="G105" s="100">
        <v>0</v>
      </c>
      <c r="H105" s="100">
        <v>0.13759759999999999</v>
      </c>
      <c r="I105" s="100">
        <v>0</v>
      </c>
      <c r="J105" s="100">
        <v>0.53865379999999996</v>
      </c>
      <c r="K105" s="100">
        <v>0.28933300000000001</v>
      </c>
      <c r="L105" s="100">
        <v>0.61373040000000001</v>
      </c>
      <c r="M105" s="100">
        <v>0.84904639999999998</v>
      </c>
      <c r="N105" s="100">
        <v>2.2394460999999999</v>
      </c>
      <c r="O105" s="100">
        <v>2.7033676</v>
      </c>
      <c r="P105" s="100">
        <v>10.492298999999999</v>
      </c>
      <c r="Q105" s="100">
        <v>12.556198</v>
      </c>
      <c r="R105" s="100">
        <v>21.542114999999999</v>
      </c>
      <c r="S105" s="100">
        <v>33.587204</v>
      </c>
      <c r="T105" s="100">
        <v>57.480581999999998</v>
      </c>
      <c r="U105" s="100">
        <v>2.4558746</v>
      </c>
      <c r="V105" s="100">
        <v>3.1289658999999999</v>
      </c>
      <c r="W105" s="128"/>
      <c r="X105" s="124">
        <v>1998</v>
      </c>
      <c r="Y105" s="100">
        <v>0</v>
      </c>
      <c r="Z105" s="100">
        <v>0</v>
      </c>
      <c r="AA105" s="100">
        <v>0.31320419999999999</v>
      </c>
      <c r="AB105" s="100">
        <v>0</v>
      </c>
      <c r="AC105" s="100">
        <v>0.46306229999999998</v>
      </c>
      <c r="AD105" s="100">
        <v>0.1372043</v>
      </c>
      <c r="AE105" s="100">
        <v>0.28335919999999998</v>
      </c>
      <c r="AF105" s="100">
        <v>0.93487529999999996</v>
      </c>
      <c r="AG105" s="100">
        <v>1.1446723000000001</v>
      </c>
      <c r="AH105" s="100">
        <v>1.8450922000000001</v>
      </c>
      <c r="AI105" s="100">
        <v>2.9848754999999998</v>
      </c>
      <c r="AJ105" s="100">
        <v>4.6400483000000001</v>
      </c>
      <c r="AK105" s="100">
        <v>5.1301021000000002</v>
      </c>
      <c r="AL105" s="100">
        <v>8.9315040000000003</v>
      </c>
      <c r="AM105" s="100">
        <v>21.565929000000001</v>
      </c>
      <c r="AN105" s="100">
        <v>24.316246</v>
      </c>
      <c r="AO105" s="100">
        <v>46.947578999999998</v>
      </c>
      <c r="AP105" s="100">
        <v>116.08293999999999</v>
      </c>
      <c r="AQ105" s="100">
        <v>5.5956356999999999</v>
      </c>
      <c r="AR105" s="100">
        <v>5.0886608999999998</v>
      </c>
      <c r="AS105" s="128"/>
      <c r="AT105" s="124">
        <v>1998</v>
      </c>
      <c r="AU105" s="100">
        <v>0</v>
      </c>
      <c r="AV105" s="100">
        <v>0</v>
      </c>
      <c r="AW105" s="100">
        <v>0.22943040000000001</v>
      </c>
      <c r="AX105" s="100">
        <v>0</v>
      </c>
      <c r="AY105" s="100">
        <v>0.22819900000000001</v>
      </c>
      <c r="AZ105" s="100">
        <v>0.13740069999999999</v>
      </c>
      <c r="BA105" s="100">
        <v>0.14237610000000001</v>
      </c>
      <c r="BB105" s="100">
        <v>0.73758429999999997</v>
      </c>
      <c r="BC105" s="100">
        <v>0.71935459999999996</v>
      </c>
      <c r="BD105" s="100">
        <v>1.2287596999999999</v>
      </c>
      <c r="BE105" s="100">
        <v>1.8991155</v>
      </c>
      <c r="BF105" s="100">
        <v>3.4185346000000001</v>
      </c>
      <c r="BG105" s="100">
        <v>3.9174790000000002</v>
      </c>
      <c r="BH105" s="100">
        <v>9.6964141000000001</v>
      </c>
      <c r="BI105" s="100">
        <v>17.371991000000001</v>
      </c>
      <c r="BJ105" s="100">
        <v>23.130300999999999</v>
      </c>
      <c r="BK105" s="100">
        <v>41.893590000000003</v>
      </c>
      <c r="BL105" s="100">
        <v>98.314356000000004</v>
      </c>
      <c r="BM105" s="100">
        <v>4.0359888000000002</v>
      </c>
      <c r="BN105" s="100">
        <v>4.3067127000000003</v>
      </c>
      <c r="BO105" s="128"/>
      <c r="BP105" s="124">
        <v>1998</v>
      </c>
    </row>
    <row r="106" spans="1:68">
      <c r="A106" s="128"/>
      <c r="B106" s="124">
        <v>1999</v>
      </c>
      <c r="C106" s="100">
        <v>0.152306</v>
      </c>
      <c r="D106" s="100">
        <v>0</v>
      </c>
      <c r="E106" s="100">
        <v>0.1485436</v>
      </c>
      <c r="F106" s="100">
        <v>0</v>
      </c>
      <c r="G106" s="100">
        <v>0</v>
      </c>
      <c r="H106" s="100">
        <v>0.1379638</v>
      </c>
      <c r="I106" s="100">
        <v>0.14334659999999999</v>
      </c>
      <c r="J106" s="100">
        <v>0.66939420000000005</v>
      </c>
      <c r="K106" s="100">
        <v>0.42725239999999998</v>
      </c>
      <c r="L106" s="100">
        <v>0.7591677</v>
      </c>
      <c r="M106" s="100">
        <v>1.6374625</v>
      </c>
      <c r="N106" s="100">
        <v>2.1445742999999999</v>
      </c>
      <c r="O106" s="100">
        <v>4.7042834999999998</v>
      </c>
      <c r="P106" s="100">
        <v>9.3427524000000002</v>
      </c>
      <c r="Q106" s="100">
        <v>15.026604000000001</v>
      </c>
      <c r="R106" s="100">
        <v>24.178636999999998</v>
      </c>
      <c r="S106" s="100">
        <v>42.877816000000003</v>
      </c>
      <c r="T106" s="100">
        <v>98.102884000000003</v>
      </c>
      <c r="U106" s="100">
        <v>3.211954</v>
      </c>
      <c r="V106" s="100">
        <v>4.1374914</v>
      </c>
      <c r="W106" s="128"/>
      <c r="X106" s="124">
        <v>1999</v>
      </c>
      <c r="Y106" s="100">
        <v>0</v>
      </c>
      <c r="Z106" s="100">
        <v>0</v>
      </c>
      <c r="AA106" s="100">
        <v>0</v>
      </c>
      <c r="AB106" s="100">
        <v>0.1583637</v>
      </c>
      <c r="AC106" s="100">
        <v>0.15722949999999999</v>
      </c>
      <c r="AD106" s="100">
        <v>0.41235640000000001</v>
      </c>
      <c r="AE106" s="100">
        <v>0.28286460000000002</v>
      </c>
      <c r="AF106" s="100">
        <v>0.79578130000000002</v>
      </c>
      <c r="AG106" s="100">
        <v>0.70360800000000001</v>
      </c>
      <c r="AH106" s="100">
        <v>1.2089723999999999</v>
      </c>
      <c r="AI106" s="100">
        <v>2.5233450999999998</v>
      </c>
      <c r="AJ106" s="100">
        <v>2.8891135999999999</v>
      </c>
      <c r="AK106" s="100">
        <v>4.4511124000000004</v>
      </c>
      <c r="AL106" s="100">
        <v>10.173117</v>
      </c>
      <c r="AM106" s="100">
        <v>23.238337999999999</v>
      </c>
      <c r="AN106" s="100">
        <v>22.922718</v>
      </c>
      <c r="AO106" s="100">
        <v>58.791854999999998</v>
      </c>
      <c r="AP106" s="100">
        <v>125.93467</v>
      </c>
      <c r="AQ106" s="100">
        <v>5.9331798999999998</v>
      </c>
      <c r="AR106" s="100">
        <v>5.2351070000000002</v>
      </c>
      <c r="AS106" s="128"/>
      <c r="AT106" s="124">
        <v>1999</v>
      </c>
      <c r="AU106" s="100">
        <v>7.8144400000000003E-2</v>
      </c>
      <c r="AV106" s="100">
        <v>0</v>
      </c>
      <c r="AW106" s="100">
        <v>7.5989000000000001E-2</v>
      </c>
      <c r="AX106" s="100">
        <v>7.7344399999999994E-2</v>
      </c>
      <c r="AY106" s="100">
        <v>7.7480499999999994E-2</v>
      </c>
      <c r="AZ106" s="100">
        <v>0.27541490000000002</v>
      </c>
      <c r="BA106" s="100">
        <v>0.2135745</v>
      </c>
      <c r="BB106" s="100">
        <v>0.73288379999999997</v>
      </c>
      <c r="BC106" s="100">
        <v>0.56625780000000003</v>
      </c>
      <c r="BD106" s="100">
        <v>0.98459859999999999</v>
      </c>
      <c r="BE106" s="100">
        <v>2.0744305999999999</v>
      </c>
      <c r="BF106" s="100">
        <v>2.5102099999999998</v>
      </c>
      <c r="BG106" s="100">
        <v>4.5778143</v>
      </c>
      <c r="BH106" s="100">
        <v>9.7654516000000005</v>
      </c>
      <c r="BI106" s="100">
        <v>19.385961999999999</v>
      </c>
      <c r="BJ106" s="100">
        <v>23.463211000000001</v>
      </c>
      <c r="BK106" s="100">
        <v>52.731132000000002</v>
      </c>
      <c r="BL106" s="100">
        <v>117.45489000000001</v>
      </c>
      <c r="BM106" s="100">
        <v>4.5821173000000002</v>
      </c>
      <c r="BN106" s="100">
        <v>4.7985537999999996</v>
      </c>
      <c r="BO106" s="128"/>
      <c r="BP106" s="124">
        <v>1999</v>
      </c>
    </row>
    <row r="107" spans="1:68" s="92" customFormat="1">
      <c r="A107" s="126"/>
      <c r="B107" s="125">
        <v>2000</v>
      </c>
      <c r="C107" s="100">
        <v>0</v>
      </c>
      <c r="D107" s="100">
        <v>0.14530770000000001</v>
      </c>
      <c r="E107" s="100">
        <v>0.14703050000000001</v>
      </c>
      <c r="F107" s="100">
        <v>0.1488197</v>
      </c>
      <c r="G107" s="100">
        <v>0</v>
      </c>
      <c r="H107" s="100">
        <v>0.13959869999999999</v>
      </c>
      <c r="I107" s="100">
        <v>0</v>
      </c>
      <c r="J107" s="100">
        <v>0</v>
      </c>
      <c r="K107" s="100">
        <v>0.13971510000000001</v>
      </c>
      <c r="L107" s="100">
        <v>0.75387720000000003</v>
      </c>
      <c r="M107" s="100">
        <v>1.4274431000000001</v>
      </c>
      <c r="N107" s="100">
        <v>1.8477646999999999</v>
      </c>
      <c r="O107" s="100">
        <v>3.0132962000000001</v>
      </c>
      <c r="P107" s="100">
        <v>8.1841246000000005</v>
      </c>
      <c r="Q107" s="100">
        <v>13.101096999999999</v>
      </c>
      <c r="R107" s="100">
        <v>25.665586999999999</v>
      </c>
      <c r="S107" s="100">
        <v>43.143192999999997</v>
      </c>
      <c r="T107" s="100">
        <v>85.672005999999996</v>
      </c>
      <c r="U107" s="100">
        <v>2.9544239999999999</v>
      </c>
      <c r="V107" s="100">
        <v>3.7326719000000002</v>
      </c>
      <c r="W107" s="126"/>
      <c r="X107" s="125">
        <v>2000</v>
      </c>
      <c r="Y107" s="100">
        <v>0.16115850000000001</v>
      </c>
      <c r="Z107" s="100">
        <v>0</v>
      </c>
      <c r="AA107" s="100">
        <v>0</v>
      </c>
      <c r="AB107" s="100">
        <v>0.31063960000000002</v>
      </c>
      <c r="AC107" s="100">
        <v>0.31730019999999998</v>
      </c>
      <c r="AD107" s="100">
        <v>0.1386809</v>
      </c>
      <c r="AE107" s="100">
        <v>0.98038670000000006</v>
      </c>
      <c r="AF107" s="100">
        <v>1.3296087000000001</v>
      </c>
      <c r="AG107" s="100">
        <v>1.1038456999999999</v>
      </c>
      <c r="AH107" s="100">
        <v>0.89524579999999998</v>
      </c>
      <c r="AI107" s="100">
        <v>2.4223007000000001</v>
      </c>
      <c r="AJ107" s="100">
        <v>2.3380974000000001</v>
      </c>
      <c r="AK107" s="100">
        <v>4.8184459999999998</v>
      </c>
      <c r="AL107" s="100">
        <v>9.6241619000000007</v>
      </c>
      <c r="AM107" s="100">
        <v>21.114419000000002</v>
      </c>
      <c r="AN107" s="100">
        <v>26.929950999999999</v>
      </c>
      <c r="AO107" s="100">
        <v>56.143175999999997</v>
      </c>
      <c r="AP107" s="100">
        <v>117.75924000000001</v>
      </c>
      <c r="AQ107" s="100">
        <v>5.9778805999999998</v>
      </c>
      <c r="AR107" s="100">
        <v>5.1910208000000004</v>
      </c>
      <c r="AS107" s="126"/>
      <c r="AT107" s="125">
        <v>2000</v>
      </c>
      <c r="AU107" s="100">
        <v>7.8509700000000002E-2</v>
      </c>
      <c r="AV107" s="100">
        <v>7.4549900000000002E-2</v>
      </c>
      <c r="AW107" s="100">
        <v>7.52882E-2</v>
      </c>
      <c r="AX107" s="100">
        <v>0.22800039999999999</v>
      </c>
      <c r="AY107" s="100">
        <v>0.15626789999999999</v>
      </c>
      <c r="AZ107" s="100">
        <v>0.13913829999999999</v>
      </c>
      <c r="BA107" s="100">
        <v>0.49357820000000002</v>
      </c>
      <c r="BB107" s="100">
        <v>0.66837769999999996</v>
      </c>
      <c r="BC107" s="100">
        <v>0.62479130000000005</v>
      </c>
      <c r="BD107" s="100">
        <v>0.82493090000000002</v>
      </c>
      <c r="BE107" s="100">
        <v>1.9203933</v>
      </c>
      <c r="BF107" s="100">
        <v>2.088679</v>
      </c>
      <c r="BG107" s="100">
        <v>3.9114103</v>
      </c>
      <c r="BH107" s="100">
        <v>8.9180343000000004</v>
      </c>
      <c r="BI107" s="100">
        <v>17.323255</v>
      </c>
      <c r="BJ107" s="100">
        <v>26.382712000000001</v>
      </c>
      <c r="BK107" s="100">
        <v>51.137732999999997</v>
      </c>
      <c r="BL107" s="100">
        <v>107.91567000000001</v>
      </c>
      <c r="BM107" s="100">
        <v>4.4774231999999996</v>
      </c>
      <c r="BN107" s="100">
        <v>4.5817256999999998</v>
      </c>
      <c r="BO107" s="126"/>
      <c r="BP107" s="125">
        <v>2000</v>
      </c>
    </row>
    <row r="108" spans="1:68">
      <c r="A108" s="128"/>
      <c r="B108" s="124">
        <v>2001</v>
      </c>
      <c r="C108" s="100">
        <v>0</v>
      </c>
      <c r="D108" s="100">
        <v>0</v>
      </c>
      <c r="E108" s="100">
        <v>0</v>
      </c>
      <c r="F108" s="100">
        <v>0</v>
      </c>
      <c r="G108" s="100">
        <v>0</v>
      </c>
      <c r="H108" s="100">
        <v>0.2880607</v>
      </c>
      <c r="I108" s="100">
        <v>0.1384177</v>
      </c>
      <c r="J108" s="100">
        <v>0.27141569999999998</v>
      </c>
      <c r="K108" s="100">
        <v>0.54800380000000004</v>
      </c>
      <c r="L108" s="100">
        <v>1.0433637</v>
      </c>
      <c r="M108" s="100">
        <v>0.77145019999999997</v>
      </c>
      <c r="N108" s="100">
        <v>1.5704134000000001</v>
      </c>
      <c r="O108" s="100">
        <v>4.3776128999999999</v>
      </c>
      <c r="P108" s="100">
        <v>6.0002219999999999</v>
      </c>
      <c r="Q108" s="100">
        <v>13.930301999999999</v>
      </c>
      <c r="R108" s="100">
        <v>20.812944999999999</v>
      </c>
      <c r="S108" s="100">
        <v>47.102046999999999</v>
      </c>
      <c r="T108" s="100">
        <v>83.571963999999994</v>
      </c>
      <c r="U108" s="100">
        <v>2.9806021999999999</v>
      </c>
      <c r="V108" s="100">
        <v>3.6540694</v>
      </c>
      <c r="W108" s="128"/>
      <c r="X108" s="124">
        <v>2001</v>
      </c>
      <c r="Y108" s="100">
        <v>0</v>
      </c>
      <c r="Z108" s="100">
        <v>0.1530398</v>
      </c>
      <c r="AA108" s="100">
        <v>0</v>
      </c>
      <c r="AB108" s="100">
        <v>0</v>
      </c>
      <c r="AC108" s="100">
        <v>0.15733539999999999</v>
      </c>
      <c r="AD108" s="100">
        <v>0.28591440000000001</v>
      </c>
      <c r="AE108" s="100">
        <v>0.40808</v>
      </c>
      <c r="AF108" s="100">
        <v>0.26804080000000002</v>
      </c>
      <c r="AG108" s="100">
        <v>0.54036309999999999</v>
      </c>
      <c r="AH108" s="100">
        <v>0.58880849999999996</v>
      </c>
      <c r="AI108" s="100">
        <v>1.2425158000000001</v>
      </c>
      <c r="AJ108" s="100">
        <v>3.6543846000000002</v>
      </c>
      <c r="AK108" s="100">
        <v>4.9347989999999999</v>
      </c>
      <c r="AL108" s="100">
        <v>12.769278999999999</v>
      </c>
      <c r="AM108" s="100">
        <v>21.650098</v>
      </c>
      <c r="AN108" s="100">
        <v>29.652412000000002</v>
      </c>
      <c r="AO108" s="100">
        <v>57.873835</v>
      </c>
      <c r="AP108" s="100">
        <v>126.32156999999999</v>
      </c>
      <c r="AQ108" s="100">
        <v>6.2906193999999998</v>
      </c>
      <c r="AR108" s="100">
        <v>5.3218133999999999</v>
      </c>
      <c r="AS108" s="128"/>
      <c r="AT108" s="124">
        <v>2001</v>
      </c>
      <c r="AU108" s="100">
        <v>0</v>
      </c>
      <c r="AV108" s="100">
        <v>7.44866E-2</v>
      </c>
      <c r="AW108" s="100">
        <v>0</v>
      </c>
      <c r="AX108" s="100">
        <v>0</v>
      </c>
      <c r="AY108" s="100">
        <v>7.75116E-2</v>
      </c>
      <c r="AZ108" s="100">
        <v>0.28698360000000001</v>
      </c>
      <c r="BA108" s="100">
        <v>0.27442349999999999</v>
      </c>
      <c r="BB108" s="100">
        <v>0.2697177</v>
      </c>
      <c r="BC108" s="100">
        <v>0.54415659999999999</v>
      </c>
      <c r="BD108" s="100">
        <v>0.81466700000000003</v>
      </c>
      <c r="BE108" s="100">
        <v>1.0062036000000001</v>
      </c>
      <c r="BF108" s="100">
        <v>2.5948647999999999</v>
      </c>
      <c r="BG108" s="100">
        <v>4.6541933999999996</v>
      </c>
      <c r="BH108" s="100">
        <v>9.4409483000000005</v>
      </c>
      <c r="BI108" s="100">
        <v>17.979285999999998</v>
      </c>
      <c r="BJ108" s="100">
        <v>25.782789000000001</v>
      </c>
      <c r="BK108" s="100">
        <v>53.688163000000003</v>
      </c>
      <c r="BL108" s="100">
        <v>113.11788</v>
      </c>
      <c r="BM108" s="100">
        <v>4.6485804999999996</v>
      </c>
      <c r="BN108" s="100">
        <v>4.6416142999999996</v>
      </c>
      <c r="BO108" s="128"/>
      <c r="BP108" s="124">
        <v>2001</v>
      </c>
    </row>
    <row r="109" spans="1:68">
      <c r="A109" s="128"/>
      <c r="B109" s="125">
        <v>2002</v>
      </c>
      <c r="C109" s="100">
        <v>0</v>
      </c>
      <c r="D109" s="100">
        <v>0</v>
      </c>
      <c r="E109" s="100">
        <v>0</v>
      </c>
      <c r="F109" s="100">
        <v>0</v>
      </c>
      <c r="G109" s="100">
        <v>0.1495235</v>
      </c>
      <c r="H109" s="100">
        <v>0.1466084</v>
      </c>
      <c r="I109" s="100">
        <v>0.40600120000000001</v>
      </c>
      <c r="J109" s="100">
        <v>0.13729740000000001</v>
      </c>
      <c r="K109" s="100">
        <v>1.0736726999999999</v>
      </c>
      <c r="L109" s="100">
        <v>0.58730340000000003</v>
      </c>
      <c r="M109" s="100">
        <v>1.7065269999999999</v>
      </c>
      <c r="N109" s="100">
        <v>1.8318909999999999</v>
      </c>
      <c r="O109" s="100">
        <v>4.7274842000000001</v>
      </c>
      <c r="P109" s="100">
        <v>8.4943849</v>
      </c>
      <c r="Q109" s="100">
        <v>13.933953000000001</v>
      </c>
      <c r="R109" s="100">
        <v>25.075226000000001</v>
      </c>
      <c r="S109" s="100">
        <v>49.361978000000001</v>
      </c>
      <c r="T109" s="100">
        <v>107.53451</v>
      </c>
      <c r="U109" s="100">
        <v>3.5863843000000002</v>
      </c>
      <c r="V109" s="100">
        <v>4.3305968000000004</v>
      </c>
      <c r="W109" s="128"/>
      <c r="X109" s="125">
        <v>2002</v>
      </c>
      <c r="Y109" s="100">
        <v>0</v>
      </c>
      <c r="Z109" s="100">
        <v>0</v>
      </c>
      <c r="AA109" s="100">
        <v>0.15098400000000001</v>
      </c>
      <c r="AB109" s="100">
        <v>0</v>
      </c>
      <c r="AC109" s="100">
        <v>0.15458530000000001</v>
      </c>
      <c r="AD109" s="100">
        <v>0.29337770000000002</v>
      </c>
      <c r="AE109" s="100">
        <v>0.39905499999999999</v>
      </c>
      <c r="AF109" s="100">
        <v>0.67773819999999996</v>
      </c>
      <c r="AG109" s="100">
        <v>0.79421909999999996</v>
      </c>
      <c r="AH109" s="100">
        <v>0.87003810000000004</v>
      </c>
      <c r="AI109" s="100">
        <v>1.8641877</v>
      </c>
      <c r="AJ109" s="100">
        <v>3.1953686000000001</v>
      </c>
      <c r="AK109" s="100">
        <v>7.2076228000000002</v>
      </c>
      <c r="AL109" s="100">
        <v>8.8054173000000002</v>
      </c>
      <c r="AM109" s="100">
        <v>16.680567</v>
      </c>
      <c r="AN109" s="100">
        <v>33.898189000000002</v>
      </c>
      <c r="AO109" s="100">
        <v>61.119732999999997</v>
      </c>
      <c r="AP109" s="100">
        <v>144.73627999999999</v>
      </c>
      <c r="AQ109" s="100">
        <v>6.8026331000000004</v>
      </c>
      <c r="AR109" s="100">
        <v>5.6235026000000001</v>
      </c>
      <c r="AS109" s="128"/>
      <c r="AT109" s="125">
        <v>2002</v>
      </c>
      <c r="AU109" s="100">
        <v>0</v>
      </c>
      <c r="AV109" s="100">
        <v>0</v>
      </c>
      <c r="AW109" s="100">
        <v>7.3630500000000002E-2</v>
      </c>
      <c r="AX109" s="100">
        <v>0</v>
      </c>
      <c r="AY109" s="100">
        <v>0.15201229999999999</v>
      </c>
      <c r="AZ109" s="100">
        <v>0.219973</v>
      </c>
      <c r="BA109" s="100">
        <v>0.40249819999999997</v>
      </c>
      <c r="BB109" s="100">
        <v>0.40925070000000002</v>
      </c>
      <c r="BC109" s="100">
        <v>0.93298190000000003</v>
      </c>
      <c r="BD109" s="100">
        <v>0.72955210000000004</v>
      </c>
      <c r="BE109" s="100">
        <v>1.785304</v>
      </c>
      <c r="BF109" s="100">
        <v>2.5048613</v>
      </c>
      <c r="BG109" s="100">
        <v>5.9574590000000001</v>
      </c>
      <c r="BH109" s="100">
        <v>8.6522904</v>
      </c>
      <c r="BI109" s="100">
        <v>15.368843999999999</v>
      </c>
      <c r="BJ109" s="100">
        <v>29.998757999999999</v>
      </c>
      <c r="BK109" s="100">
        <v>56.496029</v>
      </c>
      <c r="BL109" s="100">
        <v>133.18558999999999</v>
      </c>
      <c r="BM109" s="100">
        <v>5.2064070999999998</v>
      </c>
      <c r="BN109" s="100">
        <v>5.1096195</v>
      </c>
      <c r="BO109" s="128"/>
      <c r="BP109" s="125">
        <v>2002</v>
      </c>
    </row>
    <row r="110" spans="1:68">
      <c r="A110" s="128"/>
      <c r="B110" s="124">
        <v>2003</v>
      </c>
      <c r="C110" s="100">
        <v>0.30740099999999998</v>
      </c>
      <c r="D110" s="100">
        <v>0.1464985</v>
      </c>
      <c r="E110" s="100">
        <v>0</v>
      </c>
      <c r="F110" s="100">
        <v>0</v>
      </c>
      <c r="G110" s="100">
        <v>0</v>
      </c>
      <c r="H110" s="100">
        <v>0.44359799999999999</v>
      </c>
      <c r="I110" s="100">
        <v>0</v>
      </c>
      <c r="J110" s="100">
        <v>0.69359959999999998</v>
      </c>
      <c r="K110" s="100">
        <v>0</v>
      </c>
      <c r="L110" s="100">
        <v>0.43305100000000002</v>
      </c>
      <c r="M110" s="100">
        <v>0.6179983</v>
      </c>
      <c r="N110" s="100">
        <v>2.4217179999999998</v>
      </c>
      <c r="O110" s="100">
        <v>3.4572965999999998</v>
      </c>
      <c r="P110" s="100">
        <v>8.5544419000000005</v>
      </c>
      <c r="Q110" s="100">
        <v>15.374126</v>
      </c>
      <c r="R110" s="100">
        <v>21.044125000000001</v>
      </c>
      <c r="S110" s="100">
        <v>44.457411</v>
      </c>
      <c r="T110" s="100">
        <v>90.651427999999996</v>
      </c>
      <c r="U110" s="100">
        <v>3.2285759000000001</v>
      </c>
      <c r="V110" s="100">
        <v>3.8235841000000002</v>
      </c>
      <c r="W110" s="128"/>
      <c r="X110" s="124">
        <v>2003</v>
      </c>
      <c r="Y110" s="100">
        <v>0</v>
      </c>
      <c r="Z110" s="100">
        <v>0</v>
      </c>
      <c r="AA110" s="100">
        <v>0</v>
      </c>
      <c r="AB110" s="100">
        <v>0</v>
      </c>
      <c r="AC110" s="100">
        <v>0.6030799</v>
      </c>
      <c r="AD110" s="100">
        <v>0.29716710000000002</v>
      </c>
      <c r="AE110" s="100">
        <v>0.52546809999999999</v>
      </c>
      <c r="AF110" s="100">
        <v>0.68405539999999998</v>
      </c>
      <c r="AG110" s="100">
        <v>0.7835742</v>
      </c>
      <c r="AH110" s="100">
        <v>1.1381144999999999</v>
      </c>
      <c r="AI110" s="100">
        <v>1.2305288000000001</v>
      </c>
      <c r="AJ110" s="100">
        <v>4.2396833999999997</v>
      </c>
      <c r="AK110" s="100">
        <v>4.2133647999999999</v>
      </c>
      <c r="AL110" s="100">
        <v>11.358883000000001</v>
      </c>
      <c r="AM110" s="100">
        <v>18.406320000000001</v>
      </c>
      <c r="AN110" s="100">
        <v>28.157260000000001</v>
      </c>
      <c r="AO110" s="100">
        <v>54.866674000000003</v>
      </c>
      <c r="AP110" s="100">
        <v>155.99325999999999</v>
      </c>
      <c r="AQ110" s="100">
        <v>6.8759728000000004</v>
      </c>
      <c r="AR110" s="100">
        <v>5.5967751999999997</v>
      </c>
      <c r="AS110" s="128"/>
      <c r="AT110" s="124">
        <v>2003</v>
      </c>
      <c r="AU110" s="100">
        <v>0.15758749999999999</v>
      </c>
      <c r="AV110" s="100">
        <v>7.5205999999999995E-2</v>
      </c>
      <c r="AW110" s="100">
        <v>0</v>
      </c>
      <c r="AX110" s="100">
        <v>0</v>
      </c>
      <c r="AY110" s="100">
        <v>0.29629369999999999</v>
      </c>
      <c r="AZ110" s="100">
        <v>0.37055979999999999</v>
      </c>
      <c r="BA110" s="100">
        <v>0.26508500000000002</v>
      </c>
      <c r="BB110" s="100">
        <v>0.68879440000000003</v>
      </c>
      <c r="BC110" s="100">
        <v>0.39448349999999999</v>
      </c>
      <c r="BD110" s="100">
        <v>0.78814850000000003</v>
      </c>
      <c r="BE110" s="100">
        <v>0.9249425</v>
      </c>
      <c r="BF110" s="100">
        <v>3.3211499999999998</v>
      </c>
      <c r="BG110" s="100">
        <v>3.8324099</v>
      </c>
      <c r="BH110" s="100">
        <v>9.9768705000000004</v>
      </c>
      <c r="BI110" s="100">
        <v>16.955144000000001</v>
      </c>
      <c r="BJ110" s="100">
        <v>24.982672000000001</v>
      </c>
      <c r="BK110" s="100">
        <v>50.734828</v>
      </c>
      <c r="BL110" s="100">
        <v>135.61724000000001</v>
      </c>
      <c r="BM110" s="100">
        <v>5.0657335999999997</v>
      </c>
      <c r="BN110" s="100">
        <v>4.9095021000000001</v>
      </c>
      <c r="BO110" s="128"/>
      <c r="BP110" s="124">
        <v>2003</v>
      </c>
    </row>
    <row r="111" spans="1:68">
      <c r="A111" s="128"/>
      <c r="B111" s="125">
        <v>2004</v>
      </c>
      <c r="C111" s="100">
        <v>0.3069829</v>
      </c>
      <c r="D111" s="100">
        <v>0</v>
      </c>
      <c r="E111" s="100">
        <v>0</v>
      </c>
      <c r="F111" s="100">
        <v>0.14329539999999999</v>
      </c>
      <c r="G111" s="100">
        <v>0.28429650000000001</v>
      </c>
      <c r="H111" s="100">
        <v>0.2962572</v>
      </c>
      <c r="I111" s="100">
        <v>0</v>
      </c>
      <c r="J111" s="100">
        <v>0.13878650000000001</v>
      </c>
      <c r="K111" s="100">
        <v>0.26334049999999998</v>
      </c>
      <c r="L111" s="100">
        <v>0.70722859999999999</v>
      </c>
      <c r="M111" s="100">
        <v>0.76659840000000001</v>
      </c>
      <c r="N111" s="100">
        <v>2.6764491000000001</v>
      </c>
      <c r="O111" s="100">
        <v>3.3297077000000002</v>
      </c>
      <c r="P111" s="100">
        <v>6.3690034000000004</v>
      </c>
      <c r="Q111" s="100">
        <v>12.42695</v>
      </c>
      <c r="R111" s="100">
        <v>22.220668</v>
      </c>
      <c r="S111" s="100">
        <v>44.030861000000002</v>
      </c>
      <c r="T111" s="100">
        <v>116.93562</v>
      </c>
      <c r="U111" s="100">
        <v>3.4054332</v>
      </c>
      <c r="V111" s="100">
        <v>4.0557204000000002</v>
      </c>
      <c r="W111" s="128"/>
      <c r="X111" s="125">
        <v>2004</v>
      </c>
      <c r="Y111" s="100">
        <v>0</v>
      </c>
      <c r="Z111" s="100">
        <v>0</v>
      </c>
      <c r="AA111" s="100">
        <v>0.1489984</v>
      </c>
      <c r="AB111" s="100">
        <v>0.14924699999999999</v>
      </c>
      <c r="AC111" s="100">
        <v>0.29531849999999998</v>
      </c>
      <c r="AD111" s="100">
        <v>0.74779890000000004</v>
      </c>
      <c r="AE111" s="100">
        <v>0.39457170000000003</v>
      </c>
      <c r="AF111" s="100">
        <v>0.82095289999999999</v>
      </c>
      <c r="AG111" s="100">
        <v>0.64871120000000004</v>
      </c>
      <c r="AH111" s="100">
        <v>0.97583819999999999</v>
      </c>
      <c r="AI111" s="100">
        <v>1.8243071</v>
      </c>
      <c r="AJ111" s="100">
        <v>3.0553683999999999</v>
      </c>
      <c r="AK111" s="100">
        <v>5.3953195999999997</v>
      </c>
      <c r="AL111" s="100">
        <v>8.8817117000000003</v>
      </c>
      <c r="AM111" s="100">
        <v>13.622712999999999</v>
      </c>
      <c r="AN111" s="100">
        <v>32.714897999999998</v>
      </c>
      <c r="AO111" s="100">
        <v>58.463850999999998</v>
      </c>
      <c r="AP111" s="100">
        <v>157.77286000000001</v>
      </c>
      <c r="AQ111" s="100">
        <v>6.9942812999999999</v>
      </c>
      <c r="AR111" s="100">
        <v>5.5998744</v>
      </c>
      <c r="AS111" s="128"/>
      <c r="AT111" s="125">
        <v>2004</v>
      </c>
      <c r="AU111" s="100">
        <v>0.1574585</v>
      </c>
      <c r="AV111" s="100">
        <v>0</v>
      </c>
      <c r="AW111" s="100">
        <v>7.2488200000000003E-2</v>
      </c>
      <c r="AX111" s="100">
        <v>0.1462107</v>
      </c>
      <c r="AY111" s="100">
        <v>0.28970269999999998</v>
      </c>
      <c r="AZ111" s="100">
        <v>0.52094260000000003</v>
      </c>
      <c r="BA111" s="100">
        <v>0.198794</v>
      </c>
      <c r="BB111" s="100">
        <v>0.48229660000000002</v>
      </c>
      <c r="BC111" s="100">
        <v>0.45744699999999999</v>
      </c>
      <c r="BD111" s="100">
        <v>0.84250910000000001</v>
      </c>
      <c r="BE111" s="100">
        <v>1.2976941</v>
      </c>
      <c r="BF111" s="100">
        <v>2.8645231999999998</v>
      </c>
      <c r="BG111" s="100">
        <v>4.3559844999999999</v>
      </c>
      <c r="BH111" s="100">
        <v>7.6432355999999997</v>
      </c>
      <c r="BI111" s="100">
        <v>13.049151999999999</v>
      </c>
      <c r="BJ111" s="100">
        <v>27.987945</v>
      </c>
      <c r="BK111" s="100">
        <v>52.679129000000003</v>
      </c>
      <c r="BL111" s="100">
        <v>144.96399</v>
      </c>
      <c r="BM111" s="100">
        <v>5.2125344</v>
      </c>
      <c r="BN111" s="100">
        <v>4.9717628999999999</v>
      </c>
      <c r="BO111" s="128"/>
      <c r="BP111" s="125">
        <v>2004</v>
      </c>
    </row>
    <row r="112" spans="1:68">
      <c r="A112" s="128"/>
      <c r="B112" s="124">
        <v>2005</v>
      </c>
      <c r="C112" s="100">
        <v>0</v>
      </c>
      <c r="D112" s="100">
        <v>0.1476143</v>
      </c>
      <c r="E112" s="100">
        <v>0</v>
      </c>
      <c r="F112" s="100">
        <v>0</v>
      </c>
      <c r="G112" s="100">
        <v>0.13891709999999999</v>
      </c>
      <c r="H112" s="100">
        <v>0.29382079999999999</v>
      </c>
      <c r="I112" s="100">
        <v>0</v>
      </c>
      <c r="J112" s="100">
        <v>0.41102080000000002</v>
      </c>
      <c r="K112" s="100">
        <v>0.39564890000000003</v>
      </c>
      <c r="L112" s="100">
        <v>0.55595240000000001</v>
      </c>
      <c r="M112" s="100">
        <v>1.3658547999999999</v>
      </c>
      <c r="N112" s="100">
        <v>2.5990902999999999</v>
      </c>
      <c r="O112" s="100">
        <v>1.9169001999999999</v>
      </c>
      <c r="P112" s="100">
        <v>6.1671953000000004</v>
      </c>
      <c r="Q112" s="100">
        <v>10.099684</v>
      </c>
      <c r="R112" s="100">
        <v>19.416533000000001</v>
      </c>
      <c r="S112" s="100">
        <v>38.533940999999999</v>
      </c>
      <c r="T112" s="100">
        <v>94.289770000000004</v>
      </c>
      <c r="U112" s="100">
        <v>3.0041020000000001</v>
      </c>
      <c r="V112" s="100">
        <v>3.4610376</v>
      </c>
      <c r="W112" s="128"/>
      <c r="X112" s="124">
        <v>2005</v>
      </c>
      <c r="Y112" s="100">
        <v>0.16090209999999999</v>
      </c>
      <c r="Z112" s="100">
        <v>0.15537599999999999</v>
      </c>
      <c r="AA112" s="100">
        <v>0.2968094</v>
      </c>
      <c r="AB112" s="100">
        <v>0.14845610000000001</v>
      </c>
      <c r="AC112" s="100">
        <v>0</v>
      </c>
      <c r="AD112" s="100">
        <v>0.59535680000000002</v>
      </c>
      <c r="AE112" s="100">
        <v>0.3970959</v>
      </c>
      <c r="AF112" s="100">
        <v>0.94785699999999995</v>
      </c>
      <c r="AG112" s="100">
        <v>0.90980220000000001</v>
      </c>
      <c r="AH112" s="100">
        <v>1.3668559</v>
      </c>
      <c r="AI112" s="100">
        <v>2.4004992999999999</v>
      </c>
      <c r="AJ112" s="100">
        <v>2.1281995</v>
      </c>
      <c r="AK112" s="100">
        <v>4.9379746999999998</v>
      </c>
      <c r="AL112" s="100">
        <v>11.782449</v>
      </c>
      <c r="AM112" s="100">
        <v>14.903731000000001</v>
      </c>
      <c r="AN112" s="100">
        <v>32.364969000000002</v>
      </c>
      <c r="AO112" s="100">
        <v>58.650775000000003</v>
      </c>
      <c r="AP112" s="100">
        <v>154.12290999999999</v>
      </c>
      <c r="AQ112" s="100">
        <v>7.1968575000000001</v>
      </c>
      <c r="AR112" s="100">
        <v>5.7170287999999996</v>
      </c>
      <c r="AS112" s="128"/>
      <c r="AT112" s="124">
        <v>2005</v>
      </c>
      <c r="AU112" s="100">
        <v>7.8275499999999998E-2</v>
      </c>
      <c r="AV112" s="100">
        <v>0.1513958</v>
      </c>
      <c r="AW112" s="100">
        <v>0.144424</v>
      </c>
      <c r="AX112" s="100">
        <v>7.2488399999999995E-2</v>
      </c>
      <c r="AY112" s="100">
        <v>7.0689000000000002E-2</v>
      </c>
      <c r="AZ112" s="100">
        <v>0.44360549999999999</v>
      </c>
      <c r="BA112" s="100">
        <v>0.199931</v>
      </c>
      <c r="BB112" s="100">
        <v>0.68101429999999996</v>
      </c>
      <c r="BC112" s="100">
        <v>0.65460189999999996</v>
      </c>
      <c r="BD112" s="100">
        <v>0.9647907</v>
      </c>
      <c r="BE112" s="100">
        <v>1.8861433000000001</v>
      </c>
      <c r="BF112" s="100">
        <v>2.3645577000000002</v>
      </c>
      <c r="BG112" s="100">
        <v>3.4214133000000002</v>
      </c>
      <c r="BH112" s="100">
        <v>9.0082333000000006</v>
      </c>
      <c r="BI112" s="100">
        <v>12.598812000000001</v>
      </c>
      <c r="BJ112" s="100">
        <v>26.478912000000001</v>
      </c>
      <c r="BK112" s="100">
        <v>50.524639999999998</v>
      </c>
      <c r="BL112" s="100">
        <v>135.01394999999999</v>
      </c>
      <c r="BM112" s="100">
        <v>5.1147741</v>
      </c>
      <c r="BN112" s="100">
        <v>4.7897055999999996</v>
      </c>
      <c r="BO112" s="128"/>
      <c r="BP112" s="124">
        <v>2005</v>
      </c>
    </row>
    <row r="113" spans="2:68">
      <c r="B113" s="124">
        <v>2006</v>
      </c>
      <c r="C113" s="100">
        <v>0</v>
      </c>
      <c r="D113" s="100">
        <v>0</v>
      </c>
      <c r="E113" s="100">
        <v>0</v>
      </c>
      <c r="F113" s="100">
        <v>0.13993530000000001</v>
      </c>
      <c r="G113" s="100">
        <v>0.27158490000000002</v>
      </c>
      <c r="H113" s="100">
        <v>0</v>
      </c>
      <c r="I113" s="100">
        <v>0</v>
      </c>
      <c r="J113" s="100">
        <v>0.40002559999999998</v>
      </c>
      <c r="K113" s="100">
        <v>0.26561659999999998</v>
      </c>
      <c r="L113" s="100">
        <v>0.68344099999999997</v>
      </c>
      <c r="M113" s="100">
        <v>0.89530589999999999</v>
      </c>
      <c r="N113" s="100">
        <v>1.5900931</v>
      </c>
      <c r="O113" s="100">
        <v>2.851864</v>
      </c>
      <c r="P113" s="100">
        <v>4.4498540999999996</v>
      </c>
      <c r="Q113" s="100">
        <v>11.653343</v>
      </c>
      <c r="R113" s="100">
        <v>22.800456000000001</v>
      </c>
      <c r="S113" s="100">
        <v>40.752274999999997</v>
      </c>
      <c r="T113" s="100">
        <v>105.55265</v>
      </c>
      <c r="U113" s="100">
        <v>3.2285295000000001</v>
      </c>
      <c r="V113" s="100">
        <v>3.6747491999999999</v>
      </c>
      <c r="X113" s="124">
        <v>2006</v>
      </c>
      <c r="Y113" s="100">
        <v>0.1587095</v>
      </c>
      <c r="Z113" s="100">
        <v>0.154941</v>
      </c>
      <c r="AA113" s="100">
        <v>0.14855399999999999</v>
      </c>
      <c r="AB113" s="100">
        <v>0.14747830000000001</v>
      </c>
      <c r="AC113" s="100">
        <v>0.4213383</v>
      </c>
      <c r="AD113" s="100">
        <v>0.43771529999999997</v>
      </c>
      <c r="AE113" s="100">
        <v>0.27018779999999998</v>
      </c>
      <c r="AF113" s="100">
        <v>0.52709530000000004</v>
      </c>
      <c r="AG113" s="100">
        <v>0.39293810000000001</v>
      </c>
      <c r="AH113" s="100">
        <v>2.4124159000000001</v>
      </c>
      <c r="AI113" s="100">
        <v>1.475638</v>
      </c>
      <c r="AJ113" s="100">
        <v>2.8612394000000001</v>
      </c>
      <c r="AK113" s="100">
        <v>4.9187585</v>
      </c>
      <c r="AL113" s="100">
        <v>10.483628</v>
      </c>
      <c r="AM113" s="100">
        <v>14.824469000000001</v>
      </c>
      <c r="AN113" s="100">
        <v>30.672158</v>
      </c>
      <c r="AO113" s="100">
        <v>56.111041</v>
      </c>
      <c r="AP113" s="100">
        <v>162.93297999999999</v>
      </c>
      <c r="AQ113" s="100">
        <v>7.3166878000000004</v>
      </c>
      <c r="AR113" s="100">
        <v>5.6740918000000002</v>
      </c>
      <c r="AT113" s="124">
        <v>2006</v>
      </c>
      <c r="AU113" s="100">
        <v>7.72476E-2</v>
      </c>
      <c r="AV113" s="100">
        <v>7.5511099999999998E-2</v>
      </c>
      <c r="AW113" s="100">
        <v>7.2278300000000004E-2</v>
      </c>
      <c r="AX113" s="100">
        <v>0.14360780000000001</v>
      </c>
      <c r="AY113" s="100">
        <v>0.34520020000000001</v>
      </c>
      <c r="AZ113" s="100">
        <v>0.21714140000000001</v>
      </c>
      <c r="BA113" s="100">
        <v>0.13567199999999999</v>
      </c>
      <c r="BB113" s="100">
        <v>0.46393620000000002</v>
      </c>
      <c r="BC113" s="100">
        <v>0.32971869999999998</v>
      </c>
      <c r="BD113" s="100">
        <v>1.5564392</v>
      </c>
      <c r="BE113" s="100">
        <v>1.1870889</v>
      </c>
      <c r="BF113" s="100">
        <v>2.2257693000000001</v>
      </c>
      <c r="BG113" s="100">
        <v>3.8821659999999998</v>
      </c>
      <c r="BH113" s="100">
        <v>7.5020597999999996</v>
      </c>
      <c r="BI113" s="100">
        <v>13.298469000000001</v>
      </c>
      <c r="BJ113" s="100">
        <v>27.072461000000001</v>
      </c>
      <c r="BK113" s="100">
        <v>49.820894000000003</v>
      </c>
      <c r="BL113" s="100">
        <v>144.33999</v>
      </c>
      <c r="BM113" s="100">
        <v>5.2858139</v>
      </c>
      <c r="BN113" s="100">
        <v>4.8482376</v>
      </c>
      <c r="BP113" s="124">
        <v>2006</v>
      </c>
    </row>
    <row r="114" spans="2:68">
      <c r="B114" s="124">
        <v>2007</v>
      </c>
      <c r="C114" s="100">
        <v>0.1457193</v>
      </c>
      <c r="D114" s="100">
        <v>0</v>
      </c>
      <c r="E114" s="100">
        <v>0.1408625</v>
      </c>
      <c r="F114" s="100">
        <v>0.13706309999999999</v>
      </c>
      <c r="G114" s="100">
        <v>0</v>
      </c>
      <c r="H114" s="100">
        <v>0</v>
      </c>
      <c r="I114" s="100">
        <v>0</v>
      </c>
      <c r="J114" s="100">
        <v>0.25891239999999999</v>
      </c>
      <c r="K114" s="100">
        <v>0.40169569999999999</v>
      </c>
      <c r="L114" s="100">
        <v>1.0699506999999999</v>
      </c>
      <c r="M114" s="100">
        <v>0.73324750000000005</v>
      </c>
      <c r="N114" s="100">
        <v>0.63931669999999996</v>
      </c>
      <c r="O114" s="100">
        <v>4.1608980999999998</v>
      </c>
      <c r="P114" s="100">
        <v>10.324387</v>
      </c>
      <c r="Q114" s="100">
        <v>9.7304344999999994</v>
      </c>
      <c r="R114" s="100">
        <v>18.699843999999999</v>
      </c>
      <c r="S114" s="100">
        <v>38.774946999999997</v>
      </c>
      <c r="T114" s="100">
        <v>103.67552000000001</v>
      </c>
      <c r="U114" s="100">
        <v>3.3418212</v>
      </c>
      <c r="V114" s="100">
        <v>3.6718413000000001</v>
      </c>
      <c r="X114" s="124">
        <v>2007</v>
      </c>
      <c r="Y114" s="100">
        <v>0.15379219999999999</v>
      </c>
      <c r="Z114" s="100">
        <v>0</v>
      </c>
      <c r="AA114" s="100">
        <v>0.1486092</v>
      </c>
      <c r="AB114" s="100">
        <v>0.28938120000000001</v>
      </c>
      <c r="AC114" s="100">
        <v>0.13783309999999999</v>
      </c>
      <c r="AD114" s="100">
        <v>0.14114489999999999</v>
      </c>
      <c r="AE114" s="100">
        <v>0.27366439999999997</v>
      </c>
      <c r="AF114" s="100">
        <v>0.5107102</v>
      </c>
      <c r="AG114" s="100">
        <v>1.0562478</v>
      </c>
      <c r="AH114" s="100">
        <v>1.7056964999999999</v>
      </c>
      <c r="AI114" s="100">
        <v>1.3021586999999999</v>
      </c>
      <c r="AJ114" s="100">
        <v>2.2274373000000001</v>
      </c>
      <c r="AK114" s="100">
        <v>3.9890813000000001</v>
      </c>
      <c r="AL114" s="100">
        <v>9.1693101000000006</v>
      </c>
      <c r="AM114" s="100">
        <v>11.146727</v>
      </c>
      <c r="AN114" s="100">
        <v>32.054417999999998</v>
      </c>
      <c r="AO114" s="100">
        <v>51.939202000000002</v>
      </c>
      <c r="AP114" s="100">
        <v>171.51975999999999</v>
      </c>
      <c r="AQ114" s="100">
        <v>7.2465248999999998</v>
      </c>
      <c r="AR114" s="100">
        <v>5.4647432</v>
      </c>
      <c r="AT114" s="124">
        <v>2007</v>
      </c>
      <c r="AU114" s="100">
        <v>0.1496469</v>
      </c>
      <c r="AV114" s="100">
        <v>0</v>
      </c>
      <c r="AW114" s="100">
        <v>0.14463219999999999</v>
      </c>
      <c r="AX114" s="100">
        <v>0.2111604</v>
      </c>
      <c r="AY114" s="100">
        <v>6.7424499999999998E-2</v>
      </c>
      <c r="AZ114" s="100">
        <v>6.9880300000000006E-2</v>
      </c>
      <c r="BA114" s="100">
        <v>0.1372604</v>
      </c>
      <c r="BB114" s="100">
        <v>0.38568219999999998</v>
      </c>
      <c r="BC114" s="100">
        <v>0.73127019999999998</v>
      </c>
      <c r="BD114" s="100">
        <v>1.3908666000000001</v>
      </c>
      <c r="BE114" s="100">
        <v>1.0196219</v>
      </c>
      <c r="BF114" s="100">
        <v>1.4351858</v>
      </c>
      <c r="BG114" s="100">
        <v>4.0751765999999998</v>
      </c>
      <c r="BH114" s="100">
        <v>9.7422305999999992</v>
      </c>
      <c r="BI114" s="100">
        <v>10.464710999999999</v>
      </c>
      <c r="BJ114" s="100">
        <v>25.926129</v>
      </c>
      <c r="BK114" s="100">
        <v>46.485705000000003</v>
      </c>
      <c r="BL114" s="100">
        <v>149.19794999999999</v>
      </c>
      <c r="BM114" s="100">
        <v>5.3054544999999997</v>
      </c>
      <c r="BN114" s="100">
        <v>4.7617642</v>
      </c>
      <c r="BP114" s="124">
        <v>2007</v>
      </c>
    </row>
    <row r="115" spans="2:68">
      <c r="B115" s="124">
        <v>2008</v>
      </c>
      <c r="C115" s="100">
        <v>0.28159020000000001</v>
      </c>
      <c r="D115" s="100">
        <v>0</v>
      </c>
      <c r="E115" s="100">
        <v>0</v>
      </c>
      <c r="F115" s="100">
        <v>0.1344525</v>
      </c>
      <c r="G115" s="100">
        <v>0.12772420000000001</v>
      </c>
      <c r="H115" s="100">
        <v>0</v>
      </c>
      <c r="I115" s="100">
        <v>0.1373615</v>
      </c>
      <c r="J115" s="100">
        <v>0.63391839999999999</v>
      </c>
      <c r="K115" s="100">
        <v>0.40288030000000002</v>
      </c>
      <c r="L115" s="100">
        <v>0.52493160000000005</v>
      </c>
      <c r="M115" s="100">
        <v>0.86535759999999995</v>
      </c>
      <c r="N115" s="100">
        <v>2.0592624000000002</v>
      </c>
      <c r="O115" s="100">
        <v>3.9290835999999998</v>
      </c>
      <c r="P115" s="100">
        <v>5.5973736000000001</v>
      </c>
      <c r="Q115" s="100">
        <v>10.388368</v>
      </c>
      <c r="R115" s="100">
        <v>25.443370999999999</v>
      </c>
      <c r="S115" s="100">
        <v>45.440345000000001</v>
      </c>
      <c r="T115" s="100">
        <v>121.866</v>
      </c>
      <c r="U115" s="100">
        <v>3.7930221</v>
      </c>
      <c r="V115" s="100">
        <v>4.1510619000000002</v>
      </c>
      <c r="X115" s="124">
        <v>2008</v>
      </c>
      <c r="Y115" s="100">
        <v>0.29724699999999998</v>
      </c>
      <c r="Z115" s="100">
        <v>0</v>
      </c>
      <c r="AA115" s="100">
        <v>0</v>
      </c>
      <c r="AB115" s="100">
        <v>0.2841494</v>
      </c>
      <c r="AC115" s="100">
        <v>0</v>
      </c>
      <c r="AD115" s="100">
        <v>0.67534620000000001</v>
      </c>
      <c r="AE115" s="100">
        <v>0.41076869999999999</v>
      </c>
      <c r="AF115" s="100">
        <v>0.3746216</v>
      </c>
      <c r="AG115" s="100">
        <v>0.52996209999999999</v>
      </c>
      <c r="AH115" s="100">
        <v>1.1600644</v>
      </c>
      <c r="AI115" s="100">
        <v>0</v>
      </c>
      <c r="AJ115" s="100">
        <v>2.8244110999999998</v>
      </c>
      <c r="AK115" s="100">
        <v>4.1241697999999998</v>
      </c>
      <c r="AL115" s="100">
        <v>5.2852471999999997</v>
      </c>
      <c r="AM115" s="100">
        <v>13.226969</v>
      </c>
      <c r="AN115" s="100">
        <v>25.389904000000001</v>
      </c>
      <c r="AO115" s="100">
        <v>62.963281000000002</v>
      </c>
      <c r="AP115" s="100">
        <v>172.18362999999999</v>
      </c>
      <c r="AQ115" s="100">
        <v>7.2116595999999999</v>
      </c>
      <c r="AR115" s="100">
        <v>5.3141233000000003</v>
      </c>
      <c r="AT115" s="124">
        <v>2008</v>
      </c>
      <c r="AU115" s="100">
        <v>0.28920689999999999</v>
      </c>
      <c r="AV115" s="100">
        <v>0</v>
      </c>
      <c r="AW115" s="100">
        <v>0</v>
      </c>
      <c r="AX115" s="100">
        <v>0.2072379</v>
      </c>
      <c r="AY115" s="100">
        <v>6.5515299999999999E-2</v>
      </c>
      <c r="AZ115" s="100">
        <v>0.33333160000000001</v>
      </c>
      <c r="BA115" s="100">
        <v>0.27428370000000002</v>
      </c>
      <c r="BB115" s="100">
        <v>0.50328609999999996</v>
      </c>
      <c r="BC115" s="100">
        <v>0.4668506</v>
      </c>
      <c r="BD115" s="100">
        <v>0.84535090000000002</v>
      </c>
      <c r="BE115" s="100">
        <v>0.4292414</v>
      </c>
      <c r="BF115" s="100">
        <v>2.4436483</v>
      </c>
      <c r="BG115" s="100">
        <v>4.0264312999999996</v>
      </c>
      <c r="BH115" s="100">
        <v>5.4403018000000003</v>
      </c>
      <c r="BI115" s="100">
        <v>11.85632</v>
      </c>
      <c r="BJ115" s="100">
        <v>25.414494000000001</v>
      </c>
      <c r="BK115" s="100">
        <v>55.629252000000001</v>
      </c>
      <c r="BL115" s="100">
        <v>155.43629999999999</v>
      </c>
      <c r="BM115" s="100">
        <v>5.510796</v>
      </c>
      <c r="BN115" s="100">
        <v>4.8729578</v>
      </c>
      <c r="BP115" s="124">
        <v>2008</v>
      </c>
    </row>
    <row r="116" spans="2:68">
      <c r="B116" s="124">
        <v>2009</v>
      </c>
      <c r="C116" s="100">
        <v>0.27323560000000002</v>
      </c>
      <c r="D116" s="100">
        <v>0</v>
      </c>
      <c r="E116" s="100">
        <v>0</v>
      </c>
      <c r="F116" s="100">
        <v>0</v>
      </c>
      <c r="G116" s="100">
        <v>0.12290719999999999</v>
      </c>
      <c r="H116" s="100">
        <v>0</v>
      </c>
      <c r="I116" s="100">
        <v>0.1354446</v>
      </c>
      <c r="J116" s="100">
        <v>0.62792689999999995</v>
      </c>
      <c r="K116" s="100">
        <v>0.6662669</v>
      </c>
      <c r="L116" s="100">
        <v>1.0383743999999999</v>
      </c>
      <c r="M116" s="100">
        <v>0.56408179999999997</v>
      </c>
      <c r="N116" s="100">
        <v>2.6593830999999999</v>
      </c>
      <c r="O116" s="100">
        <v>2.9335735000000001</v>
      </c>
      <c r="P116" s="100">
        <v>4.8794202000000002</v>
      </c>
      <c r="Q116" s="100">
        <v>9.1007821</v>
      </c>
      <c r="R116" s="100">
        <v>13.859246000000001</v>
      </c>
      <c r="S116" s="100">
        <v>32.602809000000001</v>
      </c>
      <c r="T116" s="100">
        <v>87.091858000000002</v>
      </c>
      <c r="U116" s="100">
        <v>2.8979343000000002</v>
      </c>
      <c r="V116" s="100">
        <v>3.0942120000000002</v>
      </c>
      <c r="X116" s="124">
        <v>2009</v>
      </c>
      <c r="Y116" s="100">
        <v>0</v>
      </c>
      <c r="Z116" s="100">
        <v>0</v>
      </c>
      <c r="AA116" s="100">
        <v>0.14822479999999999</v>
      </c>
      <c r="AB116" s="100">
        <v>0</v>
      </c>
      <c r="AC116" s="100">
        <v>0.26050010000000001</v>
      </c>
      <c r="AD116" s="100">
        <v>0.38660040000000001</v>
      </c>
      <c r="AE116" s="100">
        <v>0.1354889</v>
      </c>
      <c r="AF116" s="100">
        <v>0.49504399999999998</v>
      </c>
      <c r="AG116" s="100">
        <v>1.0504022</v>
      </c>
      <c r="AH116" s="100">
        <v>1.7857257</v>
      </c>
      <c r="AI116" s="100">
        <v>1.6644359</v>
      </c>
      <c r="AJ116" s="100">
        <v>2.6237564</v>
      </c>
      <c r="AK116" s="100">
        <v>4.6711024999999999</v>
      </c>
      <c r="AL116" s="100">
        <v>11.481477999999999</v>
      </c>
      <c r="AM116" s="100">
        <v>19.392225</v>
      </c>
      <c r="AN116" s="100">
        <v>32.878458000000002</v>
      </c>
      <c r="AO116" s="100">
        <v>42.803206000000003</v>
      </c>
      <c r="AP116" s="100">
        <v>145.35955000000001</v>
      </c>
      <c r="AQ116" s="100">
        <v>7.0242412999999999</v>
      </c>
      <c r="AR116" s="100">
        <v>5.389411</v>
      </c>
      <c r="AT116" s="124">
        <v>2009</v>
      </c>
      <c r="AU116" s="100">
        <v>0.14028350000000001</v>
      </c>
      <c r="AV116" s="100">
        <v>0</v>
      </c>
      <c r="AW116" s="100">
        <v>7.2136699999999998E-2</v>
      </c>
      <c r="AX116" s="100">
        <v>0</v>
      </c>
      <c r="AY116" s="100">
        <v>0.18970819999999999</v>
      </c>
      <c r="AZ116" s="100">
        <v>0.19019739999999999</v>
      </c>
      <c r="BA116" s="100">
        <v>0.1354668</v>
      </c>
      <c r="BB116" s="100">
        <v>0.56099929999999998</v>
      </c>
      <c r="BC116" s="100">
        <v>0.85975250000000003</v>
      </c>
      <c r="BD116" s="100">
        <v>1.4153098</v>
      </c>
      <c r="BE116" s="100">
        <v>1.118817</v>
      </c>
      <c r="BF116" s="100">
        <v>2.6414496000000001</v>
      </c>
      <c r="BG116" s="100">
        <v>3.8012302</v>
      </c>
      <c r="BH116" s="100">
        <v>8.1999115000000007</v>
      </c>
      <c r="BI116" s="100">
        <v>14.405452</v>
      </c>
      <c r="BJ116" s="100">
        <v>24.106726999999999</v>
      </c>
      <c r="BK116" s="100">
        <v>38.496445000000001</v>
      </c>
      <c r="BL116" s="100">
        <v>125.73697</v>
      </c>
      <c r="BM116" s="100">
        <v>4.9696534999999997</v>
      </c>
      <c r="BN116" s="100">
        <v>4.4111973999999998</v>
      </c>
      <c r="BP116" s="124">
        <v>2009</v>
      </c>
    </row>
    <row r="117" spans="2:68">
      <c r="B117" s="124">
        <v>2010</v>
      </c>
      <c r="C117" s="100">
        <v>0.40197129999999998</v>
      </c>
      <c r="D117" s="100">
        <v>0.143285</v>
      </c>
      <c r="E117" s="100">
        <v>0.1408413</v>
      </c>
      <c r="F117" s="100">
        <v>0.1334542</v>
      </c>
      <c r="G117" s="100">
        <v>0.1213492</v>
      </c>
      <c r="H117" s="100">
        <v>0.1210113</v>
      </c>
      <c r="I117" s="100">
        <v>0.13340879999999999</v>
      </c>
      <c r="J117" s="100">
        <v>0.25179180000000001</v>
      </c>
      <c r="K117" s="100">
        <v>0.39326</v>
      </c>
      <c r="L117" s="100">
        <v>0.38932369999999999</v>
      </c>
      <c r="M117" s="100">
        <v>0.96717949999999997</v>
      </c>
      <c r="N117" s="100">
        <v>2.9285871999999999</v>
      </c>
      <c r="O117" s="100">
        <v>4.0198445999999999</v>
      </c>
      <c r="P117" s="100">
        <v>5.0970545999999999</v>
      </c>
      <c r="Q117" s="100">
        <v>10.464204000000001</v>
      </c>
      <c r="R117" s="100">
        <v>20.097493</v>
      </c>
      <c r="S117" s="100">
        <v>39.714272000000001</v>
      </c>
      <c r="T117" s="100">
        <v>98.796205999999998</v>
      </c>
      <c r="U117" s="100">
        <v>3.4737952999999999</v>
      </c>
      <c r="V117" s="100">
        <v>3.6323704999999999</v>
      </c>
      <c r="X117" s="124">
        <v>2010</v>
      </c>
      <c r="Y117" s="100">
        <v>0</v>
      </c>
      <c r="Z117" s="100">
        <v>0.1509954</v>
      </c>
      <c r="AA117" s="100">
        <v>0</v>
      </c>
      <c r="AB117" s="100">
        <v>0.28140199999999999</v>
      </c>
      <c r="AC117" s="100">
        <v>0.1280433</v>
      </c>
      <c r="AD117" s="100">
        <v>0.2497231</v>
      </c>
      <c r="AE117" s="100">
        <v>0.4007368</v>
      </c>
      <c r="AF117" s="100">
        <v>0.74419619999999997</v>
      </c>
      <c r="AG117" s="100">
        <v>1.1624182000000001</v>
      </c>
      <c r="AH117" s="100">
        <v>0.38253740000000003</v>
      </c>
      <c r="AI117" s="100">
        <v>1.4928836999999999</v>
      </c>
      <c r="AJ117" s="100">
        <v>2.1224148</v>
      </c>
      <c r="AK117" s="100">
        <v>3.8503647999999999</v>
      </c>
      <c r="AL117" s="100">
        <v>9.8435100999999996</v>
      </c>
      <c r="AM117" s="100">
        <v>18.843664</v>
      </c>
      <c r="AN117" s="100">
        <v>25.333985999999999</v>
      </c>
      <c r="AO117" s="100">
        <v>49.071823999999999</v>
      </c>
      <c r="AP117" s="100">
        <v>162.34657000000001</v>
      </c>
      <c r="AQ117" s="100">
        <v>7.2307109000000001</v>
      </c>
      <c r="AR117" s="100">
        <v>5.3288216000000004</v>
      </c>
      <c r="AT117" s="124">
        <v>2010</v>
      </c>
      <c r="AU117" s="100">
        <v>0.2063257</v>
      </c>
      <c r="AV117" s="100">
        <v>0.14703910000000001</v>
      </c>
      <c r="AW117" s="100">
        <v>7.2228000000000001E-2</v>
      </c>
      <c r="AX117" s="100">
        <v>0.20547270000000001</v>
      </c>
      <c r="AY117" s="100">
        <v>0.12460640000000001</v>
      </c>
      <c r="AZ117" s="100">
        <v>0.18435940000000001</v>
      </c>
      <c r="BA117" s="100">
        <v>0.26698759999999999</v>
      </c>
      <c r="BB117" s="100">
        <v>0.49982939999999998</v>
      </c>
      <c r="BC117" s="100">
        <v>0.78068990000000005</v>
      </c>
      <c r="BD117" s="100">
        <v>0.38590069999999999</v>
      </c>
      <c r="BE117" s="100">
        <v>1.2323846000000001</v>
      </c>
      <c r="BF117" s="100">
        <v>2.5221586999999999</v>
      </c>
      <c r="BG117" s="100">
        <v>3.9350828999999998</v>
      </c>
      <c r="BH117" s="100">
        <v>7.4857303000000002</v>
      </c>
      <c r="BI117" s="100">
        <v>14.753990999999999</v>
      </c>
      <c r="BJ117" s="100">
        <v>22.917090999999999</v>
      </c>
      <c r="BK117" s="100">
        <v>45.081741999999998</v>
      </c>
      <c r="BL117" s="100">
        <v>140.71610000000001</v>
      </c>
      <c r="BM117" s="100">
        <v>5.3604456999999996</v>
      </c>
      <c r="BN117" s="100">
        <v>4.6407169000000001</v>
      </c>
      <c r="BP117" s="124">
        <v>2010</v>
      </c>
    </row>
    <row r="118" spans="2:68">
      <c r="B118" s="124">
        <v>2011</v>
      </c>
      <c r="C118" s="100">
        <v>0</v>
      </c>
      <c r="D118" s="100">
        <v>0</v>
      </c>
      <c r="E118" s="100">
        <v>0</v>
      </c>
      <c r="F118" s="100">
        <v>0.1339407</v>
      </c>
      <c r="G118" s="100">
        <v>0.1214373</v>
      </c>
      <c r="H118" s="100">
        <v>0.11889420000000001</v>
      </c>
      <c r="I118" s="100">
        <v>0.13000329999999999</v>
      </c>
      <c r="J118" s="100">
        <v>0.12784390000000001</v>
      </c>
      <c r="K118" s="100">
        <v>0.50842200000000004</v>
      </c>
      <c r="L118" s="100">
        <v>0.39259460000000002</v>
      </c>
      <c r="M118" s="100">
        <v>1.2168296000000001</v>
      </c>
      <c r="N118" s="100">
        <v>1.9635416000000001</v>
      </c>
      <c r="O118" s="100">
        <v>2.9450357999999999</v>
      </c>
      <c r="P118" s="100">
        <v>6.1148796000000001</v>
      </c>
      <c r="Q118" s="100">
        <v>11.475078999999999</v>
      </c>
      <c r="R118" s="100">
        <v>20.509962999999999</v>
      </c>
      <c r="S118" s="100">
        <v>38.830468000000003</v>
      </c>
      <c r="T118" s="100">
        <v>94.197166999999993</v>
      </c>
      <c r="U118" s="100">
        <v>3.4178090000000001</v>
      </c>
      <c r="V118" s="100">
        <v>3.5083980000000001</v>
      </c>
      <c r="X118" s="124">
        <v>2011</v>
      </c>
      <c r="Y118" s="100">
        <v>0</v>
      </c>
      <c r="Z118" s="100">
        <v>0</v>
      </c>
      <c r="AA118" s="100">
        <v>0.29571710000000001</v>
      </c>
      <c r="AB118" s="100">
        <v>0.1414707</v>
      </c>
      <c r="AC118" s="100">
        <v>0.253745</v>
      </c>
      <c r="AD118" s="100">
        <v>0.2447723</v>
      </c>
      <c r="AE118" s="100">
        <v>0</v>
      </c>
      <c r="AF118" s="100">
        <v>0.63154759999999999</v>
      </c>
      <c r="AG118" s="100">
        <v>0.99938039999999995</v>
      </c>
      <c r="AH118" s="100">
        <v>0.51434380000000002</v>
      </c>
      <c r="AI118" s="100">
        <v>1.1929441000000001</v>
      </c>
      <c r="AJ118" s="100">
        <v>1.7806162000000001</v>
      </c>
      <c r="AK118" s="100">
        <v>5.6928897000000003</v>
      </c>
      <c r="AL118" s="100">
        <v>7.0832300000000004</v>
      </c>
      <c r="AM118" s="100">
        <v>17.009786999999999</v>
      </c>
      <c r="AN118" s="100">
        <v>23.005368000000001</v>
      </c>
      <c r="AO118" s="100">
        <v>54.051921</v>
      </c>
      <c r="AP118" s="100">
        <v>154.60974999999999</v>
      </c>
      <c r="AQ118" s="100">
        <v>7.0576976</v>
      </c>
      <c r="AR118" s="100">
        <v>5.0945907999999998</v>
      </c>
      <c r="AT118" s="124">
        <v>2011</v>
      </c>
      <c r="AU118" s="100">
        <v>0</v>
      </c>
      <c r="AV118" s="100">
        <v>0</v>
      </c>
      <c r="AW118" s="100">
        <v>0.14410619999999999</v>
      </c>
      <c r="AX118" s="100">
        <v>0.1376028</v>
      </c>
      <c r="AY118" s="100">
        <v>0.18614310000000001</v>
      </c>
      <c r="AZ118" s="100">
        <v>0.18092230000000001</v>
      </c>
      <c r="BA118" s="100">
        <v>6.5097299999999997E-2</v>
      </c>
      <c r="BB118" s="100">
        <v>0.38121620000000001</v>
      </c>
      <c r="BC118" s="100">
        <v>0.75602740000000002</v>
      </c>
      <c r="BD118" s="100">
        <v>0.45400390000000002</v>
      </c>
      <c r="BE118" s="100">
        <v>1.2047684999999999</v>
      </c>
      <c r="BF118" s="100">
        <v>1.8712673</v>
      </c>
      <c r="BG118" s="100">
        <v>4.3230015999999996</v>
      </c>
      <c r="BH118" s="100">
        <v>6.6019743000000002</v>
      </c>
      <c r="BI118" s="100">
        <v>14.292173</v>
      </c>
      <c r="BJ118" s="100">
        <v>21.850446000000002</v>
      </c>
      <c r="BK118" s="100">
        <v>47.519098</v>
      </c>
      <c r="BL118" s="100">
        <v>133.79352</v>
      </c>
      <c r="BM118" s="100">
        <v>5.2461894999999998</v>
      </c>
      <c r="BN118" s="100">
        <v>4.4523456000000001</v>
      </c>
      <c r="BP118" s="124">
        <v>2011</v>
      </c>
    </row>
    <row r="119" spans="2:68">
      <c r="B119" s="124">
        <v>2012</v>
      </c>
      <c r="C119" s="100">
        <v>0</v>
      </c>
      <c r="D119" s="100">
        <v>0.13712530000000001</v>
      </c>
      <c r="E119" s="100">
        <v>0</v>
      </c>
      <c r="F119" s="100">
        <v>0.13322039999999999</v>
      </c>
      <c r="G119" s="100">
        <v>0.24124399999999999</v>
      </c>
      <c r="H119" s="100">
        <v>0.1163952</v>
      </c>
      <c r="I119" s="100">
        <v>0.50094179999999999</v>
      </c>
      <c r="J119" s="100">
        <v>0.12905620000000001</v>
      </c>
      <c r="K119" s="100">
        <v>0.49365959999999998</v>
      </c>
      <c r="L119" s="100">
        <v>0.52673859999999995</v>
      </c>
      <c r="M119" s="100">
        <v>1.1936134</v>
      </c>
      <c r="N119" s="100">
        <v>2.9598583999999999</v>
      </c>
      <c r="O119" s="100">
        <v>3.4529138000000001</v>
      </c>
      <c r="P119" s="100">
        <v>5.1177878999999997</v>
      </c>
      <c r="Q119" s="100">
        <v>10.510486</v>
      </c>
      <c r="R119" s="100">
        <v>16.838985999999998</v>
      </c>
      <c r="S119" s="100">
        <v>32.690590999999998</v>
      </c>
      <c r="T119" s="100">
        <v>93.267706000000004</v>
      </c>
      <c r="U119" s="100">
        <v>3.3413411000000002</v>
      </c>
      <c r="V119" s="100">
        <v>3.3517868000000002</v>
      </c>
      <c r="X119" s="124">
        <v>2012</v>
      </c>
      <c r="Y119" s="100">
        <v>0</v>
      </c>
      <c r="Z119" s="100">
        <v>0.1448604</v>
      </c>
      <c r="AA119" s="100">
        <v>0.5897443</v>
      </c>
      <c r="AB119" s="100">
        <v>0</v>
      </c>
      <c r="AC119" s="100">
        <v>0.12580279999999999</v>
      </c>
      <c r="AD119" s="100">
        <v>0.23882909999999999</v>
      </c>
      <c r="AE119" s="100">
        <v>0.12615779999999999</v>
      </c>
      <c r="AF119" s="100">
        <v>0.25592009999999998</v>
      </c>
      <c r="AG119" s="100">
        <v>1.6964494999999999</v>
      </c>
      <c r="AH119" s="100">
        <v>0.38794519999999999</v>
      </c>
      <c r="AI119" s="100">
        <v>1.8188975999999999</v>
      </c>
      <c r="AJ119" s="100">
        <v>2.8968965999999998</v>
      </c>
      <c r="AK119" s="100">
        <v>3.5724260999999999</v>
      </c>
      <c r="AL119" s="100">
        <v>7.1762446999999998</v>
      </c>
      <c r="AM119" s="100">
        <v>16.390585000000002</v>
      </c>
      <c r="AN119" s="100">
        <v>22.900589</v>
      </c>
      <c r="AO119" s="100">
        <v>46.626494000000001</v>
      </c>
      <c r="AP119" s="100">
        <v>149.97549000000001</v>
      </c>
      <c r="AQ119" s="100">
        <v>6.8503765000000003</v>
      </c>
      <c r="AR119" s="100">
        <v>4.9319359</v>
      </c>
      <c r="AT119" s="124">
        <v>2012</v>
      </c>
      <c r="AU119" s="100">
        <v>0</v>
      </c>
      <c r="AV119" s="100">
        <v>0.1408867</v>
      </c>
      <c r="AW119" s="100">
        <v>0.28743849999999999</v>
      </c>
      <c r="AX119" s="100">
        <v>6.8508399999999997E-2</v>
      </c>
      <c r="AY119" s="100">
        <v>0.18473690000000001</v>
      </c>
      <c r="AZ119" s="100">
        <v>0.17682829999999999</v>
      </c>
      <c r="BA119" s="100">
        <v>0.3142373</v>
      </c>
      <c r="BB119" s="100">
        <v>0.19275870000000001</v>
      </c>
      <c r="BC119" s="100">
        <v>1.100562</v>
      </c>
      <c r="BD119" s="100">
        <v>0.4567119</v>
      </c>
      <c r="BE119" s="100">
        <v>1.5094736</v>
      </c>
      <c r="BF119" s="100">
        <v>2.9280390000000001</v>
      </c>
      <c r="BG119" s="100">
        <v>3.5130431999999998</v>
      </c>
      <c r="BH119" s="100">
        <v>6.1546156999999999</v>
      </c>
      <c r="BI119" s="100">
        <v>13.502333</v>
      </c>
      <c r="BJ119" s="100">
        <v>20.073101000000001</v>
      </c>
      <c r="BK119" s="100">
        <v>40.601985999999997</v>
      </c>
      <c r="BL119" s="100">
        <v>130.15535</v>
      </c>
      <c r="BM119" s="100">
        <v>5.1037796000000002</v>
      </c>
      <c r="BN119" s="100">
        <v>4.2821974000000003</v>
      </c>
      <c r="BP119" s="124">
        <v>2012</v>
      </c>
    </row>
    <row r="120" spans="2:68">
      <c r="B120" s="124">
        <v>2013</v>
      </c>
      <c r="C120" s="100">
        <v>0.1283079</v>
      </c>
      <c r="D120" s="100">
        <v>0.133746</v>
      </c>
      <c r="E120" s="100">
        <v>0.27908949999999999</v>
      </c>
      <c r="F120" s="100">
        <v>0</v>
      </c>
      <c r="G120" s="100">
        <v>0</v>
      </c>
      <c r="H120" s="100">
        <v>0.1147965</v>
      </c>
      <c r="I120" s="100">
        <v>0</v>
      </c>
      <c r="J120" s="100">
        <v>0</v>
      </c>
      <c r="K120" s="100">
        <v>0.60783920000000002</v>
      </c>
      <c r="L120" s="100">
        <v>0.65942089999999998</v>
      </c>
      <c r="M120" s="100">
        <v>1.4385968</v>
      </c>
      <c r="N120" s="100">
        <v>2.1805558</v>
      </c>
      <c r="O120" s="100">
        <v>3.7445073999999998</v>
      </c>
      <c r="P120" s="100">
        <v>4.1017763</v>
      </c>
      <c r="Q120" s="100">
        <v>7.8250935000000004</v>
      </c>
      <c r="R120" s="100">
        <v>17.294554999999999</v>
      </c>
      <c r="S120" s="100">
        <v>38.047251000000003</v>
      </c>
      <c r="T120" s="100">
        <v>89.541086000000007</v>
      </c>
      <c r="U120" s="100">
        <v>3.2766690000000001</v>
      </c>
      <c r="V120" s="100">
        <v>3.2407007999999999</v>
      </c>
      <c r="X120" s="124">
        <v>2013</v>
      </c>
      <c r="Y120" s="100">
        <v>0</v>
      </c>
      <c r="Z120" s="100">
        <v>0</v>
      </c>
      <c r="AA120" s="100">
        <v>0</v>
      </c>
      <c r="AB120" s="100">
        <v>0.28096749999999998</v>
      </c>
      <c r="AC120" s="100">
        <v>0</v>
      </c>
      <c r="AD120" s="100">
        <v>0</v>
      </c>
      <c r="AE120" s="100">
        <v>0.24297469999999999</v>
      </c>
      <c r="AF120" s="100">
        <v>0.38522780000000001</v>
      </c>
      <c r="AG120" s="100">
        <v>0.4767865</v>
      </c>
      <c r="AH120" s="100">
        <v>1.4252729</v>
      </c>
      <c r="AI120" s="100">
        <v>1.7903157000000001</v>
      </c>
      <c r="AJ120" s="100">
        <v>2.9750268000000002</v>
      </c>
      <c r="AK120" s="100">
        <v>3.6695199000000001</v>
      </c>
      <c r="AL120" s="100">
        <v>6.9746654000000001</v>
      </c>
      <c r="AM120" s="100">
        <v>15.052156</v>
      </c>
      <c r="AN120" s="100">
        <v>23.028872</v>
      </c>
      <c r="AO120" s="100">
        <v>43.905970000000003</v>
      </c>
      <c r="AP120" s="100">
        <v>157.73821000000001</v>
      </c>
      <c r="AQ120" s="100">
        <v>6.9412352999999998</v>
      </c>
      <c r="AR120" s="100">
        <v>4.8913886</v>
      </c>
      <c r="AT120" s="124">
        <v>2013</v>
      </c>
      <c r="AU120" s="100">
        <v>6.5912100000000001E-2</v>
      </c>
      <c r="AV120" s="100">
        <v>6.8728200000000003E-2</v>
      </c>
      <c r="AW120" s="100">
        <v>0.14299220000000001</v>
      </c>
      <c r="AX120" s="100">
        <v>0.13636390000000001</v>
      </c>
      <c r="AY120" s="100">
        <v>0</v>
      </c>
      <c r="AZ120" s="100">
        <v>5.7983699999999999E-2</v>
      </c>
      <c r="BA120" s="100">
        <v>0.12088790000000001</v>
      </c>
      <c r="BB120" s="100">
        <v>0.19328300000000001</v>
      </c>
      <c r="BC120" s="100">
        <v>0.54166749999999997</v>
      </c>
      <c r="BD120" s="100">
        <v>1.0457358999999999</v>
      </c>
      <c r="BE120" s="100">
        <v>1.6164291</v>
      </c>
      <c r="BF120" s="100">
        <v>2.5829152</v>
      </c>
      <c r="BG120" s="100">
        <v>3.7066344</v>
      </c>
      <c r="BH120" s="100">
        <v>5.5494820000000002</v>
      </c>
      <c r="BI120" s="100">
        <v>11.50901</v>
      </c>
      <c r="BJ120" s="100">
        <v>20.332263000000001</v>
      </c>
      <c r="BK120" s="100">
        <v>41.358527000000002</v>
      </c>
      <c r="BL120" s="100">
        <v>133.5318</v>
      </c>
      <c r="BM120" s="100">
        <v>5.1173678999999996</v>
      </c>
      <c r="BN120" s="100">
        <v>4.2157806999999998</v>
      </c>
      <c r="BP120" s="124">
        <v>2013</v>
      </c>
    </row>
    <row r="121" spans="2:68">
      <c r="B121" s="124">
        <v>2014</v>
      </c>
      <c r="C121" s="100">
        <v>0.1269969</v>
      </c>
      <c r="D121" s="100">
        <v>0</v>
      </c>
      <c r="E121" s="100">
        <v>0</v>
      </c>
      <c r="F121" s="100">
        <v>0</v>
      </c>
      <c r="G121" s="100">
        <v>0.2364019</v>
      </c>
      <c r="H121" s="100">
        <v>0</v>
      </c>
      <c r="I121" s="100">
        <v>0</v>
      </c>
      <c r="J121" s="100">
        <v>0.25790809999999997</v>
      </c>
      <c r="K121" s="100">
        <v>0.48603970000000002</v>
      </c>
      <c r="L121" s="100">
        <v>0.65552449999999995</v>
      </c>
      <c r="M121" s="100">
        <v>1.1701305</v>
      </c>
      <c r="N121" s="100">
        <v>1.9942594</v>
      </c>
      <c r="O121" s="100">
        <v>4.8196719999999997</v>
      </c>
      <c r="P121" s="100">
        <v>4.8759698</v>
      </c>
      <c r="Q121" s="100">
        <v>9.7277719999999999</v>
      </c>
      <c r="R121" s="100">
        <v>17.269666000000001</v>
      </c>
      <c r="S121" s="100">
        <v>39.628709000000001</v>
      </c>
      <c r="T121" s="100">
        <v>97.204306000000003</v>
      </c>
      <c r="U121" s="100">
        <v>3.5994473</v>
      </c>
      <c r="V121" s="100">
        <v>3.4682213000000002</v>
      </c>
      <c r="X121" s="124">
        <v>2014</v>
      </c>
      <c r="Y121" s="100">
        <v>0</v>
      </c>
      <c r="Z121" s="100">
        <v>0</v>
      </c>
      <c r="AA121" s="100">
        <v>0</v>
      </c>
      <c r="AB121" s="100">
        <v>0.27939950000000002</v>
      </c>
      <c r="AC121" s="100">
        <v>0</v>
      </c>
      <c r="AD121" s="100">
        <v>0.2306629</v>
      </c>
      <c r="AE121" s="100">
        <v>0.23536689999999999</v>
      </c>
      <c r="AF121" s="100">
        <v>0.51153579999999998</v>
      </c>
      <c r="AG121" s="100">
        <v>0.71386419999999995</v>
      </c>
      <c r="AH121" s="100">
        <v>0.77059809999999995</v>
      </c>
      <c r="AI121" s="100">
        <v>1.2683852</v>
      </c>
      <c r="AJ121" s="100">
        <v>2.3537197999999999</v>
      </c>
      <c r="AK121" s="100">
        <v>4.5294241</v>
      </c>
      <c r="AL121" s="100">
        <v>6.5564475</v>
      </c>
      <c r="AM121" s="100">
        <v>13.643055</v>
      </c>
      <c r="AN121" s="100">
        <v>25.746254</v>
      </c>
      <c r="AO121" s="100">
        <v>41.111593999999997</v>
      </c>
      <c r="AP121" s="100">
        <v>156.93401</v>
      </c>
      <c r="AQ121" s="100">
        <v>6.9113271000000003</v>
      </c>
      <c r="AR121" s="100">
        <v>4.8116962000000001</v>
      </c>
      <c r="AT121" s="124">
        <v>2014</v>
      </c>
      <c r="AU121" s="100">
        <v>6.5226999999999993E-2</v>
      </c>
      <c r="AV121" s="100">
        <v>0</v>
      </c>
      <c r="AW121" s="100">
        <v>0</v>
      </c>
      <c r="AX121" s="100">
        <v>0.13561719999999999</v>
      </c>
      <c r="AY121" s="100">
        <v>0.1211276</v>
      </c>
      <c r="AZ121" s="100">
        <v>0.11472789999999999</v>
      </c>
      <c r="BA121" s="100">
        <v>0.11733540000000001</v>
      </c>
      <c r="BB121" s="100">
        <v>0.38525029999999999</v>
      </c>
      <c r="BC121" s="100">
        <v>0.60115160000000001</v>
      </c>
      <c r="BD121" s="100">
        <v>0.7136536</v>
      </c>
      <c r="BE121" s="100">
        <v>1.2198652999999999</v>
      </c>
      <c r="BF121" s="100">
        <v>2.1765444</v>
      </c>
      <c r="BG121" s="100">
        <v>4.6725012000000001</v>
      </c>
      <c r="BH121" s="100">
        <v>5.7241701000000003</v>
      </c>
      <c r="BI121" s="100">
        <v>11.725778</v>
      </c>
      <c r="BJ121" s="100">
        <v>21.735506999999998</v>
      </c>
      <c r="BK121" s="100">
        <v>40.462698000000003</v>
      </c>
      <c r="BL121" s="100">
        <v>135.4205</v>
      </c>
      <c r="BM121" s="100">
        <v>5.2641239000000004</v>
      </c>
      <c r="BN121" s="100">
        <v>4.2635440999999998</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musculoskeletal system and connective tissue (ICD-10 M00–M99),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[GRIM_output.xls]GRIM1300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musculoskeletal system and connective tissue.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213</v>
      </c>
      <c r="C25" s="279">
        <v>1.1499999999999999</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musculoskeletal system and connective tissue (ICD-10 M00–M99),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0.1269969</v>
      </c>
      <c r="D32" s="157">
        <f ca="1">INDIRECT("Rates!D"&amp;$E$8)</f>
        <v>0</v>
      </c>
      <c r="E32" s="157">
        <f ca="1">INDIRECT("Rates!E"&amp;$E$8)</f>
        <v>0</v>
      </c>
      <c r="F32" s="157">
        <f ca="1">INDIRECT("Rates!F"&amp;$E$8)</f>
        <v>0</v>
      </c>
      <c r="G32" s="157">
        <f ca="1">INDIRECT("Rates!G"&amp;$E$8)</f>
        <v>0.2364019</v>
      </c>
      <c r="H32" s="157">
        <f ca="1">INDIRECT("Rates!H"&amp;$E$8)</f>
        <v>0</v>
      </c>
      <c r="I32" s="157">
        <f ca="1">INDIRECT("Rates!I"&amp;$E$8)</f>
        <v>0</v>
      </c>
      <c r="J32" s="157">
        <f ca="1">INDIRECT("Rates!J"&amp;$E$8)</f>
        <v>0.25790809999999997</v>
      </c>
      <c r="K32" s="157">
        <f ca="1">INDIRECT("Rates!K"&amp;$E$8)</f>
        <v>0.48603970000000002</v>
      </c>
      <c r="L32" s="157">
        <f ca="1">INDIRECT("Rates!L"&amp;$E$8)</f>
        <v>0.65552449999999995</v>
      </c>
      <c r="M32" s="157">
        <f ca="1">INDIRECT("Rates!M"&amp;$E$8)</f>
        <v>1.1701305</v>
      </c>
      <c r="N32" s="157">
        <f ca="1">INDIRECT("Rates!N"&amp;$E$8)</f>
        <v>1.9942594</v>
      </c>
      <c r="O32" s="157">
        <f ca="1">INDIRECT("Rates!O"&amp;$E$8)</f>
        <v>4.8196719999999997</v>
      </c>
      <c r="P32" s="157">
        <f ca="1">INDIRECT("Rates!P"&amp;$E$8)</f>
        <v>4.8759698</v>
      </c>
      <c r="Q32" s="157">
        <f ca="1">INDIRECT("Rates!Q"&amp;$E$8)</f>
        <v>9.7277719999999999</v>
      </c>
      <c r="R32" s="157">
        <f ca="1">INDIRECT("Rates!R"&amp;$E$8)</f>
        <v>17.269666000000001</v>
      </c>
      <c r="S32" s="157">
        <f ca="1">INDIRECT("Rates!S"&amp;$E$8)</f>
        <v>39.628709000000001</v>
      </c>
      <c r="T32" s="157">
        <f ca="1">INDIRECT("Rates!T"&amp;$E$8)</f>
        <v>97.204306000000003</v>
      </c>
    </row>
    <row r="33" spans="1:21">
      <c r="B33" s="145" t="s">
        <v>198</v>
      </c>
      <c r="C33" s="157">
        <f ca="1">INDIRECT("Rates!Y"&amp;$E$8)</f>
        <v>0</v>
      </c>
      <c r="D33" s="157">
        <f ca="1">INDIRECT("Rates!Z"&amp;$E$8)</f>
        <v>0</v>
      </c>
      <c r="E33" s="157">
        <f ca="1">INDIRECT("Rates!AA"&amp;$E$8)</f>
        <v>0</v>
      </c>
      <c r="F33" s="157">
        <f ca="1">INDIRECT("Rates!AB"&amp;$E$8)</f>
        <v>0.27939950000000002</v>
      </c>
      <c r="G33" s="157">
        <f ca="1">INDIRECT("Rates!AC"&amp;$E$8)</f>
        <v>0</v>
      </c>
      <c r="H33" s="157">
        <f ca="1">INDIRECT("Rates!AD"&amp;$E$8)</f>
        <v>0.2306629</v>
      </c>
      <c r="I33" s="157">
        <f ca="1">INDIRECT("Rates!AE"&amp;$E$8)</f>
        <v>0.23536689999999999</v>
      </c>
      <c r="J33" s="157">
        <f ca="1">INDIRECT("Rates!AF"&amp;$E$8)</f>
        <v>0.51153579999999998</v>
      </c>
      <c r="K33" s="157">
        <f ca="1">INDIRECT("Rates!AG"&amp;$E$8)</f>
        <v>0.71386419999999995</v>
      </c>
      <c r="L33" s="157">
        <f ca="1">INDIRECT("Rates!AH"&amp;$E$8)</f>
        <v>0.77059809999999995</v>
      </c>
      <c r="M33" s="157">
        <f ca="1">INDIRECT("Rates!AI"&amp;$E$8)</f>
        <v>1.2683852</v>
      </c>
      <c r="N33" s="157">
        <f ca="1">INDIRECT("Rates!AJ"&amp;$E$8)</f>
        <v>2.3537197999999999</v>
      </c>
      <c r="O33" s="157">
        <f ca="1">INDIRECT("Rates!AK"&amp;$E$8)</f>
        <v>4.5294241</v>
      </c>
      <c r="P33" s="157">
        <f ca="1">INDIRECT("Rates!AL"&amp;$E$8)</f>
        <v>6.5564475</v>
      </c>
      <c r="Q33" s="157">
        <f ca="1">INDIRECT("Rates!AM"&amp;$E$8)</f>
        <v>13.643055</v>
      </c>
      <c r="R33" s="157">
        <f ca="1">INDIRECT("Rates!AN"&amp;$E$8)</f>
        <v>25.746254</v>
      </c>
      <c r="S33" s="157">
        <f ca="1">INDIRECT("Rates!AO"&amp;$E$8)</f>
        <v>41.111593999999997</v>
      </c>
      <c r="T33" s="157">
        <f ca="1">INDIRECT("Rates!AP"&amp;$E$8)</f>
        <v>156.93401</v>
      </c>
    </row>
    <row r="35" spans="1:21">
      <c r="A35" s="87">
        <v>2</v>
      </c>
      <c r="B35" s="137" t="str">
        <f>"Number of deaths due to " &amp;Admin!B6&amp;" (ICD-10 "&amp;UPPER(Admin!C6)&amp;"), by sex and age group, " &amp;Admin!D8</f>
        <v>Number of deaths due to All diseases of the musculoskeletal system and connective tissue (ICD-10 M00–M99),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v>
      </c>
      <c r="D38" s="157">
        <f ca="1">INDIRECT("Deaths!D"&amp;$E$8)</f>
        <v>0</v>
      </c>
      <c r="E38" s="157">
        <f ca="1">INDIRECT("Deaths!E"&amp;$E$8)</f>
        <v>0</v>
      </c>
      <c r="F38" s="157">
        <f ca="1">INDIRECT("Deaths!F"&amp;$E$8)</f>
        <v>0</v>
      </c>
      <c r="G38" s="157">
        <f ca="1">INDIRECT("Deaths!G"&amp;$E$8)</f>
        <v>2</v>
      </c>
      <c r="H38" s="157">
        <f ca="1">INDIRECT("Deaths!H"&amp;$E$8)</f>
        <v>0</v>
      </c>
      <c r="I38" s="157">
        <f ca="1">INDIRECT("Deaths!I"&amp;$E$8)</f>
        <v>0</v>
      </c>
      <c r="J38" s="157">
        <f ca="1">INDIRECT("Deaths!J"&amp;$E$8)</f>
        <v>2</v>
      </c>
      <c r="K38" s="157">
        <f ca="1">INDIRECT("Deaths!K"&amp;$E$8)</f>
        <v>4</v>
      </c>
      <c r="L38" s="157">
        <f ca="1">INDIRECT("Deaths!L"&amp;$E$8)</f>
        <v>5</v>
      </c>
      <c r="M38" s="157">
        <f ca="1">INDIRECT("Deaths!M"&amp;$E$8)</f>
        <v>9</v>
      </c>
      <c r="N38" s="157">
        <f ca="1">INDIRECT("Deaths!N"&amp;$E$8)</f>
        <v>14</v>
      </c>
      <c r="O38" s="157">
        <f ca="1">INDIRECT("Deaths!O"&amp;$E$8)</f>
        <v>30</v>
      </c>
      <c r="P38" s="157">
        <f ca="1">INDIRECT("Deaths!P"&amp;$E$8)</f>
        <v>27</v>
      </c>
      <c r="Q38" s="157">
        <f ca="1">INDIRECT("Deaths!Q"&amp;$E$8)</f>
        <v>39</v>
      </c>
      <c r="R38" s="157">
        <f ca="1">INDIRECT("Deaths!R"&amp;$E$8)</f>
        <v>50</v>
      </c>
      <c r="S38" s="157">
        <f ca="1">INDIRECT("Deaths!S"&amp;$E$8)</f>
        <v>78</v>
      </c>
      <c r="T38" s="157">
        <f ca="1">INDIRECT("Deaths!T"&amp;$E$8)</f>
        <v>159</v>
      </c>
      <c r="U38" s="159">
        <f ca="1">SUM(C38:T38)</f>
        <v>420</v>
      </c>
    </row>
    <row r="39" spans="1:21">
      <c r="B39" s="87" t="s">
        <v>63</v>
      </c>
      <c r="C39" s="157">
        <f ca="1">INDIRECT("Deaths!Y"&amp;$E$8)</f>
        <v>0</v>
      </c>
      <c r="D39" s="157">
        <f ca="1">INDIRECT("Deaths!Z"&amp;$E$8)</f>
        <v>0</v>
      </c>
      <c r="E39" s="157">
        <f ca="1">INDIRECT("Deaths!AA"&amp;$E$8)</f>
        <v>0</v>
      </c>
      <c r="F39" s="157">
        <f ca="1">INDIRECT("Deaths!AB"&amp;$E$8)</f>
        <v>2</v>
      </c>
      <c r="G39" s="157">
        <f ca="1">INDIRECT("Deaths!AC"&amp;$E$8)</f>
        <v>0</v>
      </c>
      <c r="H39" s="157">
        <f ca="1">INDIRECT("Deaths!AD"&amp;$E$8)</f>
        <v>2</v>
      </c>
      <c r="I39" s="157">
        <f ca="1">INDIRECT("Deaths!AE"&amp;$E$8)</f>
        <v>2</v>
      </c>
      <c r="J39" s="157">
        <f ca="1">INDIRECT("Deaths!AF"&amp;$E$8)</f>
        <v>4</v>
      </c>
      <c r="K39" s="157">
        <f ca="1">INDIRECT("Deaths!AG"&amp;$E$8)</f>
        <v>6</v>
      </c>
      <c r="L39" s="157">
        <f ca="1">INDIRECT("Deaths!AH"&amp;$E$8)</f>
        <v>6</v>
      </c>
      <c r="M39" s="157">
        <f ca="1">INDIRECT("Deaths!AI"&amp;$E$8)</f>
        <v>10</v>
      </c>
      <c r="N39" s="157">
        <f ca="1">INDIRECT("Deaths!AJ"&amp;$E$8)</f>
        <v>17</v>
      </c>
      <c r="O39" s="157">
        <f ca="1">INDIRECT("Deaths!AK"&amp;$E$8)</f>
        <v>29</v>
      </c>
      <c r="P39" s="157">
        <f ca="1">INDIRECT("Deaths!AL"&amp;$E$8)</f>
        <v>37</v>
      </c>
      <c r="Q39" s="157">
        <f ca="1">INDIRECT("Deaths!AM"&amp;$E$8)</f>
        <v>57</v>
      </c>
      <c r="R39" s="157">
        <f ca="1">INDIRECT("Deaths!AN"&amp;$E$8)</f>
        <v>83</v>
      </c>
      <c r="S39" s="157">
        <f ca="1">INDIRECT("Deaths!AO"&amp;$E$8)</f>
        <v>104</v>
      </c>
      <c r="T39" s="157">
        <f ca="1">INDIRECT("Deaths!AP"&amp;$E$8)</f>
        <v>456</v>
      </c>
      <c r="U39" s="159">
        <f ca="1">SUM(C39:T39)</f>
        <v>815</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v>
      </c>
      <c r="D42" s="162">
        <f t="shared" ref="D42:T42" ca="1" si="0">-1*D38</f>
        <v>0</v>
      </c>
      <c r="E42" s="162">
        <f t="shared" ca="1" si="0"/>
        <v>0</v>
      </c>
      <c r="F42" s="162">
        <f t="shared" ca="1" si="0"/>
        <v>0</v>
      </c>
      <c r="G42" s="162">
        <f t="shared" ca="1" si="0"/>
        <v>-2</v>
      </c>
      <c r="H42" s="162">
        <f t="shared" ca="1" si="0"/>
        <v>0</v>
      </c>
      <c r="I42" s="162">
        <f t="shared" ca="1" si="0"/>
        <v>0</v>
      </c>
      <c r="J42" s="162">
        <f t="shared" ca="1" si="0"/>
        <v>-2</v>
      </c>
      <c r="K42" s="162">
        <f t="shared" ca="1" si="0"/>
        <v>-4</v>
      </c>
      <c r="L42" s="162">
        <f t="shared" ca="1" si="0"/>
        <v>-5</v>
      </c>
      <c r="M42" s="162">
        <f t="shared" ca="1" si="0"/>
        <v>-9</v>
      </c>
      <c r="N42" s="162">
        <f t="shared" ca="1" si="0"/>
        <v>-14</v>
      </c>
      <c r="O42" s="162">
        <f t="shared" ca="1" si="0"/>
        <v>-30</v>
      </c>
      <c r="P42" s="162">
        <f t="shared" ca="1" si="0"/>
        <v>-27</v>
      </c>
      <c r="Q42" s="162">
        <f t="shared" ca="1" si="0"/>
        <v>-39</v>
      </c>
      <c r="R42" s="162">
        <f t="shared" ca="1" si="0"/>
        <v>-50</v>
      </c>
      <c r="S42" s="162">
        <f t="shared" ca="1" si="0"/>
        <v>-78</v>
      </c>
      <c r="T42" s="162">
        <f t="shared" ca="1" si="0"/>
        <v>-159</v>
      </c>
      <c r="U42" s="161"/>
    </row>
    <row r="43" spans="1:21">
      <c r="B43" s="87" t="s">
        <v>63</v>
      </c>
      <c r="C43" s="162">
        <f ca="1">C39</f>
        <v>0</v>
      </c>
      <c r="D43" s="162">
        <f t="shared" ref="D43:T43" ca="1" si="1">D39</f>
        <v>0</v>
      </c>
      <c r="E43" s="162">
        <f t="shared" ca="1" si="1"/>
        <v>0</v>
      </c>
      <c r="F43" s="162">
        <f t="shared" ca="1" si="1"/>
        <v>2</v>
      </c>
      <c r="G43" s="162">
        <f t="shared" ca="1" si="1"/>
        <v>0</v>
      </c>
      <c r="H43" s="162">
        <f t="shared" ca="1" si="1"/>
        <v>2</v>
      </c>
      <c r="I43" s="162">
        <f t="shared" ca="1" si="1"/>
        <v>2</v>
      </c>
      <c r="J43" s="162">
        <f t="shared" ca="1" si="1"/>
        <v>4</v>
      </c>
      <c r="K43" s="162">
        <f t="shared" ca="1" si="1"/>
        <v>6</v>
      </c>
      <c r="L43" s="162">
        <f t="shared" ca="1" si="1"/>
        <v>6</v>
      </c>
      <c r="M43" s="162">
        <f t="shared" ca="1" si="1"/>
        <v>10</v>
      </c>
      <c r="N43" s="162">
        <f t="shared" ca="1" si="1"/>
        <v>17</v>
      </c>
      <c r="O43" s="162">
        <f t="shared" ca="1" si="1"/>
        <v>29</v>
      </c>
      <c r="P43" s="162">
        <f t="shared" ca="1" si="1"/>
        <v>37</v>
      </c>
      <c r="Q43" s="162">
        <f t="shared" ca="1" si="1"/>
        <v>57</v>
      </c>
      <c r="R43" s="162">
        <f t="shared" ca="1" si="1"/>
        <v>83</v>
      </c>
      <c r="S43" s="162">
        <f t="shared" ca="1" si="1"/>
        <v>104</v>
      </c>
      <c r="T43" s="162">
        <f t="shared" ca="1" si="1"/>
        <v>456</v>
      </c>
      <c r="U43" s="161"/>
    </row>
    <row r="45" spans="1:21">
      <c r="A45" s="87">
        <v>3</v>
      </c>
      <c r="B45" s="137" t="str">
        <f>"Number of deaths due to " &amp;Admin!B6&amp;" (ICD-10 "&amp;UPPER(Admin!C6)&amp;"), by sex and year, " &amp;Admin!D6&amp;"–" &amp;Admin!D8</f>
        <v>Number of deaths due to All diseases of the musculoskeletal system and connective tissue (ICD-10 M00–M99), by sex and year, 1968–2014</v>
      </c>
      <c r="C45" s="141"/>
      <c r="D45" s="141"/>
      <c r="E45" s="141"/>
    </row>
    <row r="46" spans="1:21">
      <c r="A46" s="87">
        <v>4</v>
      </c>
      <c r="B46" s="137" t="str">
        <f>"Age-standardised death rates for " &amp;Admin!B6&amp;" (ICD-10 "&amp;UPPER(Admin!C6)&amp;"), by sex and year, " &amp;Admin!D6&amp;"–" &amp;Admin!D8</f>
        <v>Age-standardised death rates for All diseases of the musculoskeletal system and connective tissue (ICD-10 M00–M99),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163</v>
      </c>
      <c r="D118" s="165">
        <f>Deaths!AR75</f>
        <v>261</v>
      </c>
      <c r="E118" s="165">
        <f>Deaths!BN75</f>
        <v>424</v>
      </c>
      <c r="F118" s="166">
        <f>Rates!V75</f>
        <v>5.3541145999999999</v>
      </c>
      <c r="G118" s="166">
        <f>Rates!AR75</f>
        <v>6.0376726999999999</v>
      </c>
      <c r="H118" s="166">
        <f>Rates!BN75</f>
        <v>5.7284983</v>
      </c>
    </row>
    <row r="119" spans="2:8">
      <c r="B119" s="145">
        <v>1969</v>
      </c>
      <c r="C119" s="165">
        <f>Deaths!V76</f>
        <v>174</v>
      </c>
      <c r="D119" s="165">
        <f>Deaths!AR76</f>
        <v>270</v>
      </c>
      <c r="E119" s="165">
        <f>Deaths!BN76</f>
        <v>444</v>
      </c>
      <c r="F119" s="166">
        <f>Rates!V76</f>
        <v>4.7108530000000002</v>
      </c>
      <c r="G119" s="166">
        <f>Rates!AR76</f>
        <v>5.9321653999999997</v>
      </c>
      <c r="H119" s="166">
        <f>Rates!BN76</f>
        <v>5.4838597</v>
      </c>
    </row>
    <row r="120" spans="2:8">
      <c r="B120" s="145">
        <v>1970</v>
      </c>
      <c r="C120" s="165">
        <f>Deaths!V77</f>
        <v>173</v>
      </c>
      <c r="D120" s="165">
        <f>Deaths!AR77</f>
        <v>305</v>
      </c>
      <c r="E120" s="165">
        <f>Deaths!BN77</f>
        <v>478</v>
      </c>
      <c r="F120" s="166">
        <f>Rates!V77</f>
        <v>5.0070423000000002</v>
      </c>
      <c r="G120" s="166">
        <f>Rates!AR77</f>
        <v>6.5262753</v>
      </c>
      <c r="H120" s="166">
        <f>Rates!BN77</f>
        <v>5.8950480000000001</v>
      </c>
    </row>
    <row r="121" spans="2:8">
      <c r="B121" s="145">
        <v>1971</v>
      </c>
      <c r="C121" s="165">
        <f>Deaths!V78</f>
        <v>164</v>
      </c>
      <c r="D121" s="165">
        <f>Deaths!AR78</f>
        <v>304</v>
      </c>
      <c r="E121" s="165">
        <f>Deaths!BN78</f>
        <v>468</v>
      </c>
      <c r="F121" s="166">
        <f>Rates!V78</f>
        <v>4.6104472999999997</v>
      </c>
      <c r="G121" s="166">
        <f>Rates!AR78</f>
        <v>6.2383414999999998</v>
      </c>
      <c r="H121" s="166">
        <f>Rates!BN78</f>
        <v>5.5595999000000003</v>
      </c>
    </row>
    <row r="122" spans="2:8">
      <c r="B122" s="145">
        <v>1972</v>
      </c>
      <c r="C122" s="165">
        <f>Deaths!V79</f>
        <v>158</v>
      </c>
      <c r="D122" s="165">
        <f>Deaths!AR79</f>
        <v>323</v>
      </c>
      <c r="E122" s="165">
        <f>Deaths!BN79</f>
        <v>481</v>
      </c>
      <c r="F122" s="166">
        <f>Rates!V79</f>
        <v>4.8571448000000004</v>
      </c>
      <c r="G122" s="166">
        <f>Rates!AR79</f>
        <v>6.4534111999999997</v>
      </c>
      <c r="H122" s="166">
        <f>Rates!BN79</f>
        <v>5.7192439999999998</v>
      </c>
    </row>
    <row r="123" spans="2:8">
      <c r="B123" s="145">
        <v>1973</v>
      </c>
      <c r="C123" s="165">
        <f>Deaths!V80</f>
        <v>187</v>
      </c>
      <c r="D123" s="165">
        <f>Deaths!AR80</f>
        <v>268</v>
      </c>
      <c r="E123" s="165">
        <f>Deaths!BN80</f>
        <v>455</v>
      </c>
      <c r="F123" s="166">
        <f>Rates!V80</f>
        <v>5.1184824999999998</v>
      </c>
      <c r="G123" s="166">
        <f>Rates!AR80</f>
        <v>5.3872083000000002</v>
      </c>
      <c r="H123" s="166">
        <f>Rates!BN80</f>
        <v>5.2963145000000003</v>
      </c>
    </row>
    <row r="124" spans="2:8">
      <c r="B124" s="145">
        <v>1974</v>
      </c>
      <c r="C124" s="165">
        <f>Deaths!V81</f>
        <v>201</v>
      </c>
      <c r="D124" s="165">
        <f>Deaths!AR81</f>
        <v>344</v>
      </c>
      <c r="E124" s="165">
        <f>Deaths!BN81</f>
        <v>545</v>
      </c>
      <c r="F124" s="166">
        <f>Rates!V81</f>
        <v>5.6336032999999999</v>
      </c>
      <c r="G124" s="166">
        <f>Rates!AR81</f>
        <v>6.6419524000000001</v>
      </c>
      <c r="H124" s="166">
        <f>Rates!BN81</f>
        <v>6.2138609000000002</v>
      </c>
    </row>
    <row r="125" spans="2:8">
      <c r="B125" s="145">
        <v>1975</v>
      </c>
      <c r="C125" s="165">
        <f>Deaths!V82</f>
        <v>148</v>
      </c>
      <c r="D125" s="165">
        <f>Deaths!AR82</f>
        <v>274</v>
      </c>
      <c r="E125" s="165">
        <f>Deaths!BN82</f>
        <v>422</v>
      </c>
      <c r="F125" s="166">
        <f>Rates!V82</f>
        <v>3.8215216999999999</v>
      </c>
      <c r="G125" s="166">
        <f>Rates!AR82</f>
        <v>5.0930492000000003</v>
      </c>
      <c r="H125" s="166">
        <f>Rates!BN82</f>
        <v>4.5541235000000002</v>
      </c>
    </row>
    <row r="126" spans="2:8">
      <c r="B126" s="145">
        <v>1976</v>
      </c>
      <c r="C126" s="165">
        <f>Deaths!V83</f>
        <v>174</v>
      </c>
      <c r="D126" s="165">
        <f>Deaths!AR83</f>
        <v>300</v>
      </c>
      <c r="E126" s="165">
        <f>Deaths!BN83</f>
        <v>474</v>
      </c>
      <c r="F126" s="166">
        <f>Rates!V83</f>
        <v>4.8182713000000001</v>
      </c>
      <c r="G126" s="166">
        <f>Rates!AR83</f>
        <v>5.5589158000000003</v>
      </c>
      <c r="H126" s="166">
        <f>Rates!BN83</f>
        <v>5.2544411000000002</v>
      </c>
    </row>
    <row r="127" spans="2:8">
      <c r="B127" s="145">
        <v>1977</v>
      </c>
      <c r="C127" s="165">
        <f>Deaths!V84</f>
        <v>160</v>
      </c>
      <c r="D127" s="165">
        <f>Deaths!AR84</f>
        <v>287</v>
      </c>
      <c r="E127" s="165">
        <f>Deaths!BN84</f>
        <v>447</v>
      </c>
      <c r="F127" s="166">
        <f>Rates!V84</f>
        <v>4.2270311999999999</v>
      </c>
      <c r="G127" s="166">
        <f>Rates!AR84</f>
        <v>5.1425860999999999</v>
      </c>
      <c r="H127" s="166">
        <f>Rates!BN84</f>
        <v>4.7839922000000001</v>
      </c>
    </row>
    <row r="128" spans="2:8">
      <c r="B128" s="145">
        <v>1978</v>
      </c>
      <c r="C128" s="165">
        <f>Deaths!V85</f>
        <v>194</v>
      </c>
      <c r="D128" s="165">
        <f>Deaths!AR85</f>
        <v>322</v>
      </c>
      <c r="E128" s="165">
        <f>Deaths!BN85</f>
        <v>516</v>
      </c>
      <c r="F128" s="166">
        <f>Rates!V85</f>
        <v>4.6886546999999998</v>
      </c>
      <c r="G128" s="166">
        <f>Rates!AR85</f>
        <v>5.6137841999999996</v>
      </c>
      <c r="H128" s="166">
        <f>Rates!BN85</f>
        <v>5.2672417999999999</v>
      </c>
    </row>
    <row r="129" spans="2:8">
      <c r="B129" s="145">
        <v>1979</v>
      </c>
      <c r="C129" s="165">
        <f>Deaths!V86</f>
        <v>148</v>
      </c>
      <c r="D129" s="165">
        <f>Deaths!AR86</f>
        <v>298</v>
      </c>
      <c r="E129" s="165">
        <f>Deaths!BN86</f>
        <v>446</v>
      </c>
      <c r="F129" s="166">
        <f>Rates!V86</f>
        <v>3.5255293999999999</v>
      </c>
      <c r="G129" s="166">
        <f>Rates!AR86</f>
        <v>5.0795433000000001</v>
      </c>
      <c r="H129" s="166">
        <f>Rates!BN86</f>
        <v>4.5147797000000001</v>
      </c>
    </row>
    <row r="130" spans="2:8">
      <c r="B130" s="145">
        <v>1980</v>
      </c>
      <c r="C130" s="165">
        <f>Deaths!V87</f>
        <v>139</v>
      </c>
      <c r="D130" s="165">
        <f>Deaths!AR87</f>
        <v>329</v>
      </c>
      <c r="E130" s="165">
        <f>Deaths!BN87</f>
        <v>468</v>
      </c>
      <c r="F130" s="166">
        <f>Rates!V87</f>
        <v>3.5419619</v>
      </c>
      <c r="G130" s="166">
        <f>Rates!AR87</f>
        <v>5.4424067000000003</v>
      </c>
      <c r="H130" s="166">
        <f>Rates!BN87</f>
        <v>4.6864173999999998</v>
      </c>
    </row>
    <row r="131" spans="2:8">
      <c r="B131" s="145">
        <v>1981</v>
      </c>
      <c r="C131" s="165">
        <f>Deaths!V88</f>
        <v>172</v>
      </c>
      <c r="D131" s="165">
        <f>Deaths!AR88</f>
        <v>317</v>
      </c>
      <c r="E131" s="165">
        <f>Deaths!BN88</f>
        <v>489</v>
      </c>
      <c r="F131" s="166">
        <f>Rates!V88</f>
        <v>4.1394412000000003</v>
      </c>
      <c r="G131" s="166">
        <f>Rates!AR88</f>
        <v>5.1811762000000003</v>
      </c>
      <c r="H131" s="166">
        <f>Rates!BN88</f>
        <v>4.7855594999999997</v>
      </c>
    </row>
    <row r="132" spans="2:8">
      <c r="B132" s="145">
        <v>1982</v>
      </c>
      <c r="C132" s="165">
        <f>Deaths!V89</f>
        <v>192</v>
      </c>
      <c r="D132" s="165">
        <f>Deaths!AR89</f>
        <v>345</v>
      </c>
      <c r="E132" s="165">
        <f>Deaths!BN89</f>
        <v>537</v>
      </c>
      <c r="F132" s="166">
        <f>Rates!V89</f>
        <v>4.1377246999999997</v>
      </c>
      <c r="G132" s="166">
        <f>Rates!AR89</f>
        <v>5.3041931</v>
      </c>
      <c r="H132" s="166">
        <f>Rates!BN89</f>
        <v>4.9255953000000003</v>
      </c>
    </row>
    <row r="133" spans="2:8">
      <c r="B133" s="145">
        <v>1983</v>
      </c>
      <c r="C133" s="165">
        <f>Deaths!V90</f>
        <v>180</v>
      </c>
      <c r="D133" s="165">
        <f>Deaths!AR90</f>
        <v>344</v>
      </c>
      <c r="E133" s="165">
        <f>Deaths!BN90</f>
        <v>524</v>
      </c>
      <c r="F133" s="166">
        <f>Rates!V90</f>
        <v>4.1367988999999996</v>
      </c>
      <c r="G133" s="166">
        <f>Rates!AR90</f>
        <v>5.2081613000000004</v>
      </c>
      <c r="H133" s="166">
        <f>Rates!BN90</f>
        <v>4.7748226000000003</v>
      </c>
    </row>
    <row r="134" spans="2:8">
      <c r="B134" s="145">
        <v>1984</v>
      </c>
      <c r="C134" s="165">
        <f>Deaths!V91</f>
        <v>171</v>
      </c>
      <c r="D134" s="165">
        <f>Deaths!AR91</f>
        <v>366</v>
      </c>
      <c r="E134" s="165">
        <f>Deaths!BN91</f>
        <v>537</v>
      </c>
      <c r="F134" s="166">
        <f>Rates!V91</f>
        <v>3.9244219999999999</v>
      </c>
      <c r="G134" s="166">
        <f>Rates!AR91</f>
        <v>5.363092</v>
      </c>
      <c r="H134" s="166">
        <f>Rates!BN91</f>
        <v>4.7216570999999998</v>
      </c>
    </row>
    <row r="135" spans="2:8">
      <c r="B135" s="145">
        <v>1985</v>
      </c>
      <c r="C135" s="165">
        <f>Deaths!V92</f>
        <v>195</v>
      </c>
      <c r="D135" s="165">
        <f>Deaths!AR92</f>
        <v>387</v>
      </c>
      <c r="E135" s="165">
        <f>Deaths!BN92</f>
        <v>582</v>
      </c>
      <c r="F135" s="166">
        <f>Rates!V92</f>
        <v>4.3016223</v>
      </c>
      <c r="G135" s="166">
        <f>Rates!AR92</f>
        <v>5.4714862999999996</v>
      </c>
      <c r="H135" s="166">
        <f>Rates!BN92</f>
        <v>4.9402553999999999</v>
      </c>
    </row>
    <row r="136" spans="2:8">
      <c r="B136" s="145">
        <v>1986</v>
      </c>
      <c r="C136" s="165">
        <f>Deaths!V93</f>
        <v>194</v>
      </c>
      <c r="D136" s="165">
        <f>Deaths!AR93</f>
        <v>360</v>
      </c>
      <c r="E136" s="165">
        <f>Deaths!BN93</f>
        <v>554</v>
      </c>
      <c r="F136" s="166">
        <f>Rates!V93</f>
        <v>3.9298082000000001</v>
      </c>
      <c r="G136" s="166">
        <f>Rates!AR93</f>
        <v>4.8994610999999999</v>
      </c>
      <c r="H136" s="166">
        <f>Rates!BN93</f>
        <v>4.5144023000000004</v>
      </c>
    </row>
    <row r="137" spans="2:8">
      <c r="B137" s="145">
        <v>1987</v>
      </c>
      <c r="C137" s="165">
        <f>Deaths!V94</f>
        <v>192</v>
      </c>
      <c r="D137" s="165">
        <f>Deaths!AR94</f>
        <v>411</v>
      </c>
      <c r="E137" s="165">
        <f>Deaths!BN94</f>
        <v>603</v>
      </c>
      <c r="F137" s="166">
        <f>Rates!V94</f>
        <v>3.8425937000000001</v>
      </c>
      <c r="G137" s="166">
        <f>Rates!AR94</f>
        <v>5.4486920999999997</v>
      </c>
      <c r="H137" s="166">
        <f>Rates!BN94</f>
        <v>4.7711189999999997</v>
      </c>
    </row>
    <row r="138" spans="2:8">
      <c r="B138" s="145">
        <v>1988</v>
      </c>
      <c r="C138" s="165">
        <f>Deaths!V95</f>
        <v>235</v>
      </c>
      <c r="D138" s="165">
        <f>Deaths!AR95</f>
        <v>420</v>
      </c>
      <c r="E138" s="165">
        <f>Deaths!BN95</f>
        <v>655</v>
      </c>
      <c r="F138" s="166">
        <f>Rates!V95</f>
        <v>4.5856687000000003</v>
      </c>
      <c r="G138" s="166">
        <f>Rates!AR95</f>
        <v>5.4205050000000004</v>
      </c>
      <c r="H138" s="166">
        <f>Rates!BN95</f>
        <v>5.1103560000000003</v>
      </c>
    </row>
    <row r="139" spans="2:8">
      <c r="B139" s="145">
        <v>1989</v>
      </c>
      <c r="C139" s="165">
        <f>Deaths!V96</f>
        <v>216</v>
      </c>
      <c r="D139" s="165">
        <f>Deaths!AR96</f>
        <v>476</v>
      </c>
      <c r="E139" s="165">
        <f>Deaths!BN96</f>
        <v>692</v>
      </c>
      <c r="F139" s="166">
        <f>Rates!V96</f>
        <v>4.2070577</v>
      </c>
      <c r="G139" s="166">
        <f>Rates!AR96</f>
        <v>5.9643883000000004</v>
      </c>
      <c r="H139" s="166">
        <f>Rates!BN96</f>
        <v>5.2530773999999996</v>
      </c>
    </row>
    <row r="140" spans="2:8">
      <c r="B140" s="145">
        <v>1990</v>
      </c>
      <c r="C140" s="165">
        <f>Deaths!V97</f>
        <v>225</v>
      </c>
      <c r="D140" s="165">
        <f>Deaths!AR97</f>
        <v>433</v>
      </c>
      <c r="E140" s="165">
        <f>Deaths!BN97</f>
        <v>658</v>
      </c>
      <c r="F140" s="166">
        <f>Rates!V97</f>
        <v>4.0233423999999998</v>
      </c>
      <c r="G140" s="166">
        <f>Rates!AR97</f>
        <v>5.3130218999999999</v>
      </c>
      <c r="H140" s="166">
        <f>Rates!BN97</f>
        <v>4.8307919000000004</v>
      </c>
    </row>
    <row r="141" spans="2:8">
      <c r="B141" s="145">
        <v>1991</v>
      </c>
      <c r="C141" s="165">
        <f>Deaths!V98</f>
        <v>197</v>
      </c>
      <c r="D141" s="165">
        <f>Deaths!AR98</f>
        <v>463</v>
      </c>
      <c r="E141" s="165">
        <f>Deaths!BN98</f>
        <v>660</v>
      </c>
      <c r="F141" s="166">
        <f>Rates!V98</f>
        <v>3.5818983000000002</v>
      </c>
      <c r="G141" s="166">
        <f>Rates!AR98</f>
        <v>5.5284430000000002</v>
      </c>
      <c r="H141" s="166">
        <f>Rates!BN98</f>
        <v>4.7178896000000003</v>
      </c>
    </row>
    <row r="142" spans="2:8">
      <c r="B142" s="145">
        <v>1992</v>
      </c>
      <c r="C142" s="165">
        <f>Deaths!V99</f>
        <v>223</v>
      </c>
      <c r="D142" s="165">
        <f>Deaths!AR99</f>
        <v>499</v>
      </c>
      <c r="E142" s="165">
        <f>Deaths!BN99</f>
        <v>722</v>
      </c>
      <c r="F142" s="166">
        <f>Rates!V99</f>
        <v>3.8473022000000001</v>
      </c>
      <c r="G142" s="166">
        <f>Rates!AR99</f>
        <v>5.7819777999999999</v>
      </c>
      <c r="H142" s="166">
        <f>Rates!BN99</f>
        <v>4.9733213000000003</v>
      </c>
    </row>
    <row r="143" spans="2:8">
      <c r="B143" s="145">
        <v>1993</v>
      </c>
      <c r="C143" s="165">
        <f>Deaths!V100</f>
        <v>223</v>
      </c>
      <c r="D143" s="165">
        <f>Deaths!AR100</f>
        <v>458</v>
      </c>
      <c r="E143" s="165">
        <f>Deaths!BN100</f>
        <v>681</v>
      </c>
      <c r="F143" s="166">
        <f>Rates!V100</f>
        <v>3.7648714000000001</v>
      </c>
      <c r="G143" s="166">
        <f>Rates!AR100</f>
        <v>5.1308125999999996</v>
      </c>
      <c r="H143" s="166">
        <f>Rates!BN100</f>
        <v>4.6100412000000004</v>
      </c>
    </row>
    <row r="144" spans="2:8">
      <c r="B144" s="145">
        <v>1994</v>
      </c>
      <c r="C144" s="165">
        <f>Deaths!V101</f>
        <v>229</v>
      </c>
      <c r="D144" s="165">
        <f>Deaths!AR101</f>
        <v>546</v>
      </c>
      <c r="E144" s="165">
        <f>Deaths!BN101</f>
        <v>775</v>
      </c>
      <c r="F144" s="166">
        <f>Rates!V101</f>
        <v>3.7713741999999999</v>
      </c>
      <c r="G144" s="166">
        <f>Rates!AR101</f>
        <v>5.9482644000000002</v>
      </c>
      <c r="H144" s="166">
        <f>Rates!BN101</f>
        <v>5.0780320000000003</v>
      </c>
    </row>
    <row r="145" spans="2:8">
      <c r="B145" s="145">
        <v>1995</v>
      </c>
      <c r="C145" s="165">
        <f>Deaths!V102</f>
        <v>201</v>
      </c>
      <c r="D145" s="165">
        <f>Deaths!AR102</f>
        <v>533</v>
      </c>
      <c r="E145" s="165">
        <f>Deaths!BN102</f>
        <v>734</v>
      </c>
      <c r="F145" s="166">
        <f>Rates!V102</f>
        <v>3.1975929000000001</v>
      </c>
      <c r="G145" s="166">
        <f>Rates!AR102</f>
        <v>5.6492985999999998</v>
      </c>
      <c r="H145" s="166">
        <f>Rates!BN102</f>
        <v>4.6721608000000003</v>
      </c>
    </row>
    <row r="146" spans="2:8">
      <c r="B146" s="145">
        <v>1996</v>
      </c>
      <c r="C146" s="165">
        <f>Deaths!V103</f>
        <v>235</v>
      </c>
      <c r="D146" s="165">
        <f>Deaths!AR103</f>
        <v>559</v>
      </c>
      <c r="E146" s="165">
        <f>Deaths!BN103</f>
        <v>794</v>
      </c>
      <c r="F146" s="166">
        <f>Rates!V103</f>
        <v>3.6535418000000002</v>
      </c>
      <c r="G146" s="166">
        <f>Rates!AR103</f>
        <v>5.7104612000000001</v>
      </c>
      <c r="H146" s="166">
        <f>Rates!BN103</f>
        <v>4.8928561999999998</v>
      </c>
    </row>
    <row r="147" spans="2:8">
      <c r="B147" s="145">
        <v>1997</v>
      </c>
      <c r="C147" s="165">
        <f>Deaths!V104</f>
        <v>248</v>
      </c>
      <c r="D147" s="165">
        <f>Deaths!AR104</f>
        <v>544</v>
      </c>
      <c r="E147" s="165">
        <f>Deaths!BN104</f>
        <v>792</v>
      </c>
      <c r="F147" s="166">
        <f>Rates!V104</f>
        <v>3.6585771999999999</v>
      </c>
      <c r="G147" s="166">
        <f>Rates!AR104</f>
        <v>5.4121100999999996</v>
      </c>
      <c r="H147" s="166">
        <f>Rates!BN104</f>
        <v>4.6884794000000003</v>
      </c>
    </row>
    <row r="148" spans="2:8">
      <c r="B148" s="145">
        <v>1998</v>
      </c>
      <c r="C148" s="165">
        <f>Deaths!V105</f>
        <v>227</v>
      </c>
      <c r="D148" s="165">
        <f>Deaths!AR105</f>
        <v>524</v>
      </c>
      <c r="E148" s="165">
        <f>Deaths!BN105</f>
        <v>751</v>
      </c>
      <c r="F148" s="166">
        <f>Rates!V105</f>
        <v>3.1289658999999999</v>
      </c>
      <c r="G148" s="166">
        <f>Rates!AR105</f>
        <v>5.0886608999999998</v>
      </c>
      <c r="H148" s="166">
        <f>Rates!BN105</f>
        <v>4.3067127000000003</v>
      </c>
    </row>
    <row r="149" spans="2:8">
      <c r="B149" s="145">
        <v>1999</v>
      </c>
      <c r="C149" s="165">
        <f>Deaths!V106</f>
        <v>300</v>
      </c>
      <c r="D149" s="165">
        <f>Deaths!AR106</f>
        <v>562</v>
      </c>
      <c r="E149" s="165">
        <f>Deaths!BN106</f>
        <v>862</v>
      </c>
      <c r="F149" s="166">
        <f>Rates!V106</f>
        <v>4.1374914</v>
      </c>
      <c r="G149" s="166">
        <f>Rates!AR106</f>
        <v>5.2351070000000002</v>
      </c>
      <c r="H149" s="166">
        <f>Rates!BN106</f>
        <v>4.7985537999999996</v>
      </c>
    </row>
    <row r="150" spans="2:8">
      <c r="B150" s="145">
        <v>2000</v>
      </c>
      <c r="C150" s="165">
        <f>Deaths!V107</f>
        <v>279</v>
      </c>
      <c r="D150" s="165">
        <f>Deaths!AR107</f>
        <v>573</v>
      </c>
      <c r="E150" s="165">
        <f>Deaths!BN107</f>
        <v>852</v>
      </c>
      <c r="F150" s="166">
        <f>Rates!V107</f>
        <v>3.7326719000000002</v>
      </c>
      <c r="G150" s="166">
        <f>Rates!AR107</f>
        <v>5.1910208000000004</v>
      </c>
      <c r="H150" s="166">
        <f>Rates!BN107</f>
        <v>4.5817256999999998</v>
      </c>
    </row>
    <row r="151" spans="2:8">
      <c r="B151" s="145">
        <v>2001</v>
      </c>
      <c r="C151" s="165">
        <f>Deaths!V108</f>
        <v>285</v>
      </c>
      <c r="D151" s="165">
        <f>Deaths!AR108</f>
        <v>611</v>
      </c>
      <c r="E151" s="165">
        <f>Deaths!BN108</f>
        <v>896</v>
      </c>
      <c r="F151" s="166">
        <f>Rates!V108</f>
        <v>3.6540694</v>
      </c>
      <c r="G151" s="166">
        <f>Rates!AR108</f>
        <v>5.3218133999999999</v>
      </c>
      <c r="H151" s="166">
        <f>Rates!BN108</f>
        <v>4.6416142999999996</v>
      </c>
    </row>
    <row r="152" spans="2:8">
      <c r="B152" s="145">
        <v>2002</v>
      </c>
      <c r="C152" s="165">
        <f>Deaths!V109</f>
        <v>347</v>
      </c>
      <c r="D152" s="165">
        <f>Deaths!AR109</f>
        <v>668</v>
      </c>
      <c r="E152" s="165">
        <f>Deaths!BN109</f>
        <v>1015</v>
      </c>
      <c r="F152" s="166">
        <f>Rates!V109</f>
        <v>4.3305968000000004</v>
      </c>
      <c r="G152" s="166">
        <f>Rates!AR109</f>
        <v>5.6235026000000001</v>
      </c>
      <c r="H152" s="166">
        <f>Rates!BN109</f>
        <v>5.1096195</v>
      </c>
    </row>
    <row r="153" spans="2:8">
      <c r="B153" s="145">
        <v>2003</v>
      </c>
      <c r="C153" s="165">
        <f>Deaths!V110</f>
        <v>316</v>
      </c>
      <c r="D153" s="165">
        <f>Deaths!AR110</f>
        <v>683</v>
      </c>
      <c r="E153" s="165">
        <f>Deaths!BN110</f>
        <v>999</v>
      </c>
      <c r="F153" s="166">
        <f>Rates!V110</f>
        <v>3.8235841000000002</v>
      </c>
      <c r="G153" s="166">
        <f>Rates!AR110</f>
        <v>5.5967751999999997</v>
      </c>
      <c r="H153" s="166">
        <f>Rates!BN110</f>
        <v>4.9095021000000001</v>
      </c>
    </row>
    <row r="154" spans="2:8">
      <c r="B154" s="145">
        <v>2004</v>
      </c>
      <c r="C154" s="165">
        <f>Deaths!V111</f>
        <v>337</v>
      </c>
      <c r="D154" s="165">
        <f>Deaths!AR111</f>
        <v>702</v>
      </c>
      <c r="E154" s="165">
        <f>Deaths!BN111</f>
        <v>1039</v>
      </c>
      <c r="F154" s="166">
        <f>Rates!V111</f>
        <v>4.0557204000000002</v>
      </c>
      <c r="G154" s="166">
        <f>Rates!AR111</f>
        <v>5.5998744</v>
      </c>
      <c r="H154" s="166">
        <f>Rates!BN111</f>
        <v>4.9717628999999999</v>
      </c>
    </row>
    <row r="155" spans="2:8">
      <c r="B155" s="145">
        <v>2005</v>
      </c>
      <c r="C155" s="165">
        <f>Deaths!V112</f>
        <v>301</v>
      </c>
      <c r="D155" s="165">
        <f>Deaths!AR112</f>
        <v>731</v>
      </c>
      <c r="E155" s="165">
        <f>Deaths!BN112</f>
        <v>1032</v>
      </c>
      <c r="F155" s="166">
        <f>Rates!V112</f>
        <v>3.4610376</v>
      </c>
      <c r="G155" s="166">
        <f>Rates!AR112</f>
        <v>5.7170287999999996</v>
      </c>
      <c r="H155" s="166">
        <f>Rates!BN112</f>
        <v>4.7897055999999996</v>
      </c>
    </row>
    <row r="156" spans="2:8">
      <c r="B156" s="145">
        <v>2006</v>
      </c>
      <c r="C156" s="165">
        <f>Deaths!V113</f>
        <v>328</v>
      </c>
      <c r="D156" s="165">
        <f>Deaths!AR113</f>
        <v>753</v>
      </c>
      <c r="E156" s="165">
        <f>Deaths!BN113</f>
        <v>1081</v>
      </c>
      <c r="F156" s="166">
        <f>Rates!V113</f>
        <v>3.6747491999999999</v>
      </c>
      <c r="G156" s="166">
        <f>Rates!AR113</f>
        <v>5.6740918000000002</v>
      </c>
      <c r="H156" s="166">
        <f>Rates!BN113</f>
        <v>4.8482376</v>
      </c>
    </row>
    <row r="157" spans="2:8">
      <c r="B157" s="145">
        <v>2007</v>
      </c>
      <c r="C157" s="165">
        <f>Deaths!V114</f>
        <v>346</v>
      </c>
      <c r="D157" s="165">
        <f>Deaths!AR114</f>
        <v>759</v>
      </c>
      <c r="E157" s="165">
        <f>Deaths!BN114</f>
        <v>1105</v>
      </c>
      <c r="F157" s="166">
        <f>Rates!V114</f>
        <v>3.6718413000000001</v>
      </c>
      <c r="G157" s="166">
        <f>Rates!AR114</f>
        <v>5.4647432</v>
      </c>
      <c r="H157" s="166">
        <f>Rates!BN114</f>
        <v>4.7617642</v>
      </c>
    </row>
    <row r="158" spans="2:8">
      <c r="B158" s="145">
        <v>2008</v>
      </c>
      <c r="C158" s="165">
        <f>Deaths!V115</f>
        <v>401</v>
      </c>
      <c r="D158" s="165">
        <f>Deaths!AR115</f>
        <v>770</v>
      </c>
      <c r="E158" s="165">
        <f>Deaths!BN115</f>
        <v>1171</v>
      </c>
      <c r="F158" s="166">
        <f>Rates!V115</f>
        <v>4.1510619000000002</v>
      </c>
      <c r="G158" s="166">
        <f>Rates!AR115</f>
        <v>5.3141233000000003</v>
      </c>
      <c r="H158" s="166">
        <f>Rates!BN115</f>
        <v>4.8729578</v>
      </c>
    </row>
    <row r="159" spans="2:8">
      <c r="B159" s="145">
        <v>2009</v>
      </c>
      <c r="C159" s="165">
        <f>Deaths!V116</f>
        <v>313</v>
      </c>
      <c r="D159" s="165">
        <f>Deaths!AR116</f>
        <v>765</v>
      </c>
      <c r="E159" s="165">
        <f>Deaths!BN116</f>
        <v>1078</v>
      </c>
      <c r="F159" s="166">
        <f>Rates!V116</f>
        <v>3.0942120000000002</v>
      </c>
      <c r="G159" s="166">
        <f>Rates!AR116</f>
        <v>5.389411</v>
      </c>
      <c r="H159" s="166">
        <f>Rates!BN116</f>
        <v>4.4111973999999998</v>
      </c>
    </row>
    <row r="160" spans="2:8">
      <c r="B160" s="145">
        <v>2010</v>
      </c>
      <c r="C160" s="165">
        <f>Deaths!V117</f>
        <v>381</v>
      </c>
      <c r="D160" s="165">
        <f>Deaths!AR117</f>
        <v>800</v>
      </c>
      <c r="E160" s="165">
        <f>Deaths!BN117</f>
        <v>1181</v>
      </c>
      <c r="F160" s="166">
        <f>Rates!V117</f>
        <v>3.6323704999999999</v>
      </c>
      <c r="G160" s="166">
        <f>Rates!AR117</f>
        <v>5.3288216000000004</v>
      </c>
      <c r="H160" s="166">
        <f>Rates!BN117</f>
        <v>4.6407169000000001</v>
      </c>
    </row>
    <row r="161" spans="2:8">
      <c r="B161" s="145">
        <v>2011</v>
      </c>
      <c r="C161" s="165">
        <f>Deaths!V118</f>
        <v>380</v>
      </c>
      <c r="D161" s="165">
        <f>Deaths!AR118</f>
        <v>792</v>
      </c>
      <c r="E161" s="165">
        <f>Deaths!BN118</f>
        <v>1172</v>
      </c>
      <c r="F161" s="166">
        <f>Rates!V118</f>
        <v>3.5083980000000001</v>
      </c>
      <c r="G161" s="166">
        <f>Rates!AR118</f>
        <v>5.0945907999999998</v>
      </c>
      <c r="H161" s="166">
        <f>Rates!BN118</f>
        <v>4.4523456000000001</v>
      </c>
    </row>
    <row r="162" spans="2:8">
      <c r="B162" s="156">
        <f>IF($D$8&gt;=2012,2012,"")</f>
        <v>2012</v>
      </c>
      <c r="C162" s="165">
        <f>Deaths!V119</f>
        <v>378</v>
      </c>
      <c r="D162" s="165">
        <f>Deaths!AR119</f>
        <v>782</v>
      </c>
      <c r="E162" s="165">
        <f>Deaths!BN119</f>
        <v>1160</v>
      </c>
      <c r="F162" s="166">
        <f>Rates!V119</f>
        <v>3.3517868000000002</v>
      </c>
      <c r="G162" s="166">
        <f>Rates!AR119</f>
        <v>4.9319359</v>
      </c>
      <c r="H162" s="166">
        <f>Rates!BN119</f>
        <v>4.2821974000000003</v>
      </c>
    </row>
    <row r="163" spans="2:8">
      <c r="B163" s="156">
        <f>IF($D$8&gt;=2013,2013,"")</f>
        <v>2013</v>
      </c>
      <c r="C163" s="167">
        <f>Deaths!V120</f>
        <v>377</v>
      </c>
      <c r="D163" s="165">
        <f>Deaths!AR120</f>
        <v>806</v>
      </c>
      <c r="E163" s="165">
        <f>Deaths!BN120</f>
        <v>1183</v>
      </c>
      <c r="F163" s="166">
        <f>Rates!V120</f>
        <v>3.2407007999999999</v>
      </c>
      <c r="G163" s="166">
        <f>Rates!AR120</f>
        <v>4.8913886</v>
      </c>
      <c r="H163" s="166">
        <f>Rates!BN120</f>
        <v>4.2157806999999998</v>
      </c>
    </row>
    <row r="164" spans="2:8">
      <c r="B164" s="156">
        <f>IF($D$8&gt;=2014,2014,"")</f>
        <v>2014</v>
      </c>
      <c r="C164" s="167">
        <f>Deaths!V121</f>
        <v>420</v>
      </c>
      <c r="D164" s="165">
        <f>Deaths!AR121</f>
        <v>815</v>
      </c>
      <c r="E164" s="165">
        <f>Deaths!BN121</f>
        <v>1235</v>
      </c>
      <c r="F164" s="166">
        <f>Rates!V121</f>
        <v>3.4682213000000002</v>
      </c>
      <c r="G164" s="166">
        <f>Rates!AR121</f>
        <v>4.8116962000000001</v>
      </c>
      <c r="H164" s="166">
        <f>Rates!BN121</f>
        <v>4.2635440999999998</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5.3541145999999999</v>
      </c>
      <c r="G184" s="176">
        <f>INDEX($B$57:$H$175,MATCH($C$184,$B$57:$B$175,0),6)</f>
        <v>6.0376726999999999</v>
      </c>
      <c r="H184" s="176">
        <f>INDEX($B$57:$H$175,MATCH($C$184,$B$57:$B$175,0),7)</f>
        <v>5.7284983</v>
      </c>
    </row>
    <row r="185" spans="2:8">
      <c r="B185" s="174" t="s">
        <v>69</v>
      </c>
      <c r="C185" s="175">
        <f>'Interactive summary tables'!$G$10</f>
        <v>2014</v>
      </c>
      <c r="D185" s="172"/>
      <c r="E185" s="174" t="s">
        <v>74</v>
      </c>
      <c r="F185" s="176">
        <f>INDEX($B$57:$H$175,MATCH($C$185,$B$57:$B$175,0),5)</f>
        <v>3.4682213000000002</v>
      </c>
      <c r="G185" s="176">
        <f>INDEX($B$57:$H$175,MATCH($C$185,$B$57:$B$175,0),6)</f>
        <v>4.8116962000000001</v>
      </c>
      <c r="H185" s="176">
        <f>INDEX($B$57:$H$175,MATCH($C$185,$B$57:$B$175,0),7)</f>
        <v>4.2635440999999998</v>
      </c>
    </row>
    <row r="186" spans="2:8">
      <c r="B186" s="177"/>
      <c r="C186" s="175"/>
      <c r="D186" s="172"/>
      <c r="E186" s="174" t="s">
        <v>76</v>
      </c>
      <c r="F186" s="178">
        <f>IF($C$185&lt;=$C$184,"-",(F$185-F$184)/F$184)</f>
        <v>-0.35223252412266254</v>
      </c>
      <c r="G186" s="178">
        <f t="shared" ref="G186:H186" si="2">IF($C$185&lt;=$C$184,"-",(G$185-G$184)/G$184)</f>
        <v>-0.20305448157201364</v>
      </c>
      <c r="H186" s="178">
        <f t="shared" si="2"/>
        <v>-0.25573093039060518</v>
      </c>
    </row>
    <row r="187" spans="2:8">
      <c r="B187" s="174" t="s">
        <v>79</v>
      </c>
      <c r="C187" s="175">
        <f>$C$185-$C$184</f>
        <v>46</v>
      </c>
      <c r="D187" s="172"/>
      <c r="E187" s="174" t="s">
        <v>75</v>
      </c>
      <c r="F187" s="178">
        <f>IF($C$185&lt;=$C$184,"-",((F$185/F$184)^(1/($C$185-$C$184))-1))</f>
        <v>-9.3952273306924239E-3</v>
      </c>
      <c r="G187" s="178">
        <f t="shared" ref="G187:H187" si="3">IF($C$185&lt;=$C$184,"-",((G$185/G$184)^(1/($C$185-$C$184))-1))</f>
        <v>-4.9219551299926056E-3</v>
      </c>
      <c r="H187" s="178">
        <f t="shared" si="3"/>
        <v>-6.4001412185085149E-3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musculoskeletal system and connective tissue (ICD-10 M00–M99)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musculoskeletal system and connective tissue (ICD-10 M00–M99)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'[grim-all-diseases-of-the-musculoskeletal-system-and-connective-tissue-2017.xlsx]Deaths'!$C$75</v>
      </c>
      <c r="G207" s="191" t="str">
        <f ca="1">CELL("address",INDEX(Deaths!$Y$7:$AP$132,MATCH($C$207,Deaths!$B$7:$B$132,0),MATCH($C$210,Deaths!$Y$6:$AP$6,0)))</f>
        <v>'[grim-all-diseases-of-the-musculoskeletal-system-and-connective-tissue-2017.xlsx]Deaths'!$Y$75</v>
      </c>
      <c r="H207" s="191" t="str">
        <f ca="1">CELL("address",INDEX(Deaths!$AU$7:$BL$132,MATCH($C$207,Deaths!$B$7:$B$132,0),MATCH($C$210,Deaths!$AU$6:$BL$6,0)))</f>
        <v>'[grim-all-diseases-of-the-musculoskeletal-system-and-connective-tissue-2017.xlsx]Deaths'!$AU$75</v>
      </c>
    </row>
    <row r="208" spans="2:8">
      <c r="B208" s="189" t="s">
        <v>69</v>
      </c>
      <c r="C208" s="190">
        <f>'Interactive summary tables'!$E$34</f>
        <v>2014</v>
      </c>
      <c r="D208" s="187"/>
      <c r="E208" s="187" t="s">
        <v>91</v>
      </c>
      <c r="F208" s="191" t="str">
        <f ca="1">CELL("address",INDEX(Deaths!$C$7:$T$132,MATCH($C$208,Deaths!$B$7:$B$132,0),MATCH($C$211,Deaths!$C$6:$T$6,0)))</f>
        <v>'[grim-all-diseases-of-the-musculoskeletal-system-and-connective-tissue-2017.xlsx]Deaths'!$T$121</v>
      </c>
      <c r="G208" s="191" t="str">
        <f ca="1">CELL("address",INDEX(Deaths!$Y$7:$AP$132,MATCH($C$208,Deaths!$B$7:$B$132,0),MATCH($C$211,Deaths!$Y$6:$AP$6,0)))</f>
        <v>'[grim-all-diseases-of-the-musculoskeletal-system-and-connective-tissue-2017.xlsx]Deaths'!$AP$121</v>
      </c>
      <c r="H208" s="191" t="str">
        <f ca="1">CELL("address",INDEX(Deaths!$AU$7:$BL$132,MATCH($C$208,Deaths!$B$7:$B$132,0),MATCH($C$211,Deaths!$AU$6:$BL$6,0)))</f>
        <v>'[grim-all-diseases-of-the-musculoskeletal-system-and-connective-tissue-2017.xlsx]Deaths'!$BL$121</v>
      </c>
    </row>
    <row r="209" spans="2:8">
      <c r="B209" s="189"/>
      <c r="C209" s="190"/>
      <c r="D209" s="187"/>
      <c r="E209" s="187" t="s">
        <v>97</v>
      </c>
      <c r="F209" s="192">
        <f ca="1">SUM(INDIRECT(F$207,1):INDIRECT(F$208,1))</f>
        <v>11425</v>
      </c>
      <c r="G209" s="193">
        <f ca="1">SUM(INDIRECT(G$207,1):INDIRECT(G$208,1))</f>
        <v>23440</v>
      </c>
      <c r="H209" s="193">
        <f ca="1">SUM(INDIRECT(H$207,1):INDIRECT(H$208,1))</f>
        <v>34865</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'[grim-all-diseases-of-the-musculoskeletal-system-and-connective-tissue-2017.xlsx]Populations'!$D$84</v>
      </c>
      <c r="G211" s="191" t="str">
        <f ca="1">CELL("address",INDEX(Populations!$Y$16:$AP$141,MATCH($C$207,Populations!$C$16:$C$141,0),MATCH($C$210,Populations!$Y$15:$AP$15,0)))</f>
        <v>'[grim-all-diseases-of-the-musculoskeletal-system-and-connective-tissue-2017.xlsx]Populations'!$Y$84</v>
      </c>
      <c r="H211" s="191" t="str">
        <f ca="1">CELL("address",INDEX(Populations!$AT$16:$BK$141,MATCH($C$207,Populations!$C$16:$C$141,0),MATCH($C$210,Populations!$AT$15:$BK$15,0)))</f>
        <v>'[grim-all-diseases-of-the-musculoskeletal-system-and-connective-tissue-2017.xlsx]Populations'!$AT$84</v>
      </c>
    </row>
    <row r="212" spans="2:8">
      <c r="B212" s="189"/>
      <c r="C212" s="187"/>
      <c r="D212" s="187"/>
      <c r="E212" s="187" t="s">
        <v>91</v>
      </c>
      <c r="F212" s="191" t="str">
        <f ca="1">CELL("address",INDEX(Populations!$D$16:$U$141,MATCH($C$208,Populations!$C$16:$C$141,0),MATCH($C$211,Populations!$D$15:$U$15,0)))</f>
        <v>'[grim-all-diseases-of-the-musculoskeletal-system-and-connective-tissue-2017.xlsx]Populations'!$U$130</v>
      </c>
      <c r="G212" s="191" t="str">
        <f ca="1">CELL("address",INDEX(Populations!$Y$16:$AP$141,MATCH($C$208,Populations!$C$16:$C$141,0),MATCH($C$211,Populations!$Y$15:$AP$15,0)))</f>
        <v>'[grim-all-diseases-of-the-musculoskeletal-system-and-connective-tissue-2017.xlsx]Populations'!$AP$130</v>
      </c>
      <c r="H212" s="191" t="str">
        <f ca="1">CELL("address",INDEX(Populations!$AT$16:$BK$141,MATCH($C$208,Populations!$C$16:$C$141,0),MATCH($C$211,Populations!$AT$15:$BK$15,0)))</f>
        <v>'[grim-all-diseases-of-the-musculoskeletal-system-and-connective-tissue-2017.xlsx]Populations'!$BK$130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2.8173004896971294</v>
      </c>
      <c r="G215" s="195">
        <f t="shared" ref="G215:H215" ca="1" si="4">IF($C$208&lt;$C$207,"-",IF($C$214&lt;$C$213,"-",G$209/G$213*100000))</f>
        <v>5.7465027351894333</v>
      </c>
      <c r="H215" s="195">
        <f t="shared" ca="1" si="4"/>
        <v>4.2861692513711755</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musculoskeletal system and connective tissue (ICD-10 M00–M99)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musculoskeletal system and connective tissue (ICD-10 M00–M99)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musculoskeletal system and connective tissue (ICD-10 M00–M99)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musculoskeletal system and connective tissue (ICD-10 M00–M99)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musculoskeletal system and connective tissue (ICD-10 M00–M99)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68BE0F-B399-4B62-922E-F4A02D912894}">
  <ds:schemaRefs>
    <ds:schemaRef ds:uri="http://schemas.microsoft.com/office/2006/documentManagement/types"/>
    <ds:schemaRef ds:uri="http://schemas.microsoft.com/office/infopath/2007/PartnerControls"/>
    <ds:schemaRef ds:uri="http://schemas.microsoft.com/office/2006/metadata/properties"/>
    <ds:schemaRef ds:uri="http://purl.org/dc/terms/"/>
    <ds:schemaRef ds:uri="http://purl.org/dc/dcmitype/"/>
    <ds:schemaRef ds:uri="http://www.w3.org/XML/1998/namespace"/>
    <ds:schemaRef ds:uri="c095c42a-9a6d-4ed6-ad94-052c8814a2e5"/>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E4270799-0D61-4B76-A265-2D5A76BF81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GRIM1300 - All diseases of the musculoskeletal system and connective tissue (ICD-10 M00–M99)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