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128" i="7" l="1"/>
  <c r="F59" i="7"/>
  <c r="F102" i="7"/>
  <c r="F156" i="7"/>
  <c r="F93" i="7"/>
  <c r="F72" i="7"/>
  <c r="H113" i="7"/>
  <c r="F170" i="7"/>
  <c r="H78" i="7"/>
  <c r="H105" i="7"/>
  <c r="F143" i="7"/>
  <c r="H151" i="7"/>
  <c r="H123" i="7"/>
  <c r="H66" i="7"/>
  <c r="F79" i="7"/>
  <c r="H119" i="7"/>
  <c r="F129" i="7"/>
  <c r="F77" i="7"/>
  <c r="G137" i="7"/>
  <c r="H92" i="7"/>
  <c r="F69" i="7"/>
  <c r="F153" i="7"/>
  <c r="G100" i="7"/>
  <c r="H174" i="7"/>
  <c r="H106" i="7"/>
  <c r="G107" i="7"/>
  <c r="G61" i="7"/>
  <c r="H109" i="7"/>
  <c r="H117" i="7"/>
  <c r="G89" i="7"/>
  <c r="G70" i="7"/>
  <c r="F160" i="7"/>
  <c r="H71" i="7"/>
  <c r="G90" i="7"/>
  <c r="H144" i="7"/>
  <c r="G145" i="7"/>
  <c r="F148" i="7"/>
  <c r="G159" i="7"/>
  <c r="H131" i="7"/>
  <c r="H84" i="7"/>
  <c r="G91" i="7"/>
  <c r="F108" i="7"/>
  <c r="F158" i="7"/>
  <c r="H112" i="7"/>
  <c r="H65" i="7"/>
  <c r="F100" i="7"/>
  <c r="F76" i="7"/>
  <c r="H134" i="7"/>
  <c r="F71" i="7"/>
  <c r="H153" i="7"/>
  <c r="G130" i="7"/>
  <c r="F81" i="7"/>
  <c r="F95" i="7"/>
  <c r="F75" i="7"/>
  <c r="H101" i="7"/>
  <c r="H81" i="7"/>
  <c r="H57" i="7"/>
  <c r="F133" i="7"/>
  <c r="G65" i="7"/>
  <c r="H135" i="7"/>
  <c r="H93" i="7"/>
  <c r="G108" i="7"/>
  <c r="G67" i="7"/>
  <c r="F60" i="7"/>
  <c r="G68" i="7"/>
  <c r="H103" i="7"/>
  <c r="H114" i="7"/>
  <c r="H58" i="7"/>
  <c r="G146" i="7"/>
  <c r="H142" i="7"/>
  <c r="F141" i="7"/>
  <c r="F134" i="7"/>
  <c r="G72" i="7"/>
  <c r="G98" i="7"/>
  <c r="H128" i="7"/>
  <c r="G92" i="7"/>
  <c r="G116" i="7"/>
  <c r="G76" i="7"/>
  <c r="G138" i="7"/>
  <c r="F62" i="7"/>
  <c r="H149" i="7"/>
  <c r="G84" i="7"/>
  <c r="F161" i="7"/>
  <c r="H163" i="7"/>
  <c r="H118" i="7"/>
  <c r="F159" i="7"/>
  <c r="F155" i="7"/>
  <c r="G109" i="7"/>
  <c r="H171" i="7"/>
  <c r="H60" i="7"/>
  <c r="H68" i="7"/>
  <c r="G101" i="7"/>
  <c r="H172" i="7"/>
  <c r="G154" i="7"/>
  <c r="H141" i="7"/>
  <c r="G150" i="7"/>
  <c r="H70" i="7"/>
  <c r="G60" i="7"/>
  <c r="H64" i="7"/>
  <c r="F120" i="7"/>
  <c r="G62" i="7"/>
  <c r="H59" i="7"/>
  <c r="F82" i="7"/>
  <c r="H69" i="7"/>
  <c r="H88" i="7"/>
  <c r="H143" i="7"/>
  <c r="H89" i="7"/>
  <c r="F121" i="7"/>
  <c r="G81" i="7"/>
  <c r="F61" i="7"/>
  <c r="G96" i="7"/>
  <c r="H147" i="7"/>
  <c r="H107" i="7"/>
  <c r="F110" i="7"/>
  <c r="G153" i="7"/>
  <c r="H137" i="7"/>
  <c r="G122" i="7"/>
  <c r="G129" i="7"/>
  <c r="F78" i="7"/>
  <c r="F164" i="7"/>
  <c r="F57" i="7"/>
  <c r="F115" i="7"/>
  <c r="F113" i="7"/>
  <c r="G83" i="7"/>
  <c r="H75" i="7"/>
  <c r="H116" i="7"/>
  <c r="H170" i="7"/>
  <c r="H156" i="7"/>
  <c r="H120" i="7"/>
  <c r="H127" i="7"/>
  <c r="F172" i="7"/>
  <c r="H96" i="7"/>
  <c r="H62" i="7"/>
  <c r="F68" i="7"/>
  <c r="G57" i="7"/>
  <c r="F58" i="7"/>
  <c r="H74" i="7"/>
  <c r="G119" i="7"/>
  <c r="F91" i="7"/>
  <c r="G88" i="7"/>
  <c r="G97" i="7"/>
  <c r="F88" i="7"/>
  <c r="G77" i="7"/>
  <c r="G121" i="7"/>
  <c r="G74" i="7"/>
  <c r="H87" i="7"/>
  <c r="F131" i="7"/>
  <c r="G142" i="7"/>
  <c r="G169" i="7"/>
  <c r="F114" i="7"/>
  <c r="G79" i="7"/>
  <c r="G141" i="7"/>
  <c r="H136" i="7"/>
  <c r="F90" i="7"/>
  <c r="F70" i="7"/>
  <c r="H72" i="7"/>
  <c r="F109" i="7"/>
  <c r="F147" i="7"/>
  <c r="H150" i="7"/>
  <c r="H98" i="7"/>
  <c r="H83" i="7"/>
  <c r="H77" i="7"/>
  <c r="F132" i="7"/>
  <c r="G66" i="7"/>
  <c r="F126" i="7"/>
  <c r="F152" i="7"/>
  <c r="F138" i="7"/>
  <c r="H79" i="7"/>
  <c r="G110" i="7"/>
  <c r="G106" i="7"/>
  <c r="H110" i="7"/>
  <c r="H100" i="7"/>
  <c r="H164" i="7"/>
  <c r="F65" i="7"/>
  <c r="G73" i="7"/>
  <c r="G140" i="7"/>
  <c r="F85" i="7"/>
  <c r="F154" i="7"/>
  <c r="G158" i="7"/>
  <c r="F99" i="7"/>
  <c r="G69" i="7"/>
  <c r="G135" i="7"/>
  <c r="H102" i="7"/>
  <c r="F163" i="7"/>
  <c r="G136" i="7"/>
  <c r="F84" i="7"/>
  <c r="G149" i="7"/>
  <c r="F106" i="7"/>
  <c r="F137" i="7"/>
  <c r="G134" i="7"/>
  <c r="H152" i="7"/>
  <c r="F73" i="7"/>
  <c r="F122" i="7"/>
  <c r="G95" i="7"/>
  <c r="H159" i="7"/>
  <c r="G118" i="7"/>
  <c r="G168" i="7"/>
  <c r="F112" i="7"/>
  <c r="G78" i="7"/>
  <c r="F63" i="7"/>
  <c r="H73"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H168" i="7"/>
  <c r="F118" i="7"/>
  <c r="H140" i="7"/>
  <c r="H115" i="7"/>
  <c r="G75" i="7"/>
  <c r="G143" i="7"/>
  <c r="G82" i="7"/>
  <c r="F103" i="7"/>
  <c r="H99" i="7"/>
  <c r="G157" i="7"/>
  <c r="G167" i="7"/>
  <c r="G171" i="7"/>
  <c r="H129" i="7"/>
  <c r="G80" i="7"/>
  <c r="F64" i="7"/>
  <c r="F130" i="7"/>
  <c r="G175" i="7"/>
  <c r="F173" i="7"/>
  <c r="F96" i="7"/>
  <c r="F128" i="7"/>
  <c r="H76" i="7"/>
  <c r="F162" i="7"/>
  <c r="G161" i="7"/>
  <c r="G111" i="7"/>
  <c r="F107" i="7"/>
  <c r="H121" i="7"/>
  <c r="G123" i="7"/>
  <c r="F145" i="7"/>
  <c r="G166" i="7"/>
  <c r="F167" i="7"/>
  <c r="H166" i="7"/>
  <c r="F94" i="7"/>
  <c r="G170" i="7"/>
  <c r="H138" i="7"/>
  <c r="F174" i="7"/>
  <c r="G147" i="7"/>
  <c r="G85" i="7"/>
  <c r="F175" i="7"/>
  <c r="G117" i="7"/>
  <c r="H161" i="7"/>
  <c r="F67" i="7"/>
  <c r="F165" i="7"/>
  <c r="G93" i="7"/>
  <c r="F149" i="7"/>
  <c r="G13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H85" i="7"/>
  <c r="H63" i="7"/>
  <c r="F87" i="7"/>
  <c r="G139" i="7"/>
  <c r="G172" i="7"/>
  <c r="H86" i="7"/>
  <c r="F117" i="7"/>
  <c r="F86" i="7"/>
  <c r="F80" i="7"/>
  <c r="F98" i="7"/>
  <c r="F83" i="7"/>
  <c r="G156" i="7"/>
  <c r="G120" i="7"/>
  <c r="G148" i="7"/>
  <c r="G155" i="7"/>
  <c r="F166" i="7"/>
  <c r="G162" i="7"/>
  <c r="F151" i="7"/>
  <c r="G151" i="7"/>
  <c r="G115" i="7"/>
  <c r="H90" i="7"/>
  <c r="G112" i="7"/>
  <c r="G113"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G212" i="7"/>
  <c r="C33" i="7"/>
  <c r="T38" i="7"/>
  <c r="S39" i="7"/>
  <c r="Q39" i="7"/>
  <c r="F207" i="7"/>
  <c r="P38" i="7"/>
  <c r="J39" i="7"/>
  <c r="G39" i="7"/>
  <c r="O33" i="7"/>
  <c r="D32" i="7"/>
  <c r="L33" i="7"/>
  <c r="K33" i="7"/>
  <c r="J32" i="7"/>
  <c r="N33" i="7"/>
  <c r="P39" i="7"/>
  <c r="Q33" i="7"/>
  <c r="E32" i="7"/>
  <c r="N38" i="7"/>
  <c r="M32" i="7"/>
  <c r="R33" i="7"/>
  <c r="F38" i="7"/>
  <c r="F208" i="7"/>
  <c r="E39" i="7"/>
  <c r="D38" i="7"/>
  <c r="J38" i="7"/>
  <c r="I38" i="7"/>
  <c r="H33" i="7"/>
  <c r="H211" i="7"/>
  <c r="N39" i="7"/>
  <c r="C39" i="7"/>
  <c r="T39" i="7"/>
  <c r="F212" i="7"/>
  <c r="L32" i="7"/>
  <c r="K32" i="7"/>
  <c r="G33" i="7"/>
  <c r="R39" i="7"/>
  <c r="G38" i="7"/>
  <c r="G207" i="7"/>
  <c r="F33" i="7"/>
  <c r="E33" i="7"/>
  <c r="N32" i="7"/>
  <c r="P33" i="7"/>
  <c r="F211" i="7"/>
  <c r="H39" i="7"/>
  <c r="M39" i="7"/>
  <c r="O38" i="7"/>
  <c r="I32" i="7"/>
  <c r="D33" i="7"/>
  <c r="F32" i="7"/>
  <c r="S38" i="7"/>
  <c r="S33" i="7"/>
  <c r="O39" i="7"/>
  <c r="P32" i="7"/>
  <c r="L39" i="7"/>
  <c r="M33" i="7"/>
  <c r="H32" i="7"/>
  <c r="L38" i="7"/>
  <c r="G32" i="7"/>
  <c r="O32" i="7"/>
  <c r="H207" i="7"/>
  <c r="T33" i="7"/>
  <c r="K39" i="7"/>
  <c r="R38" i="7"/>
  <c r="H212" i="7"/>
  <c r="D39" i="7"/>
  <c r="R32" i="7"/>
  <c r="J33" i="7"/>
  <c r="C38" i="7"/>
  <c r="G211" i="7"/>
  <c r="M38" i="7"/>
  <c r="E38" i="7"/>
  <c r="I39" i="7"/>
  <c r="I33" i="7"/>
  <c r="C32" i="7"/>
  <c r="F39" i="7"/>
  <c r="T32" i="7"/>
  <c r="K38" i="7"/>
  <c r="Q38" i="7"/>
  <c r="H208" i="7"/>
  <c r="G208" i="7"/>
  <c r="H38" i="7"/>
  <c r="S32" i="7"/>
  <c r="Q43" i="7" l="1"/>
  <c r="C156" i="7"/>
  <c r="H42" i="7"/>
  <c r="L42" i="7"/>
  <c r="C165" i="7"/>
  <c r="S42" i="7"/>
  <c r="D43" i="7"/>
  <c r="O43" i="7"/>
  <c r="G42" i="7"/>
  <c r="C43" i="7"/>
  <c r="U39" i="7"/>
  <c r="H43" i="7"/>
  <c r="J42" i="7"/>
  <c r="E72" i="7"/>
  <c r="C131" i="7"/>
  <c r="E82" i="7"/>
  <c r="D137" i="7"/>
  <c r="D42" i="7"/>
  <c r="E132" i="7"/>
  <c r="D102" i="7"/>
  <c r="K42" i="7"/>
  <c r="C152" i="7"/>
  <c r="M42" i="7"/>
  <c r="C107" i="7"/>
  <c r="E123" i="7"/>
  <c r="D173" i="7"/>
  <c r="S43" i="7"/>
  <c r="C145" i="7"/>
  <c r="D76" i="7"/>
  <c r="E121" i="7"/>
  <c r="C172" i="7"/>
  <c r="E170" i="7"/>
  <c r="D160" i="7"/>
  <c r="D150" i="7"/>
  <c r="C110" i="7"/>
  <c r="C75" i="7"/>
  <c r="D175" i="7"/>
  <c r="D123" i="7"/>
  <c r="E147" i="7"/>
  <c r="D121" i="7"/>
  <c r="C88" i="7"/>
  <c r="R43" i="7"/>
  <c r="D83" i="7"/>
  <c r="C92" i="7"/>
  <c r="D157" i="7"/>
  <c r="D111" i="7"/>
  <c r="C126" i="7"/>
  <c r="N43" i="7"/>
  <c r="C101" i="7"/>
  <c r="C103" i="7"/>
  <c r="D74" i="7"/>
  <c r="D108" i="7"/>
  <c r="P43" i="7"/>
  <c r="G43" i="7"/>
  <c r="D75" i="7"/>
  <c r="D171" i="7"/>
  <c r="C60" i="7"/>
  <c r="D136" i="7"/>
  <c r="E43" i="7"/>
  <c r="D131" i="7"/>
  <c r="C85" i="7"/>
  <c r="T42" i="7"/>
  <c r="D67" i="7"/>
  <c r="D130" i="7"/>
  <c r="E126" i="7"/>
  <c r="E73" i="7"/>
  <c r="I43" i="7"/>
  <c r="C135" i="7"/>
  <c r="E108" i="7"/>
  <c r="E59" i="7"/>
  <c r="D155" i="7"/>
  <c r="E109" i="7"/>
  <c r="R42" i="7"/>
  <c r="E57" i="7"/>
  <c r="C132" i="7"/>
  <c r="C133" i="7"/>
  <c r="C171" i="7"/>
  <c r="D151" i="7"/>
  <c r="C99" i="7"/>
  <c r="C142" i="7"/>
  <c r="C144" i="7"/>
  <c r="E146" i="7"/>
  <c r="C77" i="7"/>
  <c r="D118" i="7"/>
  <c r="T43" i="7"/>
  <c r="J43" i="7"/>
  <c r="C97" i="7"/>
  <c r="C104" i="7"/>
  <c r="E93" i="7"/>
  <c r="E94" i="7"/>
  <c r="E141" i="7"/>
  <c r="D135" i="7"/>
  <c r="D166" i="7"/>
  <c r="D147" i="7"/>
  <c r="C109" i="7"/>
  <c r="F43" i="7"/>
  <c r="C157" i="7"/>
  <c r="U38" i="7"/>
  <c r="C42" i="7"/>
  <c r="D170" i="7"/>
  <c r="E66" i="7"/>
  <c r="E100" i="7"/>
  <c r="D103" i="7"/>
  <c r="E71" i="7"/>
  <c r="E68" i="7"/>
  <c r="E135" i="7"/>
  <c r="D89" i="7"/>
  <c r="L43" i="7"/>
  <c r="D134" i="7"/>
  <c r="D158" i="7"/>
  <c r="D154" i="7"/>
  <c r="D78" i="7"/>
  <c r="E101" i="7"/>
  <c r="E124" i="7"/>
  <c r="E85" i="7"/>
  <c r="C73" i="7"/>
  <c r="D114" i="7"/>
  <c r="E156" i="7"/>
  <c r="E80" i="7"/>
  <c r="D140" i="7"/>
  <c r="D59" i="7"/>
  <c r="C74" i="7"/>
  <c r="E168" i="7"/>
  <c r="E115" i="7"/>
  <c r="C149" i="7"/>
  <c r="D112" i="7"/>
  <c r="D120" i="7"/>
  <c r="D99" i="7"/>
  <c r="D100" i="7"/>
  <c r="C123" i="7"/>
  <c r="K43" i="7"/>
  <c r="E99" i="7"/>
  <c r="E163" i="7"/>
  <c r="D138" i="7"/>
  <c r="E96" i="7"/>
  <c r="E150" i="7"/>
  <c r="C170" i="7"/>
  <c r="C125" i="7"/>
  <c r="C108" i="7"/>
  <c r="E105" i="7"/>
  <c r="D109" i="7"/>
  <c r="D60" i="7"/>
  <c r="C111" i="7"/>
  <c r="C154" i="7"/>
  <c r="D107" i="7"/>
  <c r="D101" i="7"/>
  <c r="C87" i="7"/>
  <c r="D61" i="7"/>
  <c r="C106" i="7"/>
  <c r="C82" i="7"/>
  <c r="E88" i="7"/>
  <c r="C80" i="7"/>
  <c r="E118" i="7"/>
  <c r="D129" i="7"/>
  <c r="E62" i="7"/>
  <c r="D127" i="7"/>
  <c r="C69" i="7"/>
  <c r="C147" i="7"/>
  <c r="E129" i="7"/>
  <c r="P42" i="7"/>
  <c r="D63" i="7"/>
  <c r="D126" i="7"/>
  <c r="E92" i="7"/>
  <c r="C140" i="7"/>
  <c r="D142" i="7"/>
  <c r="C100" i="7"/>
  <c r="D65" i="7"/>
  <c r="C117" i="7"/>
  <c r="C128" i="7"/>
  <c r="E90" i="7"/>
  <c r="E70" i="7"/>
  <c r="E167" i="7"/>
  <c r="D80" i="7"/>
  <c r="D73" i="7"/>
  <c r="E65" i="7"/>
  <c r="E125" i="7"/>
  <c r="E122" i="7"/>
  <c r="E102" i="7"/>
  <c r="F42" i="7"/>
  <c r="D66"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C65" i="7"/>
  <c r="C66" i="7"/>
  <c r="C174" i="7"/>
  <c r="C79" i="7"/>
  <c r="O42" i="7"/>
  <c r="C164" i="7"/>
  <c r="E158" i="7"/>
  <c r="D159" i="7"/>
  <c r="D69" i="7"/>
  <c r="E76" i="7"/>
  <c r="C162" i="7"/>
  <c r="E58" i="7"/>
  <c r="E155" i="7"/>
  <c r="E119" i="7"/>
  <c r="C173" i="7"/>
  <c r="E116" i="7"/>
  <c r="D58" i="7"/>
  <c r="E131" i="7"/>
  <c r="D92" i="7"/>
  <c r="D90" i="7"/>
  <c r="C96" i="7"/>
  <c r="E61" i="7"/>
  <c r="E104" i="7"/>
  <c r="E98" i="7"/>
  <c r="E145" i="7"/>
  <c r="C102" i="7"/>
  <c r="E74" i="7"/>
  <c r="C64" i="7"/>
  <c r="E78" i="7"/>
  <c r="C78" i="7"/>
  <c r="E83" i="7"/>
  <c r="D128" i="7"/>
  <c r="I42" i="7"/>
  <c r="D70" i="7"/>
  <c r="E86" i="7"/>
  <c r="C83" i="7"/>
  <c r="D145" i="7"/>
  <c r="C61" i="7"/>
  <c r="E113" i="7"/>
  <c r="D95" i="7"/>
  <c r="E127" i="7"/>
  <c r="D165" i="7"/>
  <c r="D57" i="7"/>
  <c r="C137" i="7"/>
  <c r="C95" i="7"/>
  <c r="D71" i="7"/>
  <c r="C124" i="7"/>
  <c r="E151" i="7"/>
  <c r="D94" i="7"/>
  <c r="E173" i="7"/>
  <c r="E69" i="7"/>
  <c r="D122" i="7"/>
  <c r="D86" i="7"/>
  <c r="E120" i="7"/>
  <c r="D161" i="7"/>
  <c r="C86" i="7"/>
  <c r="D81" i="7"/>
  <c r="E171" i="7"/>
  <c r="D148" i="7"/>
  <c r="D162" i="7"/>
  <c r="D119" i="7"/>
  <c r="C59" i="7"/>
  <c r="E136" i="7"/>
  <c r="C158" i="7"/>
  <c r="C71" i="7"/>
  <c r="D143" i="7"/>
  <c r="E89" i="7"/>
  <c r="E140" i="7"/>
  <c r="E161" i="7"/>
  <c r="C105" i="7"/>
  <c r="E107" i="7"/>
  <c r="C91" i="7"/>
  <c r="D88" i="7"/>
  <c r="C168" i="7"/>
  <c r="C136" i="7"/>
  <c r="C63" i="7"/>
  <c r="C84" i="7"/>
  <c r="E160" i="7"/>
  <c r="E157" i="7"/>
  <c r="E60" i="7"/>
  <c r="D106" i="7"/>
  <c r="E162" i="7"/>
  <c r="E64" i="7"/>
  <c r="C122" i="7"/>
  <c r="D139" i="7"/>
  <c r="D110" i="7"/>
  <c r="C116" i="7"/>
  <c r="C114" i="7"/>
  <c r="D98" i="7"/>
  <c r="C161" i="7"/>
  <c r="C119" i="7"/>
  <c r="E148" i="7"/>
  <c r="E169" i="7"/>
  <c r="C160" i="7"/>
  <c r="E63" i="7"/>
  <c r="E112" i="7"/>
  <c r="E139" i="7"/>
  <c r="E95" i="7"/>
  <c r="E154" i="7"/>
  <c r="E81" i="7"/>
  <c r="E117" i="7"/>
  <c r="E172" i="7"/>
  <c r="E144" i="7"/>
  <c r="C76" i="7"/>
  <c r="C151" i="7"/>
  <c r="E91" i="7"/>
  <c r="C68" i="7"/>
  <c r="D125" i="7"/>
  <c r="C169" i="7"/>
  <c r="E87" i="7"/>
  <c r="C89" i="7"/>
  <c r="C146" i="7"/>
  <c r="E149" i="7"/>
  <c r="C153" i="7"/>
  <c r="D174" i="7"/>
  <c r="D169" i="7"/>
  <c r="C94" i="7"/>
  <c r="D97" i="7"/>
  <c r="C127" i="7"/>
  <c r="D93" i="7"/>
  <c r="E174" i="7"/>
  <c r="C90" i="7"/>
  <c r="D168" i="7"/>
  <c r="C62" i="7"/>
  <c r="D132" i="7"/>
  <c r="E175" i="7"/>
  <c r="E84" i="7"/>
  <c r="D105" i="7"/>
  <c r="C175" i="7"/>
  <c r="D82" i="7"/>
  <c r="C141" i="7"/>
  <c r="D62" i="7"/>
  <c r="D172" i="7"/>
  <c r="D117" i="7"/>
  <c r="C129" i="7"/>
  <c r="D164" i="7"/>
  <c r="C139" i="7"/>
  <c r="D167" i="7"/>
  <c r="E97" i="7"/>
  <c r="C118" i="7"/>
  <c r="E128" i="7"/>
  <c r="D113" i="7"/>
  <c r="D153" i="7"/>
  <c r="C167" i="7"/>
  <c r="C112" i="7"/>
  <c r="C163" i="7"/>
  <c r="E77" i="7"/>
  <c r="C72" i="7"/>
  <c r="E110" i="7"/>
  <c r="E111" i="7"/>
  <c r="C120" i="7"/>
  <c r="E67" i="7"/>
  <c r="E133" i="7"/>
  <c r="E134" i="7"/>
  <c r="E79" i="7"/>
  <c r="D96" i="7"/>
  <c r="D146" i="7"/>
  <c r="D85" i="7"/>
  <c r="C150" i="7"/>
  <c r="C113" i="7"/>
  <c r="C67" i="7"/>
  <c r="C138" i="7"/>
  <c r="D163" i="7"/>
  <c r="D91" i="7"/>
  <c r="D104" i="7"/>
  <c r="D156" i="7"/>
  <c r="D116" i="7"/>
  <c r="E165" i="7"/>
  <c r="C57" i="7"/>
  <c r="C134" i="7"/>
  <c r="D133" i="7"/>
  <c r="C81" i="7"/>
  <c r="E114" i="7"/>
  <c r="E153" i="7"/>
  <c r="D115" i="7"/>
  <c r="C166" i="7"/>
  <c r="D68" i="7"/>
  <c r="C130" i="7"/>
  <c r="E130" i="7"/>
  <c r="C93" i="7"/>
  <c r="C143" i="7"/>
  <c r="C148" i="7"/>
  <c r="C115" i="7"/>
  <c r="Q42" i="7"/>
  <c r="E42" i="7"/>
  <c r="M43" i="7"/>
  <c r="N12" i="12"/>
  <c r="M12" i="12"/>
  <c r="G209" i="7"/>
  <c r="H213" i="7"/>
  <c r="F209" i="7"/>
  <c r="H209" i="7"/>
  <c r="G213" i="7"/>
  <c r="F213" i="7"/>
  <c r="H215" i="7" l="1"/>
  <c r="O34" i="12" s="1"/>
  <c r="F215" i="7"/>
  <c r="M34" i="12" s="1"/>
  <c r="G215" i="7"/>
  <c r="N34" i="12" s="1"/>
</calcChain>
</file>

<file path=xl/sharedStrings.xml><?xml version="1.0" encoding="utf-8"?>
<sst xmlns="http://schemas.openxmlformats.org/spreadsheetml/2006/main" count="13225" uniqueCount="214">
  <si>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</si>
  <si>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</si>
  <si>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</si>
  <si>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</si>
  <si>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</si>
  <si>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</si>
  <si>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</si>
  <si>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</si>
  <si>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</si>
  <si>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</si>
  <si>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</si>
  <si>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</si>
  <si>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</si>
  <si>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</si>
  <si>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</si>
  <si>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</si>
  <si>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</si>
  <si>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</si>
  <si>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</si>
  <si>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</si>
  <si>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</si>
  <si>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</si>
  <si>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</si>
  <si>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</si>
  <si>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</si>
  <si>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</si>
  <si>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</si>
  <si>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</si>
  <si>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</si>
  <si>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</si>
  <si>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</si>
  <si>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</si>
  <si>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</si>
  <si>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</si>
  <si>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</si>
  <si>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</si>
  <si>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</si>
  <si>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</si>
  <si>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</si>
  <si>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</si>
  <si>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</si>
  <si>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</si>
  <si>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</si>
  <si>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</si>
  <si>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</si>
  <si>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</si>
  <si>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</si>
  <si>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</si>
  <si>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</si>
  <si>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</si>
  <si>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</si>
  <si>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</si>
  <si>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</si>
  <si>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</si>
  <si>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</si>
  <si>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</si>
  <si>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</si>
  <si>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</si>
  <si>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</si>
  <si>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</si>
  <si>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</si>
  <si>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</si>
  <si>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</si>
  <si>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</si>
  <si>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</si>
  <si>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</si>
  <si>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</si>
  <si>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</si>
  <si>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</si>
  <si>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</si>
  <si>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</si>
  <si>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</si>
  <si>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</si>
  <si>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</si>
  <si>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</si>
  <si>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</si>
  <si>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</si>
  <si>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</si>
  <si>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</si>
  <si>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</si>
  <si>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</si>
  <si>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</si>
  <si>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</si>
  <si>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</si>
  <si>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</si>
  <si>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</si>
  <si>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</si>
  <si>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</si>
  <si>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</si>
  <si>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</si>
  <si>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</si>
  <si>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</si>
  <si>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</si>
  <si>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</si>
  <si>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</si>
  <si>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</si>
  <si>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</si>
  <si>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</si>
  <si>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</si>
  <si>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</si>
  <si>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</si>
  <si>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</si>
  <si>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</si>
  <si>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</si>
  <si>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</si>
  <si>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</si>
  <si>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</si>
  <si>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</si>
  <si>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</si>
  <si>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</si>
  <si>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</si>
  <si>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</si>
  <si>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</si>
  <si>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</si>
  <si>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</si>
  <si>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</si>
  <si>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</si>
  <si>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</si>
  <si>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</si>
  <si>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</si>
  <si>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</si>
  <si>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</si>
  <si>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</si>
  <si>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</si>
  <si>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</si>
  <si>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</si>
  <si>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</si>
  <si>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</si>
  <si>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</si>
  <si>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</si>
  <si>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</si>
  <si>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</si>
  <si>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</si>
  <si>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</si>
  <si>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</si>
  <si>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</si>
  <si>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</si>
  <si>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</si>
  <si>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</si>
  <si>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</si>
  <si>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</si>
  <si>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</si>
  <si>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</si>
  <si>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</si>
  <si>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</si>
  <si>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</si>
  <si>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</si>
  <si>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</si>
  <si>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</si>
  <si>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</si>
  <si>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</si>
  <si>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</si>
  <si>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</si>
  <si>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</si>
  <si>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</si>
  <si>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</si>
  <si>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</si>
  <si>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</si>
  <si>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</si>
  <si>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</si>
  <si>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</si>
  <si>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</si>
  <si>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</si>
  <si>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</si>
  <si>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</si>
  <si>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</si>
  <si>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</si>
  <si>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</si>
  <si>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</si>
  <si>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</si>
  <si>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</si>
  <si>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</si>
  <si>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</si>
  <si>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</si>
  <si>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</si>
  <si>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</si>
  <si>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</si>
  <si>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</si>
  <si>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</si>
  <si>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</si>
  <si>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</si>
  <si>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</si>
  <si>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</si>
  <si>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</si>
  <si>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</si>
  <si>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</si>
  <si>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</si>
  <si>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</si>
  <si>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</si>
  <si>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</si>
  <si>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</si>
  <si>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</si>
  <si>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</si>
  <si>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</si>
  <si>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</si>
  <si>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</si>
  <si>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</si>
  <si>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</si>
  <si>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</si>
  <si>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</si>
  <si>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</si>
  <si>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GRIM0600</t>
  </si>
  <si>
    <t>GRIM_output.xls</t>
  </si>
  <si>
    <t>All diseases of the nervous system (ICD-10 G00–G99), 1968–2014</t>
  </si>
  <si>
    <t>Final</t>
  </si>
  <si>
    <t>Final Recast</t>
  </si>
  <si>
    <t>Revised</t>
  </si>
  <si>
    <t>Preliminary</t>
  </si>
  <si>
    <t>year</t>
  </si>
  <si>
    <t>SnapshotId</t>
  </si>
  <si>
    <t>All diseases of the nervous system</t>
  </si>
  <si>
    <t>G00–G99</t>
  </si>
  <si>
    <t>320–359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</si>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</sst>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nervous system (ICD-10 G00–G99),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636</c:v>
                </c:pt>
                <c:pt idx="1">
                  <c:v>585</c:v>
                </c:pt>
                <c:pt idx="2">
                  <c:v>594</c:v>
                </c:pt>
                <c:pt idx="3">
                  <c:v>608</c:v>
                </c:pt>
                <c:pt idx="4">
                  <c:v>567</c:v>
                </c:pt>
                <c:pt idx="5">
                  <c:v>616</c:v>
                </c:pt>
                <c:pt idx="6">
                  <c:v>631</c:v>
                </c:pt>
                <c:pt idx="7">
                  <c:v>622</c:v>
                </c:pt>
                <c:pt idx="8">
                  <c:v>614</c:v>
                </c:pt>
                <c:pt idx="9">
                  <c:v>654</c:v>
                </c:pt>
                <c:pt idx="10">
                  <c:v>526</c:v>
                </c:pt>
                <c:pt idx="11">
                  <c:v>715</c:v>
                </c:pt>
                <c:pt idx="12">
                  <c:v>676</c:v>
                </c:pt>
                <c:pt idx="13">
                  <c:v>734</c:v>
                </c:pt>
                <c:pt idx="14">
                  <c:v>827</c:v>
                </c:pt>
                <c:pt idx="15">
                  <c:v>806</c:v>
                </c:pt>
                <c:pt idx="16">
                  <c:v>821</c:v>
                </c:pt>
                <c:pt idx="17">
                  <c:v>980</c:v>
                </c:pt>
                <c:pt idx="18">
                  <c:v>911</c:v>
                </c:pt>
                <c:pt idx="19">
                  <c:v>1007</c:v>
                </c:pt>
                <c:pt idx="20">
                  <c:v>1110</c:v>
                </c:pt>
                <c:pt idx="21">
                  <c:v>1198</c:v>
                </c:pt>
                <c:pt idx="22">
                  <c:v>1094</c:v>
                </c:pt>
                <c:pt idx="23">
                  <c:v>1136</c:v>
                </c:pt>
                <c:pt idx="24">
                  <c:v>1279</c:v>
                </c:pt>
                <c:pt idx="25">
                  <c:v>1395</c:v>
                </c:pt>
                <c:pt idx="26">
                  <c:v>1386</c:v>
                </c:pt>
                <c:pt idx="27">
                  <c:v>1390</c:v>
                </c:pt>
                <c:pt idx="28">
                  <c:v>1521</c:v>
                </c:pt>
                <c:pt idx="29">
                  <c:v>1637</c:v>
                </c:pt>
                <c:pt idx="30">
                  <c:v>1735</c:v>
                </c:pt>
                <c:pt idx="31">
                  <c:v>1818</c:v>
                </c:pt>
                <c:pt idx="32">
                  <c:v>1839</c:v>
                </c:pt>
                <c:pt idx="33">
                  <c:v>1894</c:v>
                </c:pt>
                <c:pt idx="34">
                  <c:v>2145</c:v>
                </c:pt>
                <c:pt idx="35">
                  <c:v>1916</c:v>
                </c:pt>
                <c:pt idx="36">
                  <c:v>2046</c:v>
                </c:pt>
                <c:pt idx="37">
                  <c:v>2093</c:v>
                </c:pt>
                <c:pt idx="38">
                  <c:v>2202</c:v>
                </c:pt>
                <c:pt idx="39">
                  <c:v>2519</c:v>
                </c:pt>
                <c:pt idx="40">
                  <c:v>2740</c:v>
                </c:pt>
                <c:pt idx="41">
                  <c:v>2767</c:v>
                </c:pt>
                <c:pt idx="42">
                  <c:v>2786</c:v>
                </c:pt>
                <c:pt idx="43">
                  <c:v>3046</c:v>
                </c:pt>
                <c:pt idx="44">
                  <c:v>3032</c:v>
                </c:pt>
                <c:pt idx="45">
                  <c:v>3374</c:v>
                </c:pt>
                <c:pt idx="46">
                  <c:v>3789</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559</c:v>
                </c:pt>
                <c:pt idx="1">
                  <c:v>505</c:v>
                </c:pt>
                <c:pt idx="2">
                  <c:v>499</c:v>
                </c:pt>
                <c:pt idx="3">
                  <c:v>510</c:v>
                </c:pt>
                <c:pt idx="4">
                  <c:v>505</c:v>
                </c:pt>
                <c:pt idx="5">
                  <c:v>518</c:v>
                </c:pt>
                <c:pt idx="6">
                  <c:v>541</c:v>
                </c:pt>
                <c:pt idx="7">
                  <c:v>545</c:v>
                </c:pt>
                <c:pt idx="8">
                  <c:v>520</c:v>
                </c:pt>
                <c:pt idx="9">
                  <c:v>477</c:v>
                </c:pt>
                <c:pt idx="10">
                  <c:v>536</c:v>
                </c:pt>
                <c:pt idx="11">
                  <c:v>554</c:v>
                </c:pt>
                <c:pt idx="12">
                  <c:v>608</c:v>
                </c:pt>
                <c:pt idx="13">
                  <c:v>599</c:v>
                </c:pt>
                <c:pt idx="14">
                  <c:v>663</c:v>
                </c:pt>
                <c:pt idx="15">
                  <c:v>695</c:v>
                </c:pt>
                <c:pt idx="16">
                  <c:v>690</c:v>
                </c:pt>
                <c:pt idx="17">
                  <c:v>873</c:v>
                </c:pt>
                <c:pt idx="18">
                  <c:v>871</c:v>
                </c:pt>
                <c:pt idx="19">
                  <c:v>967</c:v>
                </c:pt>
                <c:pt idx="20">
                  <c:v>1039</c:v>
                </c:pt>
                <c:pt idx="21">
                  <c:v>1183</c:v>
                </c:pt>
                <c:pt idx="22">
                  <c:v>1165</c:v>
                </c:pt>
                <c:pt idx="23">
                  <c:v>1208</c:v>
                </c:pt>
                <c:pt idx="24">
                  <c:v>1375</c:v>
                </c:pt>
                <c:pt idx="25">
                  <c:v>1394</c:v>
                </c:pt>
                <c:pt idx="26">
                  <c:v>1546</c:v>
                </c:pt>
                <c:pt idx="27">
                  <c:v>1574</c:v>
                </c:pt>
                <c:pt idx="28">
                  <c:v>1550</c:v>
                </c:pt>
                <c:pt idx="29">
                  <c:v>2069</c:v>
                </c:pt>
                <c:pt idx="30">
                  <c:v>1982</c:v>
                </c:pt>
                <c:pt idx="31">
                  <c:v>2072</c:v>
                </c:pt>
                <c:pt idx="32">
                  <c:v>2200</c:v>
                </c:pt>
                <c:pt idx="33">
                  <c:v>2310</c:v>
                </c:pt>
                <c:pt idx="34">
                  <c:v>2477</c:v>
                </c:pt>
                <c:pt idx="35">
                  <c:v>2408</c:v>
                </c:pt>
                <c:pt idx="36">
                  <c:v>2515</c:v>
                </c:pt>
                <c:pt idx="37">
                  <c:v>2604</c:v>
                </c:pt>
                <c:pt idx="38">
                  <c:v>2726</c:v>
                </c:pt>
                <c:pt idx="39">
                  <c:v>2966</c:v>
                </c:pt>
                <c:pt idx="40">
                  <c:v>3243</c:v>
                </c:pt>
                <c:pt idx="41">
                  <c:v>3142</c:v>
                </c:pt>
                <c:pt idx="42">
                  <c:v>3426</c:v>
                </c:pt>
                <c:pt idx="43">
                  <c:v>3698</c:v>
                </c:pt>
                <c:pt idx="44">
                  <c:v>3864</c:v>
                </c:pt>
                <c:pt idx="45">
                  <c:v>4146</c:v>
                </c:pt>
                <c:pt idx="46">
                  <c:v>4321</c:v>
                </c:pt>
              </c:numCache>
            </c:numRef>
          </c:yVal>
          <c:smooth val="0"/>
        </c:ser>
        <c:dLbls>
          <c:showLegendKey val="0"/>
          <c:showVal val="0"/>
          <c:showCatName val="0"/>
          <c:showSerName val="0"/>
          <c:showPercent val="0"/>
          <c:showBubbleSize val="0"/>
        </c:dLbls>
        <c:axId val="52155904"/>
        <c:axId val="52157824"/>
      </c:scatterChart>
      <c:valAx>
        <c:axId val="5215590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157824"/>
        <c:crosses val="autoZero"/>
        <c:crossBetween val="midCat"/>
        <c:minorUnit val="10"/>
      </c:valAx>
      <c:valAx>
        <c:axId val="5215782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15590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nervous system (ICD-10 G00–G99),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14.981926</c:v>
                </c:pt>
                <c:pt idx="1">
                  <c:v>13.252357</c:v>
                </c:pt>
                <c:pt idx="2">
                  <c:v>13.363073999999999</c:v>
                </c:pt>
                <c:pt idx="3">
                  <c:v>13.794083000000001</c:v>
                </c:pt>
                <c:pt idx="4">
                  <c:v>12.66489</c:v>
                </c:pt>
                <c:pt idx="5">
                  <c:v>13.363994</c:v>
                </c:pt>
                <c:pt idx="6">
                  <c:v>13.737468</c:v>
                </c:pt>
                <c:pt idx="7">
                  <c:v>13.038292</c:v>
                </c:pt>
                <c:pt idx="8">
                  <c:v>12.934542</c:v>
                </c:pt>
                <c:pt idx="9">
                  <c:v>13.603349</c:v>
                </c:pt>
                <c:pt idx="10">
                  <c:v>10.498621999999999</c:v>
                </c:pt>
                <c:pt idx="11">
                  <c:v>14.418005000000001</c:v>
                </c:pt>
                <c:pt idx="12">
                  <c:v>13.896172</c:v>
                </c:pt>
                <c:pt idx="13">
                  <c:v>14.875023000000001</c:v>
                </c:pt>
                <c:pt idx="14">
                  <c:v>15.924758000000001</c:v>
                </c:pt>
                <c:pt idx="15">
                  <c:v>15.695733000000001</c:v>
                </c:pt>
                <c:pt idx="16">
                  <c:v>15.724926999999999</c:v>
                </c:pt>
                <c:pt idx="17">
                  <c:v>19.058007</c:v>
                </c:pt>
                <c:pt idx="18">
                  <c:v>16.806708</c:v>
                </c:pt>
                <c:pt idx="19">
                  <c:v>18.384931999999999</c:v>
                </c:pt>
                <c:pt idx="20">
                  <c:v>20.211158999999999</c:v>
                </c:pt>
                <c:pt idx="21">
                  <c:v>21.760854999999999</c:v>
                </c:pt>
                <c:pt idx="22">
                  <c:v>19.281379000000001</c:v>
                </c:pt>
                <c:pt idx="23">
                  <c:v>19.588719000000001</c:v>
                </c:pt>
                <c:pt idx="24">
                  <c:v>21.493736999999999</c:v>
                </c:pt>
                <c:pt idx="25">
                  <c:v>23.019393999999998</c:v>
                </c:pt>
                <c:pt idx="26">
                  <c:v>22.266172999999998</c:v>
                </c:pt>
                <c:pt idx="27">
                  <c:v>21.458919000000002</c:v>
                </c:pt>
                <c:pt idx="28">
                  <c:v>22.611321</c:v>
                </c:pt>
                <c:pt idx="29">
                  <c:v>24.024621</c:v>
                </c:pt>
                <c:pt idx="30">
                  <c:v>24.76491</c:v>
                </c:pt>
                <c:pt idx="31">
                  <c:v>24.663118000000001</c:v>
                </c:pt>
                <c:pt idx="32">
                  <c:v>23.945688000000001</c:v>
                </c:pt>
                <c:pt idx="33">
                  <c:v>24.096841999999999</c:v>
                </c:pt>
                <c:pt idx="34">
                  <c:v>26.354682</c:v>
                </c:pt>
                <c:pt idx="35">
                  <c:v>22.874019000000001</c:v>
                </c:pt>
                <c:pt idx="36">
                  <c:v>23.961306</c:v>
                </c:pt>
                <c:pt idx="37">
                  <c:v>23.617149999999999</c:v>
                </c:pt>
                <c:pt idx="38">
                  <c:v>23.908123</c:v>
                </c:pt>
                <c:pt idx="39">
                  <c:v>26.429711999999999</c:v>
                </c:pt>
                <c:pt idx="40">
                  <c:v>27.999704999999999</c:v>
                </c:pt>
                <c:pt idx="41">
                  <c:v>27.228473000000001</c:v>
                </c:pt>
                <c:pt idx="42">
                  <c:v>26.703754</c:v>
                </c:pt>
                <c:pt idx="43">
                  <c:v>28.168666999999999</c:v>
                </c:pt>
                <c:pt idx="44">
                  <c:v>27.063300999999999</c:v>
                </c:pt>
                <c:pt idx="45">
                  <c:v>29.304210999999999</c:v>
                </c:pt>
                <c:pt idx="46">
                  <c:v>31.605477</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11.185548000000001</c:v>
                </c:pt>
                <c:pt idx="1">
                  <c:v>9.8207339000000005</c:v>
                </c:pt>
                <c:pt idx="2">
                  <c:v>9.5072389000000008</c:v>
                </c:pt>
                <c:pt idx="3">
                  <c:v>9.6208468000000007</c:v>
                </c:pt>
                <c:pt idx="4">
                  <c:v>9.0395415000000003</c:v>
                </c:pt>
                <c:pt idx="5">
                  <c:v>9.0907415</c:v>
                </c:pt>
                <c:pt idx="6">
                  <c:v>9.3373054999999994</c:v>
                </c:pt>
                <c:pt idx="7">
                  <c:v>9.2182142000000002</c:v>
                </c:pt>
                <c:pt idx="8">
                  <c:v>8.5839534999999998</c:v>
                </c:pt>
                <c:pt idx="9">
                  <c:v>7.8078951999999999</c:v>
                </c:pt>
                <c:pt idx="10">
                  <c:v>8.5897766000000004</c:v>
                </c:pt>
                <c:pt idx="11">
                  <c:v>8.7201325999999995</c:v>
                </c:pt>
                <c:pt idx="12">
                  <c:v>9.5210188999999996</c:v>
                </c:pt>
                <c:pt idx="13">
                  <c:v>9.1422605000000008</c:v>
                </c:pt>
                <c:pt idx="14">
                  <c:v>9.7806723000000009</c:v>
                </c:pt>
                <c:pt idx="15">
                  <c:v>10.117648000000001</c:v>
                </c:pt>
                <c:pt idx="16">
                  <c:v>9.8025751000000003</c:v>
                </c:pt>
                <c:pt idx="17">
                  <c:v>12.137639</c:v>
                </c:pt>
                <c:pt idx="18">
                  <c:v>11.732207000000001</c:v>
                </c:pt>
                <c:pt idx="19">
                  <c:v>12.698644</c:v>
                </c:pt>
                <c:pt idx="20">
                  <c:v>13.412144</c:v>
                </c:pt>
                <c:pt idx="21">
                  <c:v>14.912663999999999</c:v>
                </c:pt>
                <c:pt idx="22">
                  <c:v>14.314669</c:v>
                </c:pt>
                <c:pt idx="23">
                  <c:v>14.393915</c:v>
                </c:pt>
                <c:pt idx="24">
                  <c:v>15.904949</c:v>
                </c:pt>
                <c:pt idx="25">
                  <c:v>15.650655</c:v>
                </c:pt>
                <c:pt idx="26">
                  <c:v>16.818904</c:v>
                </c:pt>
                <c:pt idx="27">
                  <c:v>16.656939999999999</c:v>
                </c:pt>
                <c:pt idx="28">
                  <c:v>15.852152999999999</c:v>
                </c:pt>
                <c:pt idx="29">
                  <c:v>20.411725000000001</c:v>
                </c:pt>
                <c:pt idx="30">
                  <c:v>18.983256999999998</c:v>
                </c:pt>
                <c:pt idx="31">
                  <c:v>19.208698999999999</c:v>
                </c:pt>
                <c:pt idx="32">
                  <c:v>19.605245</c:v>
                </c:pt>
                <c:pt idx="33">
                  <c:v>19.968886999999999</c:v>
                </c:pt>
                <c:pt idx="34">
                  <c:v>20.734393000000001</c:v>
                </c:pt>
                <c:pt idx="35">
                  <c:v>19.794059000000001</c:v>
                </c:pt>
                <c:pt idx="36">
                  <c:v>20.282236000000001</c:v>
                </c:pt>
                <c:pt idx="37">
                  <c:v>20.322741000000001</c:v>
                </c:pt>
                <c:pt idx="38">
                  <c:v>20.647995999999999</c:v>
                </c:pt>
                <c:pt idx="39">
                  <c:v>21.787921999999998</c:v>
                </c:pt>
                <c:pt idx="40">
                  <c:v>23.040467</c:v>
                </c:pt>
                <c:pt idx="41">
                  <c:v>21.729872</c:v>
                </c:pt>
                <c:pt idx="42">
                  <c:v>22.919893999999999</c:v>
                </c:pt>
                <c:pt idx="43">
                  <c:v>24.017443</c:v>
                </c:pt>
                <c:pt idx="44">
                  <c:v>24.406057000000001</c:v>
                </c:pt>
                <c:pt idx="45">
                  <c:v>25.556329999999999</c:v>
                </c:pt>
                <c:pt idx="46">
                  <c:v>25.826221</c:v>
                </c:pt>
              </c:numCache>
            </c:numRef>
          </c:yVal>
          <c:smooth val="0"/>
        </c:ser>
        <c:dLbls>
          <c:showLegendKey val="0"/>
          <c:showVal val="0"/>
          <c:showCatName val="0"/>
          <c:showSerName val="0"/>
          <c:showPercent val="0"/>
          <c:showBubbleSize val="0"/>
        </c:dLbls>
        <c:axId val="55124352"/>
        <c:axId val="55126272"/>
      </c:scatterChart>
      <c:valAx>
        <c:axId val="551243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126272"/>
        <c:crosses val="autoZero"/>
        <c:crossBetween val="midCat"/>
        <c:minorUnit val="10"/>
      </c:valAx>
      <c:valAx>
        <c:axId val="551262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51243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nervous system (ICD-10 G00–G99),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2.4129404999999999</c:v>
                </c:pt>
                <c:pt idx="1">
                  <c:v>1.3087977</c:v>
                </c:pt>
                <c:pt idx="2">
                  <c:v>1.108503</c:v>
                </c:pt>
                <c:pt idx="3">
                  <c:v>1.3176654000000001</c:v>
                </c:pt>
                <c:pt idx="4">
                  <c:v>2.7186214999999998</c:v>
                </c:pt>
                <c:pt idx="5">
                  <c:v>3.0815269000000001</c:v>
                </c:pt>
                <c:pt idx="6">
                  <c:v>2.3397861</c:v>
                </c:pt>
                <c:pt idx="7">
                  <c:v>3.6107135000000001</c:v>
                </c:pt>
                <c:pt idx="8">
                  <c:v>5.8324767</c:v>
                </c:pt>
                <c:pt idx="9">
                  <c:v>6.8174548000000001</c:v>
                </c:pt>
                <c:pt idx="10">
                  <c:v>12.611406000000001</c:v>
                </c:pt>
                <c:pt idx="11">
                  <c:v>15.669181</c:v>
                </c:pt>
                <c:pt idx="12">
                  <c:v>25.062294000000001</c:v>
                </c:pt>
                <c:pt idx="13">
                  <c:v>47.134374999999999</c:v>
                </c:pt>
                <c:pt idx="14">
                  <c:v>86.302797999999996</c:v>
                </c:pt>
                <c:pt idx="15">
                  <c:v>180.98609999999999</c:v>
                </c:pt>
                <c:pt idx="16">
                  <c:v>399.33546000000001</c:v>
                </c:pt>
                <c:pt idx="17">
                  <c:v>772.74366999999995</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3.0844081999999999</c:v>
                </c:pt>
                <c:pt idx="1">
                  <c:v>0.82976649999999996</c:v>
                </c:pt>
                <c:pt idx="2">
                  <c:v>1.8959751</c:v>
                </c:pt>
                <c:pt idx="3">
                  <c:v>1.3969973</c:v>
                </c:pt>
                <c:pt idx="4">
                  <c:v>1.4904351</c:v>
                </c:pt>
                <c:pt idx="5">
                  <c:v>1.0379833000000001</c:v>
                </c:pt>
                <c:pt idx="6">
                  <c:v>2.235986</c:v>
                </c:pt>
                <c:pt idx="7">
                  <c:v>1.7903751999999999</c:v>
                </c:pt>
                <c:pt idx="8">
                  <c:v>3.9262530999999998</c:v>
                </c:pt>
                <c:pt idx="9">
                  <c:v>4.7520214999999997</c:v>
                </c:pt>
                <c:pt idx="10">
                  <c:v>7.2297959000000001</c:v>
                </c:pt>
                <c:pt idx="11">
                  <c:v>9.8302414000000002</c:v>
                </c:pt>
                <c:pt idx="12">
                  <c:v>18.898631000000002</c:v>
                </c:pt>
                <c:pt idx="13">
                  <c:v>36.326262999999997</c:v>
                </c:pt>
                <c:pt idx="14">
                  <c:v>63.906939999999999</c:v>
                </c:pt>
                <c:pt idx="15">
                  <c:v>131.21283</c:v>
                </c:pt>
                <c:pt idx="16">
                  <c:v>280.27039000000002</c:v>
                </c:pt>
                <c:pt idx="17">
                  <c:v>788.45570999999995</c:v>
                </c:pt>
              </c:numCache>
            </c:numRef>
          </c:val>
        </c:ser>
        <c:dLbls>
          <c:showLegendKey val="0"/>
          <c:showVal val="0"/>
          <c:showCatName val="0"/>
          <c:showSerName val="0"/>
          <c:showPercent val="0"/>
          <c:showBubbleSize val="0"/>
        </c:dLbls>
        <c:gapWidth val="150"/>
        <c:axId val="52108288"/>
        <c:axId val="52118656"/>
      </c:barChart>
      <c:catAx>
        <c:axId val="5210828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2118656"/>
        <c:crosses val="autoZero"/>
        <c:auto val="1"/>
        <c:lblAlgn val="ctr"/>
        <c:lblOffset val="100"/>
        <c:noMultiLvlLbl val="0"/>
      </c:catAx>
      <c:valAx>
        <c:axId val="521186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10828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nervous system (ICD-10 G00–G99),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-19</c:v>
                </c:pt>
                <c:pt idx="1">
                  <c:v>-10</c:v>
                </c:pt>
                <c:pt idx="2">
                  <c:v>-8</c:v>
                </c:pt>
                <c:pt idx="3">
                  <c:v>-10</c:v>
                </c:pt>
                <c:pt idx="4">
                  <c:v>-23</c:v>
                </c:pt>
                <c:pt idx="5">
                  <c:v>-27</c:v>
                </c:pt>
                <c:pt idx="6">
                  <c:v>-20</c:v>
                </c:pt>
                <c:pt idx="7">
                  <c:v>-28</c:v>
                </c:pt>
                <c:pt idx="8">
                  <c:v>-48</c:v>
                </c:pt>
                <c:pt idx="9">
                  <c:v>-52</c:v>
                </c:pt>
                <c:pt idx="10">
                  <c:v>-97</c:v>
                </c:pt>
                <c:pt idx="11">
                  <c:v>-110</c:v>
                </c:pt>
                <c:pt idx="12">
                  <c:v>-156</c:v>
                </c:pt>
                <c:pt idx="13">
                  <c:v>-261</c:v>
                </c:pt>
                <c:pt idx="14">
                  <c:v>-346</c:v>
                </c:pt>
                <c:pt idx="15">
                  <c:v>-524</c:v>
                </c:pt>
                <c:pt idx="16">
                  <c:v>-786</c:v>
                </c:pt>
                <c:pt idx="17">
                  <c:v>-1264</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23</c:v>
                </c:pt>
                <c:pt idx="1">
                  <c:v>6</c:v>
                </c:pt>
                <c:pt idx="2">
                  <c:v>13</c:v>
                </c:pt>
                <c:pt idx="3">
                  <c:v>10</c:v>
                </c:pt>
                <c:pt idx="4">
                  <c:v>12</c:v>
                </c:pt>
                <c:pt idx="5">
                  <c:v>9</c:v>
                </c:pt>
                <c:pt idx="6">
                  <c:v>19</c:v>
                </c:pt>
                <c:pt idx="7">
                  <c:v>14</c:v>
                </c:pt>
                <c:pt idx="8">
                  <c:v>33</c:v>
                </c:pt>
                <c:pt idx="9">
                  <c:v>37</c:v>
                </c:pt>
                <c:pt idx="10">
                  <c:v>57</c:v>
                </c:pt>
                <c:pt idx="11">
                  <c:v>71</c:v>
                </c:pt>
                <c:pt idx="12">
                  <c:v>121</c:v>
                </c:pt>
                <c:pt idx="13">
                  <c:v>205</c:v>
                </c:pt>
                <c:pt idx="14">
                  <c:v>267</c:v>
                </c:pt>
                <c:pt idx="15">
                  <c:v>423</c:v>
                </c:pt>
                <c:pt idx="16">
                  <c:v>709</c:v>
                </c:pt>
                <c:pt idx="17">
                  <c:v>2291</c:v>
                </c:pt>
              </c:numCache>
            </c:numRef>
          </c:val>
        </c:ser>
        <c:dLbls>
          <c:showLegendKey val="0"/>
          <c:showVal val="0"/>
          <c:showCatName val="0"/>
          <c:showSerName val="0"/>
          <c:showPercent val="0"/>
          <c:showBubbleSize val="0"/>
        </c:dLbls>
        <c:gapWidth val="0"/>
        <c:overlap val="100"/>
        <c:axId val="52137984"/>
        <c:axId val="52139904"/>
      </c:barChart>
      <c:catAx>
        <c:axId val="5213798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2139904"/>
        <c:crosses val="autoZero"/>
        <c:auto val="0"/>
        <c:lblAlgn val="ctr"/>
        <c:lblOffset val="100"/>
        <c:tickLblSkip val="1"/>
        <c:noMultiLvlLbl val="0"/>
      </c:catAx>
      <c:valAx>
        <c:axId val="5213990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213798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nervous system (ICD-10 G00–G99),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nervous system (ICD-10 G00–G99), 1968–2014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diseases of the nervous system.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nervous system (G00–G99) are from the ICD-10 chapter All diseases of the nervous system (G00–G99).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320–359</v>
      </c>
    </row>
    <row r="29" spans="1:3" ht="15.75">
      <c r="A29" s="205"/>
      <c r="B29" s="229" t="s">
        <v>112</v>
      </c>
      <c r="C29" s="3" t="str">
        <f>IF(ISBLANK(Admin!$C$19)," ",Admin!$C$19)</f>
        <v>320–359</v>
      </c>
    </row>
    <row r="30" spans="1:3" ht="15.75">
      <c r="A30" s="205"/>
      <c r="B30" s="230" t="s">
        <v>113</v>
      </c>
      <c r="C30" s="3" t="str">
        <f>IF(ISBLANK(Admin!$C$20)," ",Admin!$C$20)</f>
        <v>G00–G99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1.2</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nervous system (ICD-10 G00–G99),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nervous system (ICD-10 G00–G99),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diseases of the nervous system (ICD-10 G00–G99) in Australia, 1968–2014.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1968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1968</v>
      </c>
      <c r="D10" s="50"/>
      <c r="E10" s="53"/>
      <c r="F10" s="45"/>
      <c r="G10" s="88">
        <v>2014</v>
      </c>
      <c r="H10" s="45"/>
      <c r="I10" s="45"/>
      <c r="J10" s="320" t="s">
        <v>121</v>
      </c>
      <c r="K10" s="80"/>
      <c r="L10" s="311" t="str">
        <f>Admin!$C$191</f>
        <v>1968 – 2014</v>
      </c>
      <c r="M10" s="314">
        <f>Admin!F$187</f>
        <v>1.6360342475640444E-2</v>
      </c>
      <c r="N10" s="314">
        <f>Admin!G$187</f>
        <v>1.8357059088928596E-2</v>
      </c>
      <c r="O10" s="314">
        <f>Admin!H$187</f>
        <v>1.7463613393700284E-2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1968 – 2014</v>
      </c>
      <c r="M12" s="314">
        <f>Admin!F$186</f>
        <v>1.1095736956650299</v>
      </c>
      <c r="N12" s="314">
        <f>Admin!G$186</f>
        <v>1.3088918844208615</v>
      </c>
      <c r="O12" s="314">
        <f>Admin!H$186</f>
        <v>1.2175263935623957</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diseases of the nervous system (ICD-10 G00–G99) in Australia, 1968–2014,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1968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1968</v>
      </c>
      <c r="D34" s="34"/>
      <c r="E34" s="88">
        <v>2014</v>
      </c>
      <c r="F34" s="34"/>
      <c r="G34" s="88" t="s">
        <v>6</v>
      </c>
      <c r="H34" s="34"/>
      <c r="I34" s="89" t="s">
        <v>23</v>
      </c>
      <c r="J34" s="72"/>
      <c r="K34" s="72"/>
      <c r="L34" s="303" t="str">
        <f>Admin!$C$219</f>
        <v>1968 – 2014</v>
      </c>
      <c r="M34" s="307">
        <f ca="1">Admin!F$215</f>
        <v>17.018221093738092</v>
      </c>
      <c r="N34" s="307">
        <f ca="1">Admin!G$215</f>
        <v>18.738649170827827</v>
      </c>
      <c r="O34" s="307">
        <f ca="1">Admin!H$215</f>
        <v>17.880941673388385</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636</v>
      </c>
      <c r="D75" s="100">
        <v>10.524165</v>
      </c>
      <c r="E75" s="100">
        <v>14.981926</v>
      </c>
      <c r="F75" s="100" t="s">
        <v>24</v>
      </c>
      <c r="G75" s="100">
        <v>16.796558999999998</v>
      </c>
      <c r="H75" s="100">
        <v>11.421746000000001</v>
      </c>
      <c r="I75" s="100">
        <v>10.501454000000001</v>
      </c>
      <c r="J75" s="100">
        <v>51.496854999999996</v>
      </c>
      <c r="K75" s="100">
        <v>59</v>
      </c>
      <c r="L75" s="100">
        <v>100</v>
      </c>
      <c r="M75" s="100">
        <v>1.0415814000000001</v>
      </c>
      <c r="N75" s="100">
        <v>15639</v>
      </c>
      <c r="O75" s="100">
        <v>2.6487097999999998</v>
      </c>
      <c r="P75" s="100">
        <v>1.7707402000000001</v>
      </c>
      <c r="R75" s="122">
        <v>1968</v>
      </c>
      <c r="S75" s="100">
        <v>559</v>
      </c>
      <c r="T75" s="100">
        <v>9.3707043999999993</v>
      </c>
      <c r="U75" s="100">
        <v>11.185548000000001</v>
      </c>
      <c r="V75" s="100" t="s">
        <v>24</v>
      </c>
      <c r="W75" s="100">
        <v>12.513118</v>
      </c>
      <c r="X75" s="100">
        <v>8.4668515000000006</v>
      </c>
      <c r="Y75" s="100">
        <v>7.7482651999999996</v>
      </c>
      <c r="Z75" s="100">
        <v>55.737029999999997</v>
      </c>
      <c r="AA75" s="100">
        <v>66</v>
      </c>
      <c r="AB75" s="100">
        <v>100</v>
      </c>
      <c r="AC75" s="100">
        <v>1.1529100999999999</v>
      </c>
      <c r="AD75" s="100">
        <v>11841</v>
      </c>
      <c r="AE75" s="100">
        <v>2.0648558000000001</v>
      </c>
      <c r="AF75" s="100">
        <v>2.3112868999999998</v>
      </c>
      <c r="AH75" s="122">
        <v>1968</v>
      </c>
      <c r="AI75" s="100">
        <v>1195</v>
      </c>
      <c r="AJ75" s="100">
        <v>9.9511725999999996</v>
      </c>
      <c r="AK75" s="100">
        <v>12.882308</v>
      </c>
      <c r="AL75" s="100" t="s">
        <v>24</v>
      </c>
      <c r="AM75" s="100">
        <v>14.411673</v>
      </c>
      <c r="AN75" s="100">
        <v>9.8337456999999997</v>
      </c>
      <c r="AO75" s="100">
        <v>9.0369560999999994</v>
      </c>
      <c r="AP75" s="100">
        <v>53.480334999999997</v>
      </c>
      <c r="AQ75" s="100">
        <v>62</v>
      </c>
      <c r="AR75" s="100">
        <v>100</v>
      </c>
      <c r="AS75" s="100">
        <v>1.090856</v>
      </c>
      <c r="AT75" s="100">
        <v>27480</v>
      </c>
      <c r="AU75" s="100">
        <v>2.3610427999999999</v>
      </c>
      <c r="AV75" s="100">
        <v>1.9691837999999999</v>
      </c>
      <c r="AW75" s="100">
        <v>1.3394003000000001</v>
      </c>
      <c r="AY75" s="122">
        <v>1968</v>
      </c>
    </row>
    <row r="76" spans="2:51">
      <c r="B76" s="122">
        <v>1969</v>
      </c>
      <c r="C76" s="100">
        <v>585</v>
      </c>
      <c r="D76" s="100">
        <v>9.4810678999999993</v>
      </c>
      <c r="E76" s="100">
        <v>13.252357</v>
      </c>
      <c r="F76" s="100" t="s">
        <v>24</v>
      </c>
      <c r="G76" s="100">
        <v>14.828497</v>
      </c>
      <c r="H76" s="100">
        <v>10.26937</v>
      </c>
      <c r="I76" s="100">
        <v>9.4889913000000004</v>
      </c>
      <c r="J76" s="100">
        <v>49.805128000000003</v>
      </c>
      <c r="K76" s="100">
        <v>58</v>
      </c>
      <c r="L76" s="100">
        <v>100</v>
      </c>
      <c r="M76" s="100">
        <v>0.98012929999999998</v>
      </c>
      <c r="N76" s="100">
        <v>15338</v>
      </c>
      <c r="O76" s="100">
        <v>2.5429556999999998</v>
      </c>
      <c r="P76" s="100">
        <v>1.7139382999999999</v>
      </c>
      <c r="R76" s="122">
        <v>1969</v>
      </c>
      <c r="S76" s="100">
        <v>505</v>
      </c>
      <c r="T76" s="100">
        <v>8.2884404000000007</v>
      </c>
      <c r="U76" s="100">
        <v>9.8207339000000005</v>
      </c>
      <c r="V76" s="100" t="s">
        <v>24</v>
      </c>
      <c r="W76" s="100">
        <v>10.946232999999999</v>
      </c>
      <c r="X76" s="100">
        <v>7.5664804999999999</v>
      </c>
      <c r="Y76" s="100">
        <v>6.9375476999999997</v>
      </c>
      <c r="Z76" s="100">
        <v>55.948413000000002</v>
      </c>
      <c r="AA76" s="100">
        <v>64</v>
      </c>
      <c r="AB76" s="100">
        <v>100</v>
      </c>
      <c r="AC76" s="100">
        <v>1.0788293</v>
      </c>
      <c r="AD76" s="100">
        <v>10431</v>
      </c>
      <c r="AE76" s="100">
        <v>1.7809273000000001</v>
      </c>
      <c r="AF76" s="100">
        <v>2.0345548999999998</v>
      </c>
      <c r="AH76" s="122">
        <v>1969</v>
      </c>
      <c r="AI76" s="100">
        <v>1090</v>
      </c>
      <c r="AJ76" s="100">
        <v>8.8885162999999991</v>
      </c>
      <c r="AK76" s="100">
        <v>11.296340000000001</v>
      </c>
      <c r="AL76" s="100" t="s">
        <v>24</v>
      </c>
      <c r="AM76" s="100">
        <v>12.595898</v>
      </c>
      <c r="AN76" s="100">
        <v>8.7873348999999994</v>
      </c>
      <c r="AO76" s="100">
        <v>8.1190727999999996</v>
      </c>
      <c r="AP76" s="100">
        <v>52.648300999999996</v>
      </c>
      <c r="AQ76" s="100">
        <v>61</v>
      </c>
      <c r="AR76" s="100">
        <v>100</v>
      </c>
      <c r="AS76" s="100">
        <v>1.0235126000000001</v>
      </c>
      <c r="AT76" s="100">
        <v>25769</v>
      </c>
      <c r="AU76" s="100">
        <v>2.1675341000000001</v>
      </c>
      <c r="AV76" s="100">
        <v>1.8307178</v>
      </c>
      <c r="AW76" s="100">
        <v>1.3494264</v>
      </c>
      <c r="AY76" s="122">
        <v>1969</v>
      </c>
    </row>
    <row r="77" spans="2:51">
      <c r="B77" s="122">
        <v>1970</v>
      </c>
      <c r="C77" s="100">
        <v>594</v>
      </c>
      <c r="D77" s="100">
        <v>9.4405940000000008</v>
      </c>
      <c r="E77" s="100">
        <v>13.363073999999999</v>
      </c>
      <c r="F77" s="100" t="s">
        <v>24</v>
      </c>
      <c r="G77" s="100">
        <v>14.973560000000001</v>
      </c>
      <c r="H77" s="100">
        <v>10.277272999999999</v>
      </c>
      <c r="I77" s="100">
        <v>9.5094879999999993</v>
      </c>
      <c r="J77" s="100">
        <v>50.018518999999998</v>
      </c>
      <c r="K77" s="100">
        <v>59</v>
      </c>
      <c r="L77" s="100">
        <v>100</v>
      </c>
      <c r="M77" s="100">
        <v>0.94543829999999995</v>
      </c>
      <c r="N77" s="100">
        <v>15493</v>
      </c>
      <c r="O77" s="100">
        <v>2.5180524000000002</v>
      </c>
      <c r="P77" s="100">
        <v>1.6574769</v>
      </c>
      <c r="R77" s="122">
        <v>1970</v>
      </c>
      <c r="S77" s="100">
        <v>499</v>
      </c>
      <c r="T77" s="100">
        <v>8.0284815999999992</v>
      </c>
      <c r="U77" s="100">
        <v>9.5072389000000008</v>
      </c>
      <c r="V77" s="100" t="s">
        <v>24</v>
      </c>
      <c r="W77" s="100">
        <v>10.585542</v>
      </c>
      <c r="X77" s="100">
        <v>7.2576026999999996</v>
      </c>
      <c r="Y77" s="100">
        <v>6.6351477000000001</v>
      </c>
      <c r="Z77" s="100">
        <v>56.284568999999998</v>
      </c>
      <c r="AA77" s="100">
        <v>66</v>
      </c>
      <c r="AB77" s="100">
        <v>100</v>
      </c>
      <c r="AC77" s="100">
        <v>0.99362799999999996</v>
      </c>
      <c r="AD77" s="100">
        <v>10111</v>
      </c>
      <c r="AE77" s="100">
        <v>1.6923931999999999</v>
      </c>
      <c r="AF77" s="100">
        <v>1.8917169</v>
      </c>
      <c r="AH77" s="122">
        <v>1970</v>
      </c>
      <c r="AI77" s="100">
        <v>1093</v>
      </c>
      <c r="AJ77" s="100">
        <v>8.7388621999999998</v>
      </c>
      <c r="AK77" s="100">
        <v>11.181959000000001</v>
      </c>
      <c r="AL77" s="100" t="s">
        <v>24</v>
      </c>
      <c r="AM77" s="100">
        <v>12.46401</v>
      </c>
      <c r="AN77" s="100">
        <v>8.6367578999999992</v>
      </c>
      <c r="AO77" s="100">
        <v>7.9804436000000001</v>
      </c>
      <c r="AP77" s="100">
        <v>52.879230999999997</v>
      </c>
      <c r="AQ77" s="100">
        <v>63</v>
      </c>
      <c r="AR77" s="100">
        <v>100</v>
      </c>
      <c r="AS77" s="100">
        <v>0.96684590000000004</v>
      </c>
      <c r="AT77" s="100">
        <v>25604</v>
      </c>
      <c r="AU77" s="100">
        <v>2.1112956000000001</v>
      </c>
      <c r="AV77" s="100">
        <v>1.742691</v>
      </c>
      <c r="AW77" s="100">
        <v>1.4055683999999999</v>
      </c>
      <c r="AY77" s="122">
        <v>1970</v>
      </c>
    </row>
    <row r="78" spans="2:51">
      <c r="B78" s="122">
        <v>1971</v>
      </c>
      <c r="C78" s="100">
        <v>608</v>
      </c>
      <c r="D78" s="100">
        <v>9.2570938999999992</v>
      </c>
      <c r="E78" s="100">
        <v>13.794083000000001</v>
      </c>
      <c r="F78" s="100" t="s">
        <v>24</v>
      </c>
      <c r="G78" s="100">
        <v>15.499549</v>
      </c>
      <c r="H78" s="100">
        <v>10.248875999999999</v>
      </c>
      <c r="I78" s="100">
        <v>9.2462304</v>
      </c>
      <c r="J78" s="100">
        <v>53.039473999999998</v>
      </c>
      <c r="K78" s="100">
        <v>62</v>
      </c>
      <c r="L78" s="100">
        <v>100</v>
      </c>
      <c r="M78" s="100">
        <v>0.9955136</v>
      </c>
      <c r="N78" s="100">
        <v>14090</v>
      </c>
      <c r="O78" s="100">
        <v>2.1929159</v>
      </c>
      <c r="P78" s="100">
        <v>1.5235989999999999</v>
      </c>
      <c r="R78" s="122">
        <v>1971</v>
      </c>
      <c r="S78" s="100">
        <v>510</v>
      </c>
      <c r="T78" s="100">
        <v>7.8469639000000004</v>
      </c>
      <c r="U78" s="100">
        <v>9.6208468000000007</v>
      </c>
      <c r="V78" s="100" t="s">
        <v>24</v>
      </c>
      <c r="W78" s="100">
        <v>10.8339</v>
      </c>
      <c r="X78" s="100">
        <v>7.1661861</v>
      </c>
      <c r="Y78" s="100">
        <v>6.4591643999999997</v>
      </c>
      <c r="Z78" s="100">
        <v>57.523529000000003</v>
      </c>
      <c r="AA78" s="100">
        <v>66</v>
      </c>
      <c r="AB78" s="100">
        <v>100</v>
      </c>
      <c r="AC78" s="100">
        <v>1.0287236</v>
      </c>
      <c r="AD78" s="100">
        <v>10087</v>
      </c>
      <c r="AE78" s="100">
        <v>1.6140042000000001</v>
      </c>
      <c r="AF78" s="100">
        <v>1.8500823</v>
      </c>
      <c r="AH78" s="122">
        <v>1971</v>
      </c>
      <c r="AI78" s="100">
        <v>1118</v>
      </c>
      <c r="AJ78" s="100">
        <v>8.5557306999999998</v>
      </c>
      <c r="AK78" s="100">
        <v>11.415620000000001</v>
      </c>
      <c r="AL78" s="100" t="s">
        <v>24</v>
      </c>
      <c r="AM78" s="100">
        <v>12.831408</v>
      </c>
      <c r="AN78" s="100">
        <v>8.5408591000000005</v>
      </c>
      <c r="AO78" s="100">
        <v>7.7317444000000002</v>
      </c>
      <c r="AP78" s="100">
        <v>55.084972999999998</v>
      </c>
      <c r="AQ78" s="100">
        <v>64</v>
      </c>
      <c r="AR78" s="100">
        <v>100</v>
      </c>
      <c r="AS78" s="100">
        <v>1.0103930999999999</v>
      </c>
      <c r="AT78" s="100">
        <v>24177</v>
      </c>
      <c r="AU78" s="100">
        <v>1.9074693</v>
      </c>
      <c r="AV78" s="100">
        <v>1.6446905000000001</v>
      </c>
      <c r="AW78" s="100">
        <v>1.4337701</v>
      </c>
      <c r="AY78" s="122">
        <v>1971</v>
      </c>
    </row>
    <row r="79" spans="2:51">
      <c r="B79" s="122">
        <v>1972</v>
      </c>
      <c r="C79" s="100">
        <v>567</v>
      </c>
      <c r="D79" s="100">
        <v>8.4814813000000004</v>
      </c>
      <c r="E79" s="100">
        <v>12.66489</v>
      </c>
      <c r="F79" s="100" t="s">
        <v>24</v>
      </c>
      <c r="G79" s="100">
        <v>14.395448</v>
      </c>
      <c r="H79" s="100">
        <v>9.3945124</v>
      </c>
      <c r="I79" s="100">
        <v>8.4894262999999999</v>
      </c>
      <c r="J79" s="100">
        <v>52.627865999999997</v>
      </c>
      <c r="K79" s="100">
        <v>61</v>
      </c>
      <c r="L79" s="100">
        <v>100</v>
      </c>
      <c r="M79" s="100">
        <v>0.92774400000000001</v>
      </c>
      <c r="N79" s="100">
        <v>13477</v>
      </c>
      <c r="O79" s="100">
        <v>2.0602459999999998</v>
      </c>
      <c r="P79" s="100">
        <v>1.488418</v>
      </c>
      <c r="R79" s="122">
        <v>1972</v>
      </c>
      <c r="S79" s="100">
        <v>505</v>
      </c>
      <c r="T79" s="100">
        <v>7.630115</v>
      </c>
      <c r="U79" s="100">
        <v>9.0395415000000003</v>
      </c>
      <c r="V79" s="100" t="s">
        <v>24</v>
      </c>
      <c r="W79" s="100">
        <v>10.225735</v>
      </c>
      <c r="X79" s="100">
        <v>6.8257095000000003</v>
      </c>
      <c r="Y79" s="100">
        <v>6.2234987999999998</v>
      </c>
      <c r="Z79" s="100">
        <v>56.768317000000003</v>
      </c>
      <c r="AA79" s="100">
        <v>65</v>
      </c>
      <c r="AB79" s="100">
        <v>100</v>
      </c>
      <c r="AC79" s="100">
        <v>1.0381548</v>
      </c>
      <c r="AD79" s="100">
        <v>10244</v>
      </c>
      <c r="AE79" s="100">
        <v>1.6100893000000001</v>
      </c>
      <c r="AF79" s="100">
        <v>1.9820217</v>
      </c>
      <c r="AH79" s="122">
        <v>1972</v>
      </c>
      <c r="AI79" s="100">
        <v>1072</v>
      </c>
      <c r="AJ79" s="100">
        <v>8.0579304999999994</v>
      </c>
      <c r="AK79" s="100">
        <v>10.557710999999999</v>
      </c>
      <c r="AL79" s="100" t="s">
        <v>24</v>
      </c>
      <c r="AM79" s="100">
        <v>11.944782</v>
      </c>
      <c r="AN79" s="100">
        <v>7.9530411000000001</v>
      </c>
      <c r="AO79" s="100">
        <v>7.2464557000000003</v>
      </c>
      <c r="AP79" s="100">
        <v>54.578358000000001</v>
      </c>
      <c r="AQ79" s="100">
        <v>63</v>
      </c>
      <c r="AR79" s="100">
        <v>100</v>
      </c>
      <c r="AS79" s="100">
        <v>0.9766764</v>
      </c>
      <c r="AT79" s="100">
        <v>23721</v>
      </c>
      <c r="AU79" s="100">
        <v>1.8382911</v>
      </c>
      <c r="AV79" s="100">
        <v>1.6677869000000001</v>
      </c>
      <c r="AW79" s="100">
        <v>1.4010545000000001</v>
      </c>
      <c r="AY79" s="122">
        <v>1972</v>
      </c>
    </row>
    <row r="80" spans="2:51">
      <c r="B80" s="122">
        <v>1973</v>
      </c>
      <c r="C80" s="100">
        <v>616</v>
      </c>
      <c r="D80" s="100">
        <v>9.0817309000000002</v>
      </c>
      <c r="E80" s="100">
        <v>13.363994</v>
      </c>
      <c r="F80" s="100" t="s">
        <v>24</v>
      </c>
      <c r="G80" s="100">
        <v>15.027673</v>
      </c>
      <c r="H80" s="100">
        <v>9.9998067000000006</v>
      </c>
      <c r="I80" s="100">
        <v>9.0971238000000003</v>
      </c>
      <c r="J80" s="100">
        <v>51.563312000000003</v>
      </c>
      <c r="K80" s="100">
        <v>61</v>
      </c>
      <c r="L80" s="100">
        <v>100</v>
      </c>
      <c r="M80" s="100">
        <v>1.0001948000000001</v>
      </c>
      <c r="N80" s="100">
        <v>15250</v>
      </c>
      <c r="O80" s="100">
        <v>2.2974081000000002</v>
      </c>
      <c r="P80" s="100">
        <v>1.6938253000000001</v>
      </c>
      <c r="R80" s="122">
        <v>1973</v>
      </c>
      <c r="S80" s="100">
        <v>518</v>
      </c>
      <c r="T80" s="100">
        <v>7.7063952999999996</v>
      </c>
      <c r="U80" s="100">
        <v>9.0907415</v>
      </c>
      <c r="V80" s="100" t="s">
        <v>24</v>
      </c>
      <c r="W80" s="100">
        <v>10.204571</v>
      </c>
      <c r="X80" s="100">
        <v>6.9064717</v>
      </c>
      <c r="Y80" s="100">
        <v>6.2943980000000002</v>
      </c>
      <c r="Z80" s="100">
        <v>56.944015</v>
      </c>
      <c r="AA80" s="100">
        <v>67</v>
      </c>
      <c r="AB80" s="100">
        <v>100</v>
      </c>
      <c r="AC80" s="100">
        <v>1.0521185</v>
      </c>
      <c r="AD80" s="100">
        <v>10378</v>
      </c>
      <c r="AE80" s="100">
        <v>1.6065993000000001</v>
      </c>
      <c r="AF80" s="100">
        <v>2.0606192999999999</v>
      </c>
      <c r="AH80" s="122">
        <v>1973</v>
      </c>
      <c r="AI80" s="100">
        <v>1134</v>
      </c>
      <c r="AJ80" s="100">
        <v>8.3971772999999992</v>
      </c>
      <c r="AK80" s="100">
        <v>10.879766</v>
      </c>
      <c r="AL80" s="100" t="s">
        <v>24</v>
      </c>
      <c r="AM80" s="100">
        <v>12.189394999999999</v>
      </c>
      <c r="AN80" s="100">
        <v>8.2696924000000003</v>
      </c>
      <c r="AO80" s="100">
        <v>7.5655574000000003</v>
      </c>
      <c r="AP80" s="100">
        <v>54.021163999999999</v>
      </c>
      <c r="AQ80" s="100">
        <v>64</v>
      </c>
      <c r="AR80" s="100">
        <v>100</v>
      </c>
      <c r="AS80" s="100">
        <v>1.0232625</v>
      </c>
      <c r="AT80" s="100">
        <v>25628</v>
      </c>
      <c r="AU80" s="100">
        <v>1.9567060000000001</v>
      </c>
      <c r="AV80" s="100">
        <v>1.8254029000000001</v>
      </c>
      <c r="AW80" s="100">
        <v>1.4700664000000001</v>
      </c>
      <c r="AY80" s="122">
        <v>1973</v>
      </c>
    </row>
    <row r="81" spans="2:51">
      <c r="B81" s="122">
        <v>1974</v>
      </c>
      <c r="C81" s="100">
        <v>631</v>
      </c>
      <c r="D81" s="100">
        <v>9.1586415999999993</v>
      </c>
      <c r="E81" s="100">
        <v>13.737468</v>
      </c>
      <c r="F81" s="100" t="s">
        <v>24</v>
      </c>
      <c r="G81" s="100">
        <v>15.525600000000001</v>
      </c>
      <c r="H81" s="100">
        <v>10.122593999999999</v>
      </c>
      <c r="I81" s="100">
        <v>9.1038146999999991</v>
      </c>
      <c r="J81" s="100">
        <v>53.816164999999998</v>
      </c>
      <c r="K81" s="100">
        <v>63</v>
      </c>
      <c r="L81" s="100">
        <v>100</v>
      </c>
      <c r="M81" s="100">
        <v>0.98135269999999997</v>
      </c>
      <c r="N81" s="100">
        <v>14197</v>
      </c>
      <c r="O81" s="100">
        <v>2.1055047999999998</v>
      </c>
      <c r="P81" s="100">
        <v>1.5371356</v>
      </c>
      <c r="R81" s="122">
        <v>1974</v>
      </c>
      <c r="S81" s="100">
        <v>541</v>
      </c>
      <c r="T81" s="100">
        <v>7.9175718000000002</v>
      </c>
      <c r="U81" s="100">
        <v>9.3373054999999994</v>
      </c>
      <c r="V81" s="100" t="s">
        <v>24</v>
      </c>
      <c r="W81" s="100">
        <v>10.437329999999999</v>
      </c>
      <c r="X81" s="100">
        <v>7.1806678000000002</v>
      </c>
      <c r="Y81" s="100">
        <v>6.6127564999999997</v>
      </c>
      <c r="Z81" s="100">
        <v>56.140481000000001</v>
      </c>
      <c r="AA81" s="100">
        <v>64</v>
      </c>
      <c r="AB81" s="100">
        <v>100</v>
      </c>
      <c r="AC81" s="100">
        <v>1.0497924000000001</v>
      </c>
      <c r="AD81" s="100">
        <v>11181</v>
      </c>
      <c r="AE81" s="100">
        <v>1.7031584</v>
      </c>
      <c r="AF81" s="100">
        <v>2.1953402999999998</v>
      </c>
      <c r="AH81" s="122">
        <v>1974</v>
      </c>
      <c r="AI81" s="100">
        <v>1172</v>
      </c>
      <c r="AJ81" s="100">
        <v>8.5406735999999999</v>
      </c>
      <c r="AK81" s="100">
        <v>11.096985</v>
      </c>
      <c r="AL81" s="100" t="s">
        <v>24</v>
      </c>
      <c r="AM81" s="100">
        <v>12.451259</v>
      </c>
      <c r="AN81" s="100">
        <v>8.4116263999999994</v>
      </c>
      <c r="AO81" s="100">
        <v>7.6913124000000002</v>
      </c>
      <c r="AP81" s="100">
        <v>54.889077999999998</v>
      </c>
      <c r="AQ81" s="100">
        <v>63</v>
      </c>
      <c r="AR81" s="100">
        <v>100</v>
      </c>
      <c r="AS81" s="100">
        <v>1.0118015</v>
      </c>
      <c r="AT81" s="100">
        <v>25378</v>
      </c>
      <c r="AU81" s="100">
        <v>1.9070214999999999</v>
      </c>
      <c r="AV81" s="100">
        <v>1.7710849</v>
      </c>
      <c r="AW81" s="100">
        <v>1.4712453999999999</v>
      </c>
      <c r="AY81" s="122">
        <v>1974</v>
      </c>
    </row>
    <row r="82" spans="2:51">
      <c r="B82" s="122">
        <v>1975</v>
      </c>
      <c r="C82" s="100">
        <v>622</v>
      </c>
      <c r="D82" s="100">
        <v>8.9250085000000006</v>
      </c>
      <c r="E82" s="100">
        <v>13.038292</v>
      </c>
      <c r="F82" s="100" t="s">
        <v>24</v>
      </c>
      <c r="G82" s="100">
        <v>14.656059000000001</v>
      </c>
      <c r="H82" s="100">
        <v>9.7793317000000002</v>
      </c>
      <c r="I82" s="100">
        <v>8.7845666999999992</v>
      </c>
      <c r="J82" s="100">
        <v>52.03537</v>
      </c>
      <c r="K82" s="100">
        <v>59.5</v>
      </c>
      <c r="L82" s="100">
        <v>100</v>
      </c>
      <c r="M82" s="100">
        <v>1.0240705999999999</v>
      </c>
      <c r="N82" s="100">
        <v>15054</v>
      </c>
      <c r="O82" s="100">
        <v>2.2081596000000001</v>
      </c>
      <c r="P82" s="100">
        <v>1.7297345</v>
      </c>
      <c r="R82" s="122">
        <v>1975</v>
      </c>
      <c r="S82" s="100">
        <v>545</v>
      </c>
      <c r="T82" s="100">
        <v>7.8713841999999996</v>
      </c>
      <c r="U82" s="100">
        <v>9.2182142000000002</v>
      </c>
      <c r="V82" s="100" t="s">
        <v>24</v>
      </c>
      <c r="W82" s="100">
        <v>10.403340999999999</v>
      </c>
      <c r="X82" s="100">
        <v>7.0160122999999999</v>
      </c>
      <c r="Y82" s="100">
        <v>6.4412162000000004</v>
      </c>
      <c r="Z82" s="100">
        <v>57.271560000000001</v>
      </c>
      <c r="AA82" s="100">
        <v>65</v>
      </c>
      <c r="AB82" s="100">
        <v>100</v>
      </c>
      <c r="AC82" s="100">
        <v>1.1287617000000001</v>
      </c>
      <c r="AD82" s="100">
        <v>10774</v>
      </c>
      <c r="AE82" s="100">
        <v>1.6212599000000001</v>
      </c>
      <c r="AF82" s="100">
        <v>2.2918186999999999</v>
      </c>
      <c r="AH82" s="122">
        <v>1975</v>
      </c>
      <c r="AI82" s="100">
        <v>1167</v>
      </c>
      <c r="AJ82" s="100">
        <v>8.3999165999999992</v>
      </c>
      <c r="AK82" s="100">
        <v>10.811404</v>
      </c>
      <c r="AL82" s="100" t="s">
        <v>24</v>
      </c>
      <c r="AM82" s="100">
        <v>12.151025000000001</v>
      </c>
      <c r="AN82" s="100">
        <v>8.2269436999999996</v>
      </c>
      <c r="AO82" s="100">
        <v>7.5085383999999999</v>
      </c>
      <c r="AP82" s="100">
        <v>54.480719999999998</v>
      </c>
      <c r="AQ82" s="100">
        <v>62</v>
      </c>
      <c r="AR82" s="100">
        <v>100</v>
      </c>
      <c r="AS82" s="100">
        <v>1.0704359999999999</v>
      </c>
      <c r="AT82" s="100">
        <v>25828</v>
      </c>
      <c r="AU82" s="100">
        <v>1.9184587</v>
      </c>
      <c r="AV82" s="100">
        <v>1.9268673999999999</v>
      </c>
      <c r="AW82" s="100">
        <v>1.4144053999999999</v>
      </c>
      <c r="AY82" s="122">
        <v>1975</v>
      </c>
    </row>
    <row r="83" spans="2:51">
      <c r="B83" s="122">
        <v>1976</v>
      </c>
      <c r="C83" s="100">
        <v>614</v>
      </c>
      <c r="D83" s="100">
        <v>8.7314708999999997</v>
      </c>
      <c r="E83" s="100">
        <v>12.934542</v>
      </c>
      <c r="F83" s="100" t="s">
        <v>24</v>
      </c>
      <c r="G83" s="100">
        <v>14.584671999999999</v>
      </c>
      <c r="H83" s="100">
        <v>9.5604870999999996</v>
      </c>
      <c r="I83" s="100">
        <v>8.5831503999999992</v>
      </c>
      <c r="J83" s="100">
        <v>53.096091000000001</v>
      </c>
      <c r="K83" s="100">
        <v>60</v>
      </c>
      <c r="L83" s="100">
        <v>100</v>
      </c>
      <c r="M83" s="100">
        <v>0.98197579999999995</v>
      </c>
      <c r="N83" s="100">
        <v>14319</v>
      </c>
      <c r="O83" s="100">
        <v>2.0829563000000002</v>
      </c>
      <c r="P83" s="100">
        <v>1.6876061</v>
      </c>
      <c r="R83" s="122">
        <v>1976</v>
      </c>
      <c r="S83" s="100">
        <v>520</v>
      </c>
      <c r="T83" s="100">
        <v>7.4274583999999999</v>
      </c>
      <c r="U83" s="100">
        <v>8.5839534999999998</v>
      </c>
      <c r="V83" s="100" t="s">
        <v>24</v>
      </c>
      <c r="W83" s="100">
        <v>9.6046837000000007</v>
      </c>
      <c r="X83" s="100">
        <v>6.5726307000000004</v>
      </c>
      <c r="Y83" s="100">
        <v>6.0795235999999999</v>
      </c>
      <c r="Z83" s="100">
        <v>57.032691999999997</v>
      </c>
      <c r="AA83" s="100">
        <v>67</v>
      </c>
      <c r="AB83" s="100">
        <v>100</v>
      </c>
      <c r="AC83" s="100">
        <v>1.0371996000000001</v>
      </c>
      <c r="AD83" s="100">
        <v>10296</v>
      </c>
      <c r="AE83" s="100">
        <v>1.5343176000000001</v>
      </c>
      <c r="AF83" s="100">
        <v>2.224647</v>
      </c>
      <c r="AH83" s="122">
        <v>1976</v>
      </c>
      <c r="AI83" s="100">
        <v>1134</v>
      </c>
      <c r="AJ83" s="100">
        <v>8.0809042000000009</v>
      </c>
      <c r="AK83" s="100">
        <v>10.335576</v>
      </c>
      <c r="AL83" s="100" t="s">
        <v>24</v>
      </c>
      <c r="AM83" s="100">
        <v>11.569978000000001</v>
      </c>
      <c r="AN83" s="100">
        <v>7.852373</v>
      </c>
      <c r="AO83" s="100">
        <v>7.1799515999999999</v>
      </c>
      <c r="AP83" s="100">
        <v>54.901235</v>
      </c>
      <c r="AQ83" s="100">
        <v>63</v>
      </c>
      <c r="AR83" s="100">
        <v>100</v>
      </c>
      <c r="AS83" s="100">
        <v>1.0065506</v>
      </c>
      <c r="AT83" s="100">
        <v>24615</v>
      </c>
      <c r="AU83" s="100">
        <v>1.8119464000000001</v>
      </c>
      <c r="AV83" s="100">
        <v>1.8771519999999999</v>
      </c>
      <c r="AW83" s="100">
        <v>1.5068280999999999</v>
      </c>
      <c r="AY83" s="122">
        <v>1976</v>
      </c>
    </row>
    <row r="84" spans="2:51">
      <c r="B84" s="122">
        <v>1977</v>
      </c>
      <c r="C84" s="100">
        <v>654</v>
      </c>
      <c r="D84" s="100">
        <v>9.2051713999999993</v>
      </c>
      <c r="E84" s="100">
        <v>13.603349</v>
      </c>
      <c r="F84" s="100" t="s">
        <v>24</v>
      </c>
      <c r="G84" s="100">
        <v>15.361488</v>
      </c>
      <c r="H84" s="100">
        <v>10.014981000000001</v>
      </c>
      <c r="I84" s="100">
        <v>9.0446828000000004</v>
      </c>
      <c r="J84" s="100">
        <v>54.038226000000002</v>
      </c>
      <c r="K84" s="100">
        <v>63</v>
      </c>
      <c r="L84" s="100">
        <v>100</v>
      </c>
      <c r="M84" s="100">
        <v>1.0842175000000001</v>
      </c>
      <c r="N84" s="100">
        <v>14587</v>
      </c>
      <c r="O84" s="100">
        <v>2.1008342999999998</v>
      </c>
      <c r="P84" s="100">
        <v>1.7492924999999999</v>
      </c>
      <c r="R84" s="122">
        <v>1977</v>
      </c>
      <c r="S84" s="100">
        <v>477</v>
      </c>
      <c r="T84" s="100">
        <v>6.7301282999999996</v>
      </c>
      <c r="U84" s="100">
        <v>7.8078951999999999</v>
      </c>
      <c r="V84" s="100" t="s">
        <v>24</v>
      </c>
      <c r="W84" s="100">
        <v>8.8226315</v>
      </c>
      <c r="X84" s="100">
        <v>5.8598752000000003</v>
      </c>
      <c r="Y84" s="100">
        <v>5.3249668999999997</v>
      </c>
      <c r="Z84" s="100">
        <v>59.052410999999999</v>
      </c>
      <c r="AA84" s="100">
        <v>66</v>
      </c>
      <c r="AB84" s="100">
        <v>100</v>
      </c>
      <c r="AC84" s="100">
        <v>0.98411389999999999</v>
      </c>
      <c r="AD84" s="100">
        <v>8691</v>
      </c>
      <c r="AE84" s="100">
        <v>1.2797144</v>
      </c>
      <c r="AF84" s="100">
        <v>1.9378445</v>
      </c>
      <c r="AH84" s="122">
        <v>1977</v>
      </c>
      <c r="AI84" s="100">
        <v>1131</v>
      </c>
      <c r="AJ84" s="100">
        <v>7.9691470999999998</v>
      </c>
      <c r="AK84" s="100">
        <v>10.215232</v>
      </c>
      <c r="AL84" s="100" t="s">
        <v>24</v>
      </c>
      <c r="AM84" s="100">
        <v>11.492535</v>
      </c>
      <c r="AN84" s="100">
        <v>7.6798345000000001</v>
      </c>
      <c r="AO84" s="100">
        <v>6.999231</v>
      </c>
      <c r="AP84" s="100">
        <v>56.152962000000002</v>
      </c>
      <c r="AQ84" s="100">
        <v>65</v>
      </c>
      <c r="AR84" s="100">
        <v>100</v>
      </c>
      <c r="AS84" s="100">
        <v>1.0396175999999999</v>
      </c>
      <c r="AT84" s="100">
        <v>23278</v>
      </c>
      <c r="AU84" s="100">
        <v>1.6948201000000001</v>
      </c>
      <c r="AV84" s="100">
        <v>1.8152356000000001</v>
      </c>
      <c r="AW84" s="100">
        <v>1.7422556</v>
      </c>
      <c r="AY84" s="122">
        <v>1977</v>
      </c>
    </row>
    <row r="85" spans="2:51">
      <c r="B85" s="122">
        <v>1978</v>
      </c>
      <c r="C85" s="100">
        <v>526</v>
      </c>
      <c r="D85" s="100">
        <v>7.3245863</v>
      </c>
      <c r="E85" s="100">
        <v>10.498621999999999</v>
      </c>
      <c r="F85" s="100" t="s">
        <v>24</v>
      </c>
      <c r="G85" s="100">
        <v>11.813558</v>
      </c>
      <c r="H85" s="100">
        <v>7.8748033</v>
      </c>
      <c r="I85" s="100">
        <v>7.1848668</v>
      </c>
      <c r="J85" s="100">
        <v>53.281368999999998</v>
      </c>
      <c r="K85" s="100">
        <v>63</v>
      </c>
      <c r="L85" s="100">
        <v>100</v>
      </c>
      <c r="M85" s="100">
        <v>0.87258009999999997</v>
      </c>
      <c r="N85" s="100">
        <v>12073</v>
      </c>
      <c r="O85" s="100">
        <v>1.7210649</v>
      </c>
      <c r="P85" s="100">
        <v>1.4837948000000001</v>
      </c>
      <c r="R85" s="122">
        <v>1978</v>
      </c>
      <c r="S85" s="100">
        <v>536</v>
      </c>
      <c r="T85" s="100">
        <v>7.4673005999999997</v>
      </c>
      <c r="U85" s="100">
        <v>8.5897766000000004</v>
      </c>
      <c r="V85" s="100" t="s">
        <v>24</v>
      </c>
      <c r="W85" s="100">
        <v>9.5766256999999992</v>
      </c>
      <c r="X85" s="100">
        <v>6.5647915000000001</v>
      </c>
      <c r="Y85" s="100">
        <v>6.0206334999999997</v>
      </c>
      <c r="Z85" s="100">
        <v>58.013060000000003</v>
      </c>
      <c r="AA85" s="100">
        <v>67</v>
      </c>
      <c r="AB85" s="100">
        <v>100</v>
      </c>
      <c r="AC85" s="100">
        <v>1.1133267</v>
      </c>
      <c r="AD85" s="100">
        <v>10113</v>
      </c>
      <c r="AE85" s="100">
        <v>1.4710098</v>
      </c>
      <c r="AF85" s="100">
        <v>2.3248383000000001</v>
      </c>
      <c r="AH85" s="122">
        <v>1978</v>
      </c>
      <c r="AI85" s="100">
        <v>1062</v>
      </c>
      <c r="AJ85" s="100">
        <v>7.3959269000000001</v>
      </c>
      <c r="AK85" s="100">
        <v>9.3403908999999992</v>
      </c>
      <c r="AL85" s="100" t="s">
        <v>24</v>
      </c>
      <c r="AM85" s="100">
        <v>10.439730000000001</v>
      </c>
      <c r="AN85" s="100">
        <v>7.112978</v>
      </c>
      <c r="AO85" s="100">
        <v>6.5283403</v>
      </c>
      <c r="AP85" s="100">
        <v>55.669491999999998</v>
      </c>
      <c r="AQ85" s="100">
        <v>65</v>
      </c>
      <c r="AR85" s="100">
        <v>100</v>
      </c>
      <c r="AS85" s="100">
        <v>0.97947890000000004</v>
      </c>
      <c r="AT85" s="100">
        <v>22186</v>
      </c>
      <c r="AU85" s="100">
        <v>1.5972972999999999</v>
      </c>
      <c r="AV85" s="100">
        <v>1.7767918</v>
      </c>
      <c r="AW85" s="100">
        <v>1.2222230000000001</v>
      </c>
      <c r="AY85" s="122">
        <v>1978</v>
      </c>
    </row>
    <row r="86" spans="2:51">
      <c r="B86" s="123">
        <v>1979</v>
      </c>
      <c r="C86" s="100">
        <v>715</v>
      </c>
      <c r="D86" s="100">
        <v>9.8569542000000006</v>
      </c>
      <c r="E86" s="100">
        <v>14.418005000000001</v>
      </c>
      <c r="F86" s="100">
        <v>17.301606</v>
      </c>
      <c r="G86" s="100">
        <v>16.339486000000001</v>
      </c>
      <c r="H86" s="100">
        <v>10.580933</v>
      </c>
      <c r="I86" s="100">
        <v>9.5057673000000005</v>
      </c>
      <c r="J86" s="100">
        <v>54.825175000000002</v>
      </c>
      <c r="K86" s="100">
        <v>64</v>
      </c>
      <c r="L86" s="100">
        <v>100</v>
      </c>
      <c r="M86" s="100">
        <v>1.2066085</v>
      </c>
      <c r="N86" s="100">
        <v>15442</v>
      </c>
      <c r="O86" s="100">
        <v>2.1805458999999998</v>
      </c>
      <c r="P86" s="100">
        <v>1.9679134</v>
      </c>
      <c r="R86" s="123">
        <v>1979</v>
      </c>
      <c r="S86" s="100">
        <v>554</v>
      </c>
      <c r="T86" s="100">
        <v>7.6287871000000003</v>
      </c>
      <c r="U86" s="100">
        <v>8.7201325999999995</v>
      </c>
      <c r="V86" s="100">
        <v>10.464159</v>
      </c>
      <c r="W86" s="100">
        <v>9.8682238000000009</v>
      </c>
      <c r="X86" s="100">
        <v>6.5275055000000002</v>
      </c>
      <c r="Y86" s="100">
        <v>5.9697163</v>
      </c>
      <c r="Z86" s="100">
        <v>59.404331999999997</v>
      </c>
      <c r="AA86" s="100">
        <v>68</v>
      </c>
      <c r="AB86" s="100">
        <v>100</v>
      </c>
      <c r="AC86" s="100">
        <v>1.1709750000000001</v>
      </c>
      <c r="AD86" s="100">
        <v>10010</v>
      </c>
      <c r="AE86" s="100">
        <v>1.4400845</v>
      </c>
      <c r="AF86" s="100">
        <v>2.4045564000000001</v>
      </c>
      <c r="AH86" s="123">
        <v>1979</v>
      </c>
      <c r="AI86" s="100">
        <v>1269</v>
      </c>
      <c r="AJ86" s="100">
        <v>8.7422409000000005</v>
      </c>
      <c r="AK86" s="100">
        <v>11.074424</v>
      </c>
      <c r="AL86" s="100">
        <v>13.289308999999999</v>
      </c>
      <c r="AM86" s="100">
        <v>12.495431</v>
      </c>
      <c r="AN86" s="100">
        <v>8.2922636000000001</v>
      </c>
      <c r="AO86" s="100">
        <v>7.5545445000000004</v>
      </c>
      <c r="AP86" s="100">
        <v>56.824271000000003</v>
      </c>
      <c r="AQ86" s="100">
        <v>66</v>
      </c>
      <c r="AR86" s="100">
        <v>100</v>
      </c>
      <c r="AS86" s="100">
        <v>1.1907890000000001</v>
      </c>
      <c r="AT86" s="100">
        <v>25452</v>
      </c>
      <c r="AU86" s="100">
        <v>1.8137643000000001</v>
      </c>
      <c r="AV86" s="100">
        <v>2.1192657000000001</v>
      </c>
      <c r="AW86" s="100">
        <v>1.6534158000000001</v>
      </c>
      <c r="AY86" s="123">
        <v>1979</v>
      </c>
    </row>
    <row r="87" spans="2:51">
      <c r="B87" s="123">
        <v>1980</v>
      </c>
      <c r="C87" s="100">
        <v>676</v>
      </c>
      <c r="D87" s="100">
        <v>9.2122440999999995</v>
      </c>
      <c r="E87" s="100">
        <v>13.896172</v>
      </c>
      <c r="F87" s="100">
        <v>16.675407</v>
      </c>
      <c r="G87" s="100">
        <v>15.853338000000001</v>
      </c>
      <c r="H87" s="100">
        <v>9.9012606999999999</v>
      </c>
      <c r="I87" s="100">
        <v>8.7443985000000009</v>
      </c>
      <c r="J87" s="100">
        <v>57.640532999999998</v>
      </c>
      <c r="K87" s="100">
        <v>66</v>
      </c>
      <c r="L87" s="100">
        <v>100</v>
      </c>
      <c r="M87" s="100">
        <v>1.1170230000000001</v>
      </c>
      <c r="N87" s="100">
        <v>12890</v>
      </c>
      <c r="O87" s="100">
        <v>1.800481</v>
      </c>
      <c r="P87" s="100">
        <v>1.6554123000000001</v>
      </c>
      <c r="R87" s="123">
        <v>1980</v>
      </c>
      <c r="S87" s="100">
        <v>608</v>
      </c>
      <c r="T87" s="100">
        <v>8.2639057000000005</v>
      </c>
      <c r="U87" s="100">
        <v>9.5210188999999996</v>
      </c>
      <c r="V87" s="100">
        <v>11.425223000000001</v>
      </c>
      <c r="W87" s="100">
        <v>10.864131</v>
      </c>
      <c r="X87" s="100">
        <v>6.9915447999999998</v>
      </c>
      <c r="Y87" s="100">
        <v>6.3952276000000001</v>
      </c>
      <c r="Z87" s="100">
        <v>61.574013000000001</v>
      </c>
      <c r="AA87" s="100">
        <v>69</v>
      </c>
      <c r="AB87" s="100">
        <v>100</v>
      </c>
      <c r="AC87" s="100">
        <v>1.2620130000000001</v>
      </c>
      <c r="AD87" s="100">
        <v>9915</v>
      </c>
      <c r="AE87" s="100">
        <v>1.4090674000000001</v>
      </c>
      <c r="AF87" s="100">
        <v>2.4480453999999998</v>
      </c>
      <c r="AH87" s="123">
        <v>1980</v>
      </c>
      <c r="AI87" s="100">
        <v>1284</v>
      </c>
      <c r="AJ87" s="100">
        <v>8.7374542000000002</v>
      </c>
      <c r="AK87" s="100">
        <v>11.290438999999999</v>
      </c>
      <c r="AL87" s="100">
        <v>13.548526000000001</v>
      </c>
      <c r="AM87" s="100">
        <v>12.851455</v>
      </c>
      <c r="AN87" s="100">
        <v>8.2213106000000007</v>
      </c>
      <c r="AO87" s="100">
        <v>7.4152164999999997</v>
      </c>
      <c r="AP87" s="100">
        <v>59.503115000000001</v>
      </c>
      <c r="AQ87" s="100">
        <v>68</v>
      </c>
      <c r="AR87" s="100">
        <v>100</v>
      </c>
      <c r="AS87" s="100">
        <v>1.1812871</v>
      </c>
      <c r="AT87" s="100">
        <v>22805</v>
      </c>
      <c r="AU87" s="100">
        <v>1.6064647999999999</v>
      </c>
      <c r="AV87" s="100">
        <v>1.9266268</v>
      </c>
      <c r="AW87" s="100">
        <v>1.4595256999999999</v>
      </c>
      <c r="AY87" s="123">
        <v>1980</v>
      </c>
    </row>
    <row r="88" spans="2:51">
      <c r="B88" s="123">
        <v>1981</v>
      </c>
      <c r="C88" s="100">
        <v>734</v>
      </c>
      <c r="D88" s="100">
        <v>9.8546414000000002</v>
      </c>
      <c r="E88" s="100">
        <v>14.875023000000001</v>
      </c>
      <c r="F88" s="100">
        <v>17.850027000000001</v>
      </c>
      <c r="G88" s="100">
        <v>17.081071999999999</v>
      </c>
      <c r="H88" s="100">
        <v>10.563164</v>
      </c>
      <c r="I88" s="100">
        <v>9.3180168999999999</v>
      </c>
      <c r="J88" s="100">
        <v>56.755797999999999</v>
      </c>
      <c r="K88" s="100">
        <v>65</v>
      </c>
      <c r="L88" s="100">
        <v>100</v>
      </c>
      <c r="M88" s="100">
        <v>1.2093054000000001</v>
      </c>
      <c r="N88" s="100">
        <v>14779</v>
      </c>
      <c r="O88" s="100">
        <v>2.0350481999999999</v>
      </c>
      <c r="P88" s="100">
        <v>1.9403467000000001</v>
      </c>
      <c r="R88" s="123">
        <v>1981</v>
      </c>
      <c r="S88" s="100">
        <v>599</v>
      </c>
      <c r="T88" s="100">
        <v>8.0133854000000007</v>
      </c>
      <c r="U88" s="100">
        <v>9.1422605000000008</v>
      </c>
      <c r="V88" s="100">
        <v>10.970713</v>
      </c>
      <c r="W88" s="100">
        <v>10.40437</v>
      </c>
      <c r="X88" s="100">
        <v>6.6852894000000003</v>
      </c>
      <c r="Y88" s="100">
        <v>6.0320480999999999</v>
      </c>
      <c r="Z88" s="100">
        <v>61.742905</v>
      </c>
      <c r="AA88" s="100">
        <v>70</v>
      </c>
      <c r="AB88" s="100">
        <v>100</v>
      </c>
      <c r="AC88" s="100">
        <v>1.2399859</v>
      </c>
      <c r="AD88" s="100">
        <v>9736</v>
      </c>
      <c r="AE88" s="100">
        <v>1.362879</v>
      </c>
      <c r="AF88" s="100">
        <v>2.4674087</v>
      </c>
      <c r="AH88" s="123">
        <v>1981</v>
      </c>
      <c r="AI88" s="100">
        <v>1333</v>
      </c>
      <c r="AJ88" s="100">
        <v>8.9323645999999997</v>
      </c>
      <c r="AK88" s="100">
        <v>11.400466</v>
      </c>
      <c r="AL88" s="100">
        <v>13.68056</v>
      </c>
      <c r="AM88" s="100">
        <v>12.97357</v>
      </c>
      <c r="AN88" s="100">
        <v>8.3160395999999999</v>
      </c>
      <c r="AO88" s="100">
        <v>7.4506401000000002</v>
      </c>
      <c r="AP88" s="100">
        <v>58.998497999999998</v>
      </c>
      <c r="AQ88" s="100">
        <v>67.5</v>
      </c>
      <c r="AR88" s="100">
        <v>100</v>
      </c>
      <c r="AS88" s="100">
        <v>1.2229021</v>
      </c>
      <c r="AT88" s="100">
        <v>24515</v>
      </c>
      <c r="AU88" s="100">
        <v>1.7017289</v>
      </c>
      <c r="AV88" s="100">
        <v>2.1202125000000001</v>
      </c>
      <c r="AW88" s="100">
        <v>1.6270617999999999</v>
      </c>
      <c r="AY88" s="123">
        <v>1981</v>
      </c>
    </row>
    <row r="89" spans="2:51">
      <c r="B89" s="123">
        <v>1982</v>
      </c>
      <c r="C89" s="100">
        <v>827</v>
      </c>
      <c r="D89" s="100">
        <v>10.908975</v>
      </c>
      <c r="E89" s="100">
        <v>15.924758000000001</v>
      </c>
      <c r="F89" s="100">
        <v>19.10971</v>
      </c>
      <c r="G89" s="100">
        <v>18.202622999999999</v>
      </c>
      <c r="H89" s="100">
        <v>11.507097999999999</v>
      </c>
      <c r="I89" s="100">
        <v>10.301242</v>
      </c>
      <c r="J89" s="100">
        <v>56.519370000000002</v>
      </c>
      <c r="K89" s="100">
        <v>65</v>
      </c>
      <c r="L89" s="100">
        <v>100</v>
      </c>
      <c r="M89" s="100">
        <v>1.3065803</v>
      </c>
      <c r="N89" s="100">
        <v>16744</v>
      </c>
      <c r="O89" s="100">
        <v>2.2667543999999999</v>
      </c>
      <c r="P89" s="100">
        <v>2.1343041</v>
      </c>
      <c r="R89" s="123">
        <v>1982</v>
      </c>
      <c r="S89" s="100">
        <v>663</v>
      </c>
      <c r="T89" s="100">
        <v>8.7198601</v>
      </c>
      <c r="U89" s="100">
        <v>9.7806723000000009</v>
      </c>
      <c r="V89" s="100">
        <v>11.736807000000001</v>
      </c>
      <c r="W89" s="100">
        <v>11.203821</v>
      </c>
      <c r="X89" s="100">
        <v>7.1606882000000001</v>
      </c>
      <c r="Y89" s="100">
        <v>6.5096181</v>
      </c>
      <c r="Z89" s="100">
        <v>62.214177999999997</v>
      </c>
      <c r="AA89" s="100">
        <v>70</v>
      </c>
      <c r="AB89" s="100">
        <v>100</v>
      </c>
      <c r="AC89" s="100">
        <v>1.2879788999999999</v>
      </c>
      <c r="AD89" s="100">
        <v>10530</v>
      </c>
      <c r="AE89" s="100">
        <v>1.4504949</v>
      </c>
      <c r="AF89" s="100">
        <v>2.5721194999999999</v>
      </c>
      <c r="AH89" s="123">
        <v>1982</v>
      </c>
      <c r="AI89" s="100">
        <v>1490</v>
      </c>
      <c r="AJ89" s="100">
        <v>9.8128013999999997</v>
      </c>
      <c r="AK89" s="100">
        <v>12.308026999999999</v>
      </c>
      <c r="AL89" s="100">
        <v>14.769632</v>
      </c>
      <c r="AM89" s="100">
        <v>14.021993999999999</v>
      </c>
      <c r="AN89" s="100">
        <v>9.0529091000000008</v>
      </c>
      <c r="AO89" s="100">
        <v>8.2059913000000009</v>
      </c>
      <c r="AP89" s="100">
        <v>59.055070999999998</v>
      </c>
      <c r="AQ89" s="100">
        <v>67</v>
      </c>
      <c r="AR89" s="100">
        <v>100</v>
      </c>
      <c r="AS89" s="100">
        <v>1.2982374000000001</v>
      </c>
      <c r="AT89" s="100">
        <v>27274</v>
      </c>
      <c r="AU89" s="100">
        <v>1.8621687</v>
      </c>
      <c r="AV89" s="100">
        <v>2.2844305999999999</v>
      </c>
      <c r="AW89" s="100">
        <v>1.6281865</v>
      </c>
      <c r="AY89" s="123">
        <v>1982</v>
      </c>
    </row>
    <row r="90" spans="2:51">
      <c r="B90" s="123">
        <v>1983</v>
      </c>
      <c r="C90" s="100">
        <v>806</v>
      </c>
      <c r="D90" s="100">
        <v>10.486127</v>
      </c>
      <c r="E90" s="100">
        <v>15.695733000000001</v>
      </c>
      <c r="F90" s="100">
        <v>18.834879000000001</v>
      </c>
      <c r="G90" s="100">
        <v>18.020146</v>
      </c>
      <c r="H90" s="100">
        <v>11.086183</v>
      </c>
      <c r="I90" s="100">
        <v>9.7850114000000001</v>
      </c>
      <c r="J90" s="100">
        <v>57.569479000000001</v>
      </c>
      <c r="K90" s="100">
        <v>67</v>
      </c>
      <c r="L90" s="100">
        <v>100</v>
      </c>
      <c r="M90" s="100">
        <v>1.3333333000000001</v>
      </c>
      <c r="N90" s="100">
        <v>15593</v>
      </c>
      <c r="O90" s="100">
        <v>2.0834828000000001</v>
      </c>
      <c r="P90" s="100">
        <v>2.1211964999999999</v>
      </c>
      <c r="R90" s="123">
        <v>1983</v>
      </c>
      <c r="S90" s="100">
        <v>695</v>
      </c>
      <c r="T90" s="100">
        <v>9.0176286000000001</v>
      </c>
      <c r="U90" s="100">
        <v>10.117648000000001</v>
      </c>
      <c r="V90" s="100">
        <v>12.141177000000001</v>
      </c>
      <c r="W90" s="100">
        <v>11.646708</v>
      </c>
      <c r="X90" s="100">
        <v>7.1890045999999996</v>
      </c>
      <c r="Y90" s="100">
        <v>6.3293533999999996</v>
      </c>
      <c r="Z90" s="100">
        <v>64.633094</v>
      </c>
      <c r="AA90" s="100">
        <v>72</v>
      </c>
      <c r="AB90" s="100">
        <v>100</v>
      </c>
      <c r="AC90" s="100">
        <v>1.4002498000000001</v>
      </c>
      <c r="AD90" s="100">
        <v>9592</v>
      </c>
      <c r="AE90" s="100">
        <v>1.3051025999999999</v>
      </c>
      <c r="AF90" s="100">
        <v>2.4115166000000001</v>
      </c>
      <c r="AH90" s="123">
        <v>1983</v>
      </c>
      <c r="AI90" s="100">
        <v>1501</v>
      </c>
      <c r="AJ90" s="100">
        <v>9.7508865999999994</v>
      </c>
      <c r="AK90" s="100">
        <v>12.368102</v>
      </c>
      <c r="AL90" s="100">
        <v>14.841723</v>
      </c>
      <c r="AM90" s="100">
        <v>14.159890000000001</v>
      </c>
      <c r="AN90" s="100">
        <v>8.8635824999999997</v>
      </c>
      <c r="AO90" s="100">
        <v>7.8646330999999998</v>
      </c>
      <c r="AP90" s="100">
        <v>60.840107000000003</v>
      </c>
      <c r="AQ90" s="100">
        <v>69</v>
      </c>
      <c r="AR90" s="100">
        <v>100</v>
      </c>
      <c r="AS90" s="100">
        <v>1.3635041999999999</v>
      </c>
      <c r="AT90" s="100">
        <v>25185</v>
      </c>
      <c r="AU90" s="100">
        <v>1.6978213</v>
      </c>
      <c r="AV90" s="100">
        <v>2.2231304000000001</v>
      </c>
      <c r="AW90" s="100">
        <v>1.5513223</v>
      </c>
      <c r="AY90" s="123">
        <v>1983</v>
      </c>
    </row>
    <row r="91" spans="2:51">
      <c r="B91" s="123">
        <v>1984</v>
      </c>
      <c r="C91" s="100">
        <v>821</v>
      </c>
      <c r="D91" s="100">
        <v>10.555125</v>
      </c>
      <c r="E91" s="100">
        <v>15.724926999999999</v>
      </c>
      <c r="F91" s="100">
        <v>18.869911999999999</v>
      </c>
      <c r="G91" s="100">
        <v>18.130602</v>
      </c>
      <c r="H91" s="100">
        <v>10.916499</v>
      </c>
      <c r="I91" s="100">
        <v>9.4832330999999996</v>
      </c>
      <c r="J91" s="100">
        <v>60.494518999999997</v>
      </c>
      <c r="K91" s="100">
        <v>69</v>
      </c>
      <c r="L91" s="100">
        <v>100</v>
      </c>
      <c r="M91" s="100">
        <v>1.3686299</v>
      </c>
      <c r="N91" s="100">
        <v>13629</v>
      </c>
      <c r="O91" s="100">
        <v>1.8012623999999999</v>
      </c>
      <c r="P91" s="100">
        <v>1.9302345000000001</v>
      </c>
      <c r="R91" s="123">
        <v>1984</v>
      </c>
      <c r="S91" s="100">
        <v>690</v>
      </c>
      <c r="T91" s="100">
        <v>8.8448168999999996</v>
      </c>
      <c r="U91" s="100">
        <v>9.8025751000000003</v>
      </c>
      <c r="V91" s="100">
        <v>11.76309</v>
      </c>
      <c r="W91" s="100">
        <v>11.240313</v>
      </c>
      <c r="X91" s="100">
        <v>6.9632035999999999</v>
      </c>
      <c r="Y91" s="100">
        <v>6.1941018000000003</v>
      </c>
      <c r="Z91" s="100">
        <v>64.317391000000001</v>
      </c>
      <c r="AA91" s="100">
        <v>73</v>
      </c>
      <c r="AB91" s="100">
        <v>100</v>
      </c>
      <c r="AC91" s="100">
        <v>1.3820177</v>
      </c>
      <c r="AD91" s="100">
        <v>9845</v>
      </c>
      <c r="AE91" s="100">
        <v>1.3252459000000001</v>
      </c>
      <c r="AF91" s="100">
        <v>2.5814149</v>
      </c>
      <c r="AH91" s="123">
        <v>1984</v>
      </c>
      <c r="AI91" s="100">
        <v>1511</v>
      </c>
      <c r="AJ91" s="100">
        <v>9.6987103000000001</v>
      </c>
      <c r="AK91" s="100">
        <v>12.197554</v>
      </c>
      <c r="AL91" s="100">
        <v>14.637065</v>
      </c>
      <c r="AM91" s="100">
        <v>13.981223999999999</v>
      </c>
      <c r="AN91" s="100">
        <v>8.6405335000000001</v>
      </c>
      <c r="AO91" s="100">
        <v>7.6249402000000002</v>
      </c>
      <c r="AP91" s="100">
        <v>62.240237999999998</v>
      </c>
      <c r="AQ91" s="100">
        <v>70</v>
      </c>
      <c r="AR91" s="100">
        <v>100</v>
      </c>
      <c r="AS91" s="100">
        <v>1.3747111000000001</v>
      </c>
      <c r="AT91" s="100">
        <v>23474</v>
      </c>
      <c r="AU91" s="100">
        <v>1.5654374</v>
      </c>
      <c r="AV91" s="100">
        <v>2.1586080999999999</v>
      </c>
      <c r="AW91" s="100">
        <v>1.6041628000000001</v>
      </c>
      <c r="AY91" s="123">
        <v>1984</v>
      </c>
    </row>
    <row r="92" spans="2:51">
      <c r="B92" s="123">
        <v>1985</v>
      </c>
      <c r="C92" s="100">
        <v>980</v>
      </c>
      <c r="D92" s="100">
        <v>12.432244000000001</v>
      </c>
      <c r="E92" s="100">
        <v>19.058007</v>
      </c>
      <c r="F92" s="100">
        <v>22.869607999999999</v>
      </c>
      <c r="G92" s="100">
        <v>22.312759</v>
      </c>
      <c r="H92" s="100">
        <v>12.837726999999999</v>
      </c>
      <c r="I92" s="100">
        <v>10.973459</v>
      </c>
      <c r="J92" s="100">
        <v>62.122449000000003</v>
      </c>
      <c r="K92" s="100">
        <v>70</v>
      </c>
      <c r="L92" s="100">
        <v>100</v>
      </c>
      <c r="M92" s="100">
        <v>1.5275266999999999</v>
      </c>
      <c r="N92" s="100">
        <v>15186</v>
      </c>
      <c r="O92" s="100">
        <v>1.9823575</v>
      </c>
      <c r="P92" s="100">
        <v>2.0215816000000002</v>
      </c>
      <c r="R92" s="123">
        <v>1985</v>
      </c>
      <c r="S92" s="100">
        <v>873</v>
      </c>
      <c r="T92" s="100">
        <v>11.042827000000001</v>
      </c>
      <c r="U92" s="100">
        <v>12.137639</v>
      </c>
      <c r="V92" s="100">
        <v>14.565166</v>
      </c>
      <c r="W92" s="100">
        <v>14.112344</v>
      </c>
      <c r="X92" s="100">
        <v>8.2716592999999996</v>
      </c>
      <c r="Y92" s="100">
        <v>7.1796739000000001</v>
      </c>
      <c r="Z92" s="100">
        <v>67.726230999999999</v>
      </c>
      <c r="AA92" s="100">
        <v>75</v>
      </c>
      <c r="AB92" s="100">
        <v>100</v>
      </c>
      <c r="AC92" s="100">
        <v>1.5973797999999999</v>
      </c>
      <c r="AD92" s="100">
        <v>9897</v>
      </c>
      <c r="AE92" s="100">
        <v>1.3165481999999999</v>
      </c>
      <c r="AF92" s="100">
        <v>2.4299997000000002</v>
      </c>
      <c r="AH92" s="123">
        <v>1985</v>
      </c>
      <c r="AI92" s="100">
        <v>1853</v>
      </c>
      <c r="AJ92" s="100">
        <v>11.73653</v>
      </c>
      <c r="AK92" s="100">
        <v>14.832680999999999</v>
      </c>
      <c r="AL92" s="100">
        <v>17.799216999999999</v>
      </c>
      <c r="AM92" s="100">
        <v>17.242241</v>
      </c>
      <c r="AN92" s="100">
        <v>10.166183</v>
      </c>
      <c r="AO92" s="100">
        <v>8.7993541999999998</v>
      </c>
      <c r="AP92" s="100">
        <v>64.762546999999998</v>
      </c>
      <c r="AQ92" s="100">
        <v>73</v>
      </c>
      <c r="AR92" s="100">
        <v>100</v>
      </c>
      <c r="AS92" s="100">
        <v>1.5596593000000001</v>
      </c>
      <c r="AT92" s="100">
        <v>25083</v>
      </c>
      <c r="AU92" s="100">
        <v>1.6525935</v>
      </c>
      <c r="AV92" s="100">
        <v>2.1651684000000002</v>
      </c>
      <c r="AW92" s="100">
        <v>1.5701577</v>
      </c>
      <c r="AY92" s="123">
        <v>1985</v>
      </c>
    </row>
    <row r="93" spans="2:51">
      <c r="B93" s="123">
        <v>1986</v>
      </c>
      <c r="C93" s="100">
        <v>911</v>
      </c>
      <c r="D93" s="100">
        <v>11.387233999999999</v>
      </c>
      <c r="E93" s="100">
        <v>16.806708</v>
      </c>
      <c r="F93" s="100">
        <v>20.168049</v>
      </c>
      <c r="G93" s="100">
        <v>19.443555</v>
      </c>
      <c r="H93" s="100">
        <v>11.415791</v>
      </c>
      <c r="I93" s="100">
        <v>9.7027553999999991</v>
      </c>
      <c r="J93" s="100">
        <v>62.062569000000003</v>
      </c>
      <c r="K93" s="100">
        <v>71</v>
      </c>
      <c r="L93" s="100">
        <v>100</v>
      </c>
      <c r="M93" s="100">
        <v>1.4643948</v>
      </c>
      <c r="N93" s="100">
        <v>14011</v>
      </c>
      <c r="O93" s="100">
        <v>1.8040541000000001</v>
      </c>
      <c r="P93" s="100">
        <v>1.9361489999999999</v>
      </c>
      <c r="R93" s="123">
        <v>1986</v>
      </c>
      <c r="S93" s="100">
        <v>871</v>
      </c>
      <c r="T93" s="100">
        <v>10.862837000000001</v>
      </c>
      <c r="U93" s="100">
        <v>11.732207000000001</v>
      </c>
      <c r="V93" s="100">
        <v>14.078647999999999</v>
      </c>
      <c r="W93" s="100">
        <v>13.665900000000001</v>
      </c>
      <c r="X93" s="100">
        <v>7.8432440999999997</v>
      </c>
      <c r="Y93" s="100">
        <v>6.6735359000000001</v>
      </c>
      <c r="Z93" s="100">
        <v>69.478759999999994</v>
      </c>
      <c r="AA93" s="100">
        <v>75</v>
      </c>
      <c r="AB93" s="100">
        <v>100</v>
      </c>
      <c r="AC93" s="100">
        <v>1.6505278000000001</v>
      </c>
      <c r="AD93" s="100">
        <v>8701</v>
      </c>
      <c r="AE93" s="100">
        <v>1.1428849000000001</v>
      </c>
      <c r="AF93" s="100">
        <v>2.2303793999999999</v>
      </c>
      <c r="AH93" s="123">
        <v>1986</v>
      </c>
      <c r="AI93" s="100">
        <v>1782</v>
      </c>
      <c r="AJ93" s="100">
        <v>11.124741</v>
      </c>
      <c r="AK93" s="100">
        <v>13.843911</v>
      </c>
      <c r="AL93" s="100">
        <v>16.612693</v>
      </c>
      <c r="AM93" s="100">
        <v>16.030201000000002</v>
      </c>
      <c r="AN93" s="100">
        <v>9.4073963000000003</v>
      </c>
      <c r="AO93" s="100">
        <v>8.0372705</v>
      </c>
      <c r="AP93" s="100">
        <v>65.687430000000006</v>
      </c>
      <c r="AQ93" s="100">
        <v>73</v>
      </c>
      <c r="AR93" s="100">
        <v>100</v>
      </c>
      <c r="AS93" s="100">
        <v>1.5498213000000001</v>
      </c>
      <c r="AT93" s="100">
        <v>22712</v>
      </c>
      <c r="AU93" s="100">
        <v>1.4767627000000001</v>
      </c>
      <c r="AV93" s="100">
        <v>2.0392074999999998</v>
      </c>
      <c r="AW93" s="100">
        <v>1.4325273999999999</v>
      </c>
      <c r="AY93" s="123">
        <v>1986</v>
      </c>
    </row>
    <row r="94" spans="2:51">
      <c r="B94" s="123">
        <v>1987</v>
      </c>
      <c r="C94" s="100">
        <v>1007</v>
      </c>
      <c r="D94" s="100">
        <v>12.404144000000001</v>
      </c>
      <c r="E94" s="100">
        <v>18.384931999999999</v>
      </c>
      <c r="F94" s="100">
        <v>22.061917999999999</v>
      </c>
      <c r="G94" s="100">
        <v>21.425878000000001</v>
      </c>
      <c r="H94" s="100">
        <v>12.323262</v>
      </c>
      <c r="I94" s="100">
        <v>10.415569</v>
      </c>
      <c r="J94" s="100">
        <v>63.294935000000002</v>
      </c>
      <c r="K94" s="100">
        <v>71</v>
      </c>
      <c r="L94" s="100">
        <v>100</v>
      </c>
      <c r="M94" s="100">
        <v>1.5831093000000001</v>
      </c>
      <c r="N94" s="100">
        <v>14439</v>
      </c>
      <c r="O94" s="100">
        <v>1.8337650999999999</v>
      </c>
      <c r="P94" s="100">
        <v>2.0044145000000002</v>
      </c>
      <c r="R94" s="123">
        <v>1987</v>
      </c>
      <c r="S94" s="100">
        <v>967</v>
      </c>
      <c r="T94" s="100">
        <v>11.871411999999999</v>
      </c>
      <c r="U94" s="100">
        <v>12.698644</v>
      </c>
      <c r="V94" s="100">
        <v>15.238372999999999</v>
      </c>
      <c r="W94" s="100">
        <v>14.884983</v>
      </c>
      <c r="X94" s="100">
        <v>8.5210009000000007</v>
      </c>
      <c r="Y94" s="100">
        <v>7.3464827000000001</v>
      </c>
      <c r="Z94" s="100">
        <v>69.323680999999993</v>
      </c>
      <c r="AA94" s="100">
        <v>76</v>
      </c>
      <c r="AB94" s="100">
        <v>100</v>
      </c>
      <c r="AC94" s="100">
        <v>1.8004096000000001</v>
      </c>
      <c r="AD94" s="100">
        <v>9940</v>
      </c>
      <c r="AE94" s="100">
        <v>1.2866028</v>
      </c>
      <c r="AF94" s="100">
        <v>2.6215223000000001</v>
      </c>
      <c r="AH94" s="123">
        <v>1987</v>
      </c>
      <c r="AI94" s="100">
        <v>1974</v>
      </c>
      <c r="AJ94" s="100">
        <v>12.13733</v>
      </c>
      <c r="AK94" s="100">
        <v>15.018660000000001</v>
      </c>
      <c r="AL94" s="100">
        <v>18.022392</v>
      </c>
      <c r="AM94" s="100">
        <v>17.506868999999998</v>
      </c>
      <c r="AN94" s="100">
        <v>10.147978999999999</v>
      </c>
      <c r="AO94" s="100">
        <v>8.6889375999999992</v>
      </c>
      <c r="AP94" s="100">
        <v>66.248227</v>
      </c>
      <c r="AQ94" s="100">
        <v>74</v>
      </c>
      <c r="AR94" s="100">
        <v>100</v>
      </c>
      <c r="AS94" s="100">
        <v>1.6825919</v>
      </c>
      <c r="AT94" s="100">
        <v>24379</v>
      </c>
      <c r="AU94" s="100">
        <v>1.5627829</v>
      </c>
      <c r="AV94" s="100">
        <v>2.2172220999999999</v>
      </c>
      <c r="AW94" s="100">
        <v>1.4477869999999999</v>
      </c>
      <c r="AY94" s="123">
        <v>1987</v>
      </c>
    </row>
    <row r="95" spans="2:51">
      <c r="B95" s="123">
        <v>1988</v>
      </c>
      <c r="C95" s="100">
        <v>1110</v>
      </c>
      <c r="D95" s="100">
        <v>13.456265999999999</v>
      </c>
      <c r="E95" s="100">
        <v>20.211158999999999</v>
      </c>
      <c r="F95" s="100">
        <v>24.253391000000001</v>
      </c>
      <c r="G95" s="100">
        <v>23.699531</v>
      </c>
      <c r="H95" s="100">
        <v>13.273880999999999</v>
      </c>
      <c r="I95" s="100">
        <v>11.050933000000001</v>
      </c>
      <c r="J95" s="100">
        <v>64.705404999999999</v>
      </c>
      <c r="K95" s="100">
        <v>73</v>
      </c>
      <c r="L95" s="100">
        <v>100</v>
      </c>
      <c r="M95" s="100">
        <v>1.7055931</v>
      </c>
      <c r="N95" s="100">
        <v>14778</v>
      </c>
      <c r="O95" s="100">
        <v>1.8486145</v>
      </c>
      <c r="P95" s="100">
        <v>1.9971890000000001</v>
      </c>
      <c r="R95" s="123">
        <v>1988</v>
      </c>
      <c r="S95" s="100">
        <v>1039</v>
      </c>
      <c r="T95" s="100">
        <v>12.543433</v>
      </c>
      <c r="U95" s="100">
        <v>13.412144</v>
      </c>
      <c r="V95" s="100">
        <v>16.094573</v>
      </c>
      <c r="W95" s="100">
        <v>15.795152</v>
      </c>
      <c r="X95" s="100">
        <v>8.7976648999999991</v>
      </c>
      <c r="Y95" s="100">
        <v>7.5256689000000003</v>
      </c>
      <c r="Z95" s="100">
        <v>70.521654999999996</v>
      </c>
      <c r="AA95" s="100">
        <v>78</v>
      </c>
      <c r="AB95" s="100">
        <v>100</v>
      </c>
      <c r="AC95" s="100">
        <v>1.8965391</v>
      </c>
      <c r="AD95" s="100">
        <v>10167</v>
      </c>
      <c r="AE95" s="100">
        <v>1.2954091000000001</v>
      </c>
      <c r="AF95" s="100">
        <v>2.5961854999999998</v>
      </c>
      <c r="AH95" s="123">
        <v>1988</v>
      </c>
      <c r="AI95" s="100">
        <v>2149</v>
      </c>
      <c r="AJ95" s="100">
        <v>12.998903</v>
      </c>
      <c r="AK95" s="100">
        <v>16.190808000000001</v>
      </c>
      <c r="AL95" s="100">
        <v>19.428968999999999</v>
      </c>
      <c r="AM95" s="100">
        <v>18.986901</v>
      </c>
      <c r="AN95" s="100">
        <v>10.703562</v>
      </c>
      <c r="AO95" s="100">
        <v>9.0674819000000006</v>
      </c>
      <c r="AP95" s="100">
        <v>67.517449999999997</v>
      </c>
      <c r="AQ95" s="100">
        <v>75</v>
      </c>
      <c r="AR95" s="100">
        <v>100</v>
      </c>
      <c r="AS95" s="100">
        <v>1.7928652</v>
      </c>
      <c r="AT95" s="100">
        <v>24945</v>
      </c>
      <c r="AU95" s="100">
        <v>1.574554</v>
      </c>
      <c r="AV95" s="100">
        <v>2.2044923999999999</v>
      </c>
      <c r="AW95" s="100">
        <v>1.5069298</v>
      </c>
      <c r="AY95" s="123">
        <v>1988</v>
      </c>
    </row>
    <row r="96" spans="2:51">
      <c r="B96" s="123">
        <v>1989</v>
      </c>
      <c r="C96" s="100">
        <v>1198</v>
      </c>
      <c r="D96" s="100">
        <v>14.283008000000001</v>
      </c>
      <c r="E96" s="100">
        <v>21.760854999999999</v>
      </c>
      <c r="F96" s="100">
        <v>26.113026000000001</v>
      </c>
      <c r="G96" s="100">
        <v>25.589887000000001</v>
      </c>
      <c r="H96" s="100">
        <v>14.031803999999999</v>
      </c>
      <c r="I96" s="100">
        <v>11.718311999999999</v>
      </c>
      <c r="J96" s="100">
        <v>65.566777999999999</v>
      </c>
      <c r="K96" s="100">
        <v>74</v>
      </c>
      <c r="L96" s="100">
        <v>100</v>
      </c>
      <c r="M96" s="100">
        <v>1.7900368</v>
      </c>
      <c r="N96" s="100">
        <v>15230</v>
      </c>
      <c r="O96" s="100">
        <v>1.8754435</v>
      </c>
      <c r="P96" s="100">
        <v>2.1127220000000002</v>
      </c>
      <c r="R96" s="123">
        <v>1989</v>
      </c>
      <c r="S96" s="100">
        <v>1183</v>
      </c>
      <c r="T96" s="100">
        <v>14.038499</v>
      </c>
      <c r="U96" s="100">
        <v>14.912663999999999</v>
      </c>
      <c r="V96" s="100">
        <v>17.895197</v>
      </c>
      <c r="W96" s="100">
        <v>17.582260999999999</v>
      </c>
      <c r="X96" s="100">
        <v>9.7310826000000006</v>
      </c>
      <c r="Y96" s="100">
        <v>8.2564969999999995</v>
      </c>
      <c r="Z96" s="100">
        <v>71.325444000000005</v>
      </c>
      <c r="AA96" s="100">
        <v>78</v>
      </c>
      <c r="AB96" s="100">
        <v>100</v>
      </c>
      <c r="AC96" s="100">
        <v>2.0643563</v>
      </c>
      <c r="AD96" s="100">
        <v>10661</v>
      </c>
      <c r="AE96" s="100">
        <v>1.3367975999999999</v>
      </c>
      <c r="AF96" s="100">
        <v>2.7703717999999999</v>
      </c>
      <c r="AH96" s="123">
        <v>1989</v>
      </c>
      <c r="AI96" s="100">
        <v>2381</v>
      </c>
      <c r="AJ96" s="100">
        <v>14.160468</v>
      </c>
      <c r="AK96" s="100">
        <v>17.572828999999999</v>
      </c>
      <c r="AL96" s="100">
        <v>21.087395000000001</v>
      </c>
      <c r="AM96" s="100">
        <v>20.631067000000002</v>
      </c>
      <c r="AN96" s="100">
        <v>11.491228</v>
      </c>
      <c r="AO96" s="100">
        <v>9.7079491999999998</v>
      </c>
      <c r="AP96" s="100">
        <v>68.427970999999999</v>
      </c>
      <c r="AQ96" s="100">
        <v>76</v>
      </c>
      <c r="AR96" s="100">
        <v>100</v>
      </c>
      <c r="AS96" s="100">
        <v>1.9165753999999999</v>
      </c>
      <c r="AT96" s="100">
        <v>25891</v>
      </c>
      <c r="AU96" s="100">
        <v>1.6085588</v>
      </c>
      <c r="AV96" s="100">
        <v>2.3416084000000001</v>
      </c>
      <c r="AW96" s="100">
        <v>1.4592198000000001</v>
      </c>
      <c r="AY96" s="123">
        <v>1989</v>
      </c>
    </row>
    <row r="97" spans="2:51">
      <c r="B97" s="123">
        <v>1990</v>
      </c>
      <c r="C97" s="100">
        <v>1094</v>
      </c>
      <c r="D97" s="100">
        <v>12.853547000000001</v>
      </c>
      <c r="E97" s="100">
        <v>19.281379000000001</v>
      </c>
      <c r="F97" s="100">
        <v>23.137654999999999</v>
      </c>
      <c r="G97" s="100">
        <v>22.717950999999999</v>
      </c>
      <c r="H97" s="100">
        <v>12.509062</v>
      </c>
      <c r="I97" s="100">
        <v>10.474182000000001</v>
      </c>
      <c r="J97" s="100">
        <v>65.406763999999995</v>
      </c>
      <c r="K97" s="100">
        <v>73</v>
      </c>
      <c r="L97" s="100">
        <v>100</v>
      </c>
      <c r="M97" s="100">
        <v>1.6919793000000001</v>
      </c>
      <c r="N97" s="100">
        <v>14241</v>
      </c>
      <c r="O97" s="100">
        <v>1.7294541999999999</v>
      </c>
      <c r="P97" s="100">
        <v>1.9955999</v>
      </c>
      <c r="R97" s="123">
        <v>1990</v>
      </c>
      <c r="S97" s="100">
        <v>1165</v>
      </c>
      <c r="T97" s="100">
        <v>13.619584</v>
      </c>
      <c r="U97" s="100">
        <v>14.314669</v>
      </c>
      <c r="V97" s="100">
        <v>17.177602</v>
      </c>
      <c r="W97" s="100">
        <v>16.971447999999999</v>
      </c>
      <c r="X97" s="100">
        <v>9.2409304999999993</v>
      </c>
      <c r="Y97" s="100">
        <v>7.8286039000000001</v>
      </c>
      <c r="Z97" s="100">
        <v>71.983690999999993</v>
      </c>
      <c r="AA97" s="100">
        <v>79</v>
      </c>
      <c r="AB97" s="100">
        <v>100</v>
      </c>
      <c r="AC97" s="100">
        <v>2.1028121999999998</v>
      </c>
      <c r="AD97" s="100">
        <v>10299</v>
      </c>
      <c r="AE97" s="100">
        <v>1.2733311</v>
      </c>
      <c r="AF97" s="100">
        <v>2.7277928</v>
      </c>
      <c r="AH97" s="123">
        <v>1990</v>
      </c>
      <c r="AI97" s="100">
        <v>2259</v>
      </c>
      <c r="AJ97" s="100">
        <v>13.237522</v>
      </c>
      <c r="AK97" s="100">
        <v>16.329633999999999</v>
      </c>
      <c r="AL97" s="100">
        <v>19.595561</v>
      </c>
      <c r="AM97" s="100">
        <v>19.264403999999999</v>
      </c>
      <c r="AN97" s="100">
        <v>10.630958</v>
      </c>
      <c r="AO97" s="100">
        <v>8.9825014000000003</v>
      </c>
      <c r="AP97" s="100">
        <v>68.798582999999994</v>
      </c>
      <c r="AQ97" s="100">
        <v>76</v>
      </c>
      <c r="AR97" s="100">
        <v>100</v>
      </c>
      <c r="AS97" s="100">
        <v>1.8815592000000001</v>
      </c>
      <c r="AT97" s="100">
        <v>24540</v>
      </c>
      <c r="AU97" s="100">
        <v>1.5034346999999999</v>
      </c>
      <c r="AV97" s="100">
        <v>2.2489455999999999</v>
      </c>
      <c r="AW97" s="100">
        <v>1.3469665</v>
      </c>
      <c r="AY97" s="123">
        <v>1990</v>
      </c>
    </row>
    <row r="98" spans="2:51">
      <c r="B98" s="123">
        <v>1991</v>
      </c>
      <c r="C98" s="100">
        <v>1136</v>
      </c>
      <c r="D98" s="100">
        <v>13.185677</v>
      </c>
      <c r="E98" s="100">
        <v>19.588719000000001</v>
      </c>
      <c r="F98" s="100">
        <v>23.506463</v>
      </c>
      <c r="G98" s="100">
        <v>23.152761999999999</v>
      </c>
      <c r="H98" s="100">
        <v>12.624402</v>
      </c>
      <c r="I98" s="100">
        <v>10.426068000000001</v>
      </c>
      <c r="J98" s="100">
        <v>65.852992999999998</v>
      </c>
      <c r="K98" s="100">
        <v>75</v>
      </c>
      <c r="L98" s="100">
        <v>100</v>
      </c>
      <c r="M98" s="100">
        <v>1.7731437000000001</v>
      </c>
      <c r="N98" s="100">
        <v>14541</v>
      </c>
      <c r="O98" s="100">
        <v>1.7460830000000001</v>
      </c>
      <c r="P98" s="100">
        <v>2.1451142000000001</v>
      </c>
      <c r="R98" s="123">
        <v>1991</v>
      </c>
      <c r="S98" s="100">
        <v>1208</v>
      </c>
      <c r="T98" s="100">
        <v>13.935309</v>
      </c>
      <c r="U98" s="100">
        <v>14.393915</v>
      </c>
      <c r="V98" s="100">
        <v>17.272697999999998</v>
      </c>
      <c r="W98" s="100">
        <v>17.062366999999998</v>
      </c>
      <c r="X98" s="100">
        <v>9.3405705999999995</v>
      </c>
      <c r="Y98" s="100">
        <v>7.9391455999999998</v>
      </c>
      <c r="Z98" s="100">
        <v>71.702815000000001</v>
      </c>
      <c r="AA98" s="100">
        <v>79</v>
      </c>
      <c r="AB98" s="100">
        <v>100</v>
      </c>
      <c r="AC98" s="100">
        <v>2.1932133999999999</v>
      </c>
      <c r="AD98" s="100">
        <v>11190</v>
      </c>
      <c r="AE98" s="100">
        <v>1.366687</v>
      </c>
      <c r="AF98" s="100">
        <v>3.0480497</v>
      </c>
      <c r="AH98" s="123">
        <v>1991</v>
      </c>
      <c r="AI98" s="100">
        <v>2344</v>
      </c>
      <c r="AJ98" s="100">
        <v>13.561647000000001</v>
      </c>
      <c r="AK98" s="100">
        <v>16.479911000000001</v>
      </c>
      <c r="AL98" s="100">
        <v>19.775894000000001</v>
      </c>
      <c r="AM98" s="100">
        <v>19.478624</v>
      </c>
      <c r="AN98" s="100">
        <v>10.712011</v>
      </c>
      <c r="AO98" s="100">
        <v>9.0115204000000002</v>
      </c>
      <c r="AP98" s="100">
        <v>68.867746999999994</v>
      </c>
      <c r="AQ98" s="100">
        <v>77</v>
      </c>
      <c r="AR98" s="100">
        <v>100</v>
      </c>
      <c r="AS98" s="100">
        <v>1.9673342</v>
      </c>
      <c r="AT98" s="100">
        <v>25731</v>
      </c>
      <c r="AU98" s="100">
        <v>1.5579942</v>
      </c>
      <c r="AV98" s="100">
        <v>2.4623295999999999</v>
      </c>
      <c r="AW98" s="100">
        <v>1.3609028000000001</v>
      </c>
      <c r="AY98" s="123">
        <v>1991</v>
      </c>
    </row>
    <row r="99" spans="2:51">
      <c r="B99" s="123">
        <v>1992</v>
      </c>
      <c r="C99" s="100">
        <v>1279</v>
      </c>
      <c r="D99" s="100">
        <v>14.687212000000001</v>
      </c>
      <c r="E99" s="100">
        <v>21.493736999999999</v>
      </c>
      <c r="F99" s="100">
        <v>25.792484000000002</v>
      </c>
      <c r="G99" s="100">
        <v>25.384319999999999</v>
      </c>
      <c r="H99" s="100">
        <v>13.816960999999999</v>
      </c>
      <c r="I99" s="100">
        <v>11.493957</v>
      </c>
      <c r="J99" s="100">
        <v>66.118060999999997</v>
      </c>
      <c r="K99" s="100">
        <v>75</v>
      </c>
      <c r="L99" s="100">
        <v>100</v>
      </c>
      <c r="M99" s="100">
        <v>1.9345081</v>
      </c>
      <c r="N99" s="100">
        <v>16144</v>
      </c>
      <c r="O99" s="100">
        <v>1.9194595000000001</v>
      </c>
      <c r="P99" s="100">
        <v>2.3890633000000001</v>
      </c>
      <c r="R99" s="123">
        <v>1992</v>
      </c>
      <c r="S99" s="100">
        <v>1375</v>
      </c>
      <c r="T99" s="100">
        <v>15.677771999999999</v>
      </c>
      <c r="U99" s="100">
        <v>15.904949</v>
      </c>
      <c r="V99" s="100">
        <v>19.085937999999999</v>
      </c>
      <c r="W99" s="100">
        <v>19.002734</v>
      </c>
      <c r="X99" s="100">
        <v>10.037775999999999</v>
      </c>
      <c r="Y99" s="100">
        <v>8.4055988999999993</v>
      </c>
      <c r="Z99" s="100">
        <v>73.925818000000007</v>
      </c>
      <c r="AA99" s="100">
        <v>79</v>
      </c>
      <c r="AB99" s="100">
        <v>100</v>
      </c>
      <c r="AC99" s="100">
        <v>2.3894343999999998</v>
      </c>
      <c r="AD99" s="100">
        <v>9941</v>
      </c>
      <c r="AE99" s="100">
        <v>1.2013695</v>
      </c>
      <c r="AF99" s="100">
        <v>2.7251444999999999</v>
      </c>
      <c r="AH99" s="123">
        <v>1992</v>
      </c>
      <c r="AI99" s="100">
        <v>2654</v>
      </c>
      <c r="AJ99" s="100">
        <v>15.184252000000001</v>
      </c>
      <c r="AK99" s="100">
        <v>18.193605999999999</v>
      </c>
      <c r="AL99" s="100">
        <v>21.832326999999999</v>
      </c>
      <c r="AM99" s="100">
        <v>21.563089000000002</v>
      </c>
      <c r="AN99" s="100">
        <v>11.670315</v>
      </c>
      <c r="AO99" s="100">
        <v>9.7797839999999994</v>
      </c>
      <c r="AP99" s="100">
        <v>70.163150000000002</v>
      </c>
      <c r="AQ99" s="100">
        <v>77</v>
      </c>
      <c r="AR99" s="100">
        <v>100</v>
      </c>
      <c r="AS99" s="100">
        <v>2.1462072999999999</v>
      </c>
      <c r="AT99" s="100">
        <v>26085</v>
      </c>
      <c r="AU99" s="100">
        <v>1.5633406000000001</v>
      </c>
      <c r="AV99" s="100">
        <v>2.5068858999999999</v>
      </c>
      <c r="AW99" s="100">
        <v>1.3513866999999999</v>
      </c>
      <c r="AY99" s="123">
        <v>1992</v>
      </c>
    </row>
    <row r="100" spans="2:51">
      <c r="B100" s="123">
        <v>1993</v>
      </c>
      <c r="C100" s="100">
        <v>1395</v>
      </c>
      <c r="D100" s="100">
        <v>15.8848</v>
      </c>
      <c r="E100" s="100">
        <v>23.019393999999998</v>
      </c>
      <c r="F100" s="100">
        <v>27.623273000000001</v>
      </c>
      <c r="G100" s="100">
        <v>27.399374999999999</v>
      </c>
      <c r="H100" s="100">
        <v>14.601665000000001</v>
      </c>
      <c r="I100" s="100">
        <v>12.011002</v>
      </c>
      <c r="J100" s="100">
        <v>67.794264999999996</v>
      </c>
      <c r="K100" s="100">
        <v>76</v>
      </c>
      <c r="L100" s="100">
        <v>100</v>
      </c>
      <c r="M100" s="100">
        <v>2.1432193000000002</v>
      </c>
      <c r="N100" s="100">
        <v>15728</v>
      </c>
      <c r="O100" s="100">
        <v>1.8556796</v>
      </c>
      <c r="P100" s="100">
        <v>2.4088525000000001</v>
      </c>
      <c r="R100" s="123">
        <v>1993</v>
      </c>
      <c r="S100" s="100">
        <v>1394</v>
      </c>
      <c r="T100" s="100">
        <v>15.746381</v>
      </c>
      <c r="U100" s="100">
        <v>15.650655</v>
      </c>
      <c r="V100" s="100">
        <v>18.780785999999999</v>
      </c>
      <c r="W100" s="100">
        <v>18.653566999999999</v>
      </c>
      <c r="X100" s="100">
        <v>9.9602423000000009</v>
      </c>
      <c r="Y100" s="100">
        <v>8.3420026000000007</v>
      </c>
      <c r="Z100" s="100">
        <v>73.669297</v>
      </c>
      <c r="AA100" s="100">
        <v>80</v>
      </c>
      <c r="AB100" s="100">
        <v>100</v>
      </c>
      <c r="AC100" s="100">
        <v>2.4668199999999998</v>
      </c>
      <c r="AD100" s="100">
        <v>10676</v>
      </c>
      <c r="AE100" s="100">
        <v>1.2795401</v>
      </c>
      <c r="AF100" s="100">
        <v>3.0603148</v>
      </c>
      <c r="AH100" s="123">
        <v>1993</v>
      </c>
      <c r="AI100" s="100">
        <v>2789</v>
      </c>
      <c r="AJ100" s="100">
        <v>15.815313</v>
      </c>
      <c r="AK100" s="100">
        <v>18.544526000000001</v>
      </c>
      <c r="AL100" s="100">
        <v>22.253430999999999</v>
      </c>
      <c r="AM100" s="100">
        <v>22.030238000000001</v>
      </c>
      <c r="AN100" s="100">
        <v>11.878278</v>
      </c>
      <c r="AO100" s="100">
        <v>9.8985795000000003</v>
      </c>
      <c r="AP100" s="100">
        <v>70.730727999999999</v>
      </c>
      <c r="AQ100" s="100">
        <v>78</v>
      </c>
      <c r="AR100" s="100">
        <v>100</v>
      </c>
      <c r="AS100" s="100">
        <v>2.2936044</v>
      </c>
      <c r="AT100" s="100">
        <v>26404</v>
      </c>
      <c r="AU100" s="100">
        <v>1.5698703000000001</v>
      </c>
      <c r="AV100" s="100">
        <v>2.6357137000000002</v>
      </c>
      <c r="AW100" s="100">
        <v>1.4708262000000001</v>
      </c>
      <c r="AY100" s="123">
        <v>1993</v>
      </c>
    </row>
    <row r="101" spans="2:51">
      <c r="B101" s="123">
        <v>1994</v>
      </c>
      <c r="C101" s="100">
        <v>1386</v>
      </c>
      <c r="D101" s="100">
        <v>15.636851</v>
      </c>
      <c r="E101" s="100">
        <v>22.266172999999998</v>
      </c>
      <c r="F101" s="100">
        <v>26.719407</v>
      </c>
      <c r="G101" s="100">
        <v>26.362511000000001</v>
      </c>
      <c r="H101" s="100">
        <v>14.099485</v>
      </c>
      <c r="I101" s="100">
        <v>11.598931</v>
      </c>
      <c r="J101" s="100">
        <v>67.791486000000006</v>
      </c>
      <c r="K101" s="100">
        <v>76</v>
      </c>
      <c r="L101" s="100">
        <v>100</v>
      </c>
      <c r="M101" s="100">
        <v>2.0544289999999998</v>
      </c>
      <c r="N101" s="100">
        <v>15736</v>
      </c>
      <c r="O101" s="100">
        <v>1.8406111999999999</v>
      </c>
      <c r="P101" s="100">
        <v>2.4312803000000001</v>
      </c>
      <c r="R101" s="123">
        <v>1994</v>
      </c>
      <c r="S101" s="100">
        <v>1546</v>
      </c>
      <c r="T101" s="100">
        <v>17.289601000000001</v>
      </c>
      <c r="U101" s="100">
        <v>16.818904</v>
      </c>
      <c r="V101" s="100">
        <v>20.182684999999999</v>
      </c>
      <c r="W101" s="100">
        <v>20.112494000000002</v>
      </c>
      <c r="X101" s="100">
        <v>10.575595</v>
      </c>
      <c r="Y101" s="100">
        <v>8.7686560999999994</v>
      </c>
      <c r="Z101" s="100">
        <v>74.674644000000001</v>
      </c>
      <c r="AA101" s="100">
        <v>80</v>
      </c>
      <c r="AB101" s="100">
        <v>100</v>
      </c>
      <c r="AC101" s="100">
        <v>2.6102519000000002</v>
      </c>
      <c r="AD101" s="100">
        <v>10612</v>
      </c>
      <c r="AE101" s="100">
        <v>1.2602168</v>
      </c>
      <c r="AF101" s="100">
        <v>3.0689058</v>
      </c>
      <c r="AH101" s="123">
        <v>1994</v>
      </c>
      <c r="AI101" s="100">
        <v>2932</v>
      </c>
      <c r="AJ101" s="100">
        <v>16.466851999999999</v>
      </c>
      <c r="AK101" s="100">
        <v>19.015847999999998</v>
      </c>
      <c r="AL101" s="100">
        <v>22.819016999999999</v>
      </c>
      <c r="AM101" s="100">
        <v>22.581386999999999</v>
      </c>
      <c r="AN101" s="100">
        <v>12.070091</v>
      </c>
      <c r="AO101" s="100">
        <v>10.001525000000001</v>
      </c>
      <c r="AP101" s="100">
        <v>71.420873</v>
      </c>
      <c r="AQ101" s="100">
        <v>78</v>
      </c>
      <c r="AR101" s="100">
        <v>100</v>
      </c>
      <c r="AS101" s="100">
        <v>2.3142740000000002</v>
      </c>
      <c r="AT101" s="100">
        <v>26348</v>
      </c>
      <c r="AU101" s="100">
        <v>1.5526125</v>
      </c>
      <c r="AV101" s="100">
        <v>2.6533148</v>
      </c>
      <c r="AW101" s="100">
        <v>1.3238778</v>
      </c>
      <c r="AY101" s="123">
        <v>1994</v>
      </c>
    </row>
    <row r="102" spans="2:51">
      <c r="B102" s="123">
        <v>1995</v>
      </c>
      <c r="C102" s="100">
        <v>1390</v>
      </c>
      <c r="D102" s="100">
        <v>15.512648</v>
      </c>
      <c r="E102" s="100">
        <v>21.458919000000002</v>
      </c>
      <c r="F102" s="100">
        <v>25.750703000000001</v>
      </c>
      <c r="G102" s="100">
        <v>25.474948000000001</v>
      </c>
      <c r="H102" s="100">
        <v>13.695773000000001</v>
      </c>
      <c r="I102" s="100">
        <v>11.298553999999999</v>
      </c>
      <c r="J102" s="100">
        <v>68.406475</v>
      </c>
      <c r="K102" s="100">
        <v>76</v>
      </c>
      <c r="L102" s="100">
        <v>100</v>
      </c>
      <c r="M102" s="100">
        <v>2.0980815000000002</v>
      </c>
      <c r="N102" s="100">
        <v>14954</v>
      </c>
      <c r="O102" s="100">
        <v>1.7322481999999999</v>
      </c>
      <c r="P102" s="100">
        <v>2.3287358</v>
      </c>
      <c r="R102" s="123">
        <v>1995</v>
      </c>
      <c r="S102" s="100">
        <v>1574</v>
      </c>
      <c r="T102" s="100">
        <v>17.402933999999998</v>
      </c>
      <c r="U102" s="100">
        <v>16.656939999999999</v>
      </c>
      <c r="V102" s="100">
        <v>19.988329</v>
      </c>
      <c r="W102" s="100">
        <v>19.908491999999999</v>
      </c>
      <c r="X102" s="100">
        <v>10.517066</v>
      </c>
      <c r="Y102" s="100">
        <v>8.7998702000000009</v>
      </c>
      <c r="Z102" s="100">
        <v>74.560355999999999</v>
      </c>
      <c r="AA102" s="100">
        <v>81</v>
      </c>
      <c r="AB102" s="100">
        <v>100</v>
      </c>
      <c r="AC102" s="100">
        <v>2.6731429000000002</v>
      </c>
      <c r="AD102" s="100">
        <v>11452</v>
      </c>
      <c r="AE102" s="100">
        <v>1.3462902999999999</v>
      </c>
      <c r="AF102" s="100">
        <v>3.2859417999999998</v>
      </c>
      <c r="AH102" s="123">
        <v>1995</v>
      </c>
      <c r="AI102" s="100">
        <v>2964</v>
      </c>
      <c r="AJ102" s="100">
        <v>16.462202000000001</v>
      </c>
      <c r="AK102" s="100">
        <v>18.668745000000001</v>
      </c>
      <c r="AL102" s="100">
        <v>22.402494999999998</v>
      </c>
      <c r="AM102" s="100">
        <v>22.211044000000001</v>
      </c>
      <c r="AN102" s="100">
        <v>11.900172</v>
      </c>
      <c r="AO102" s="100">
        <v>9.9106839999999998</v>
      </c>
      <c r="AP102" s="100">
        <v>71.674425999999997</v>
      </c>
      <c r="AQ102" s="100">
        <v>78</v>
      </c>
      <c r="AR102" s="100">
        <v>100</v>
      </c>
      <c r="AS102" s="100">
        <v>2.3686796999999999</v>
      </c>
      <c r="AT102" s="100">
        <v>26406</v>
      </c>
      <c r="AU102" s="100">
        <v>1.5406922000000001</v>
      </c>
      <c r="AV102" s="100">
        <v>2.6654795999999998</v>
      </c>
      <c r="AW102" s="100">
        <v>1.288287</v>
      </c>
      <c r="AY102" s="123">
        <v>1995</v>
      </c>
    </row>
    <row r="103" spans="2:51">
      <c r="B103" s="123">
        <v>1996</v>
      </c>
      <c r="C103" s="100">
        <v>1521</v>
      </c>
      <c r="D103" s="100">
        <v>16.778220000000001</v>
      </c>
      <c r="E103" s="100">
        <v>22.611321</v>
      </c>
      <c r="F103" s="100">
        <v>27.133585</v>
      </c>
      <c r="G103" s="100">
        <v>26.753615</v>
      </c>
      <c r="H103" s="100">
        <v>14.584012</v>
      </c>
      <c r="I103" s="100">
        <v>12.116253</v>
      </c>
      <c r="J103" s="100">
        <v>67.653516999999994</v>
      </c>
      <c r="K103" s="100">
        <v>75</v>
      </c>
      <c r="L103" s="100">
        <v>100</v>
      </c>
      <c r="M103" s="100">
        <v>2.2300091000000002</v>
      </c>
      <c r="N103" s="100">
        <v>17457</v>
      </c>
      <c r="O103" s="100">
        <v>2.0016571000000001</v>
      </c>
      <c r="P103" s="100">
        <v>2.7022968999999999</v>
      </c>
      <c r="R103" s="123">
        <v>1996</v>
      </c>
      <c r="S103" s="100">
        <v>1550</v>
      </c>
      <c r="T103" s="100">
        <v>16.922426000000002</v>
      </c>
      <c r="U103" s="100">
        <v>15.852152999999999</v>
      </c>
      <c r="V103" s="100">
        <v>19.022583000000001</v>
      </c>
      <c r="W103" s="100">
        <v>18.995528</v>
      </c>
      <c r="X103" s="100">
        <v>9.9260830000000002</v>
      </c>
      <c r="Y103" s="100">
        <v>8.2166229000000008</v>
      </c>
      <c r="Z103" s="100">
        <v>75.430967999999993</v>
      </c>
      <c r="AA103" s="100">
        <v>81</v>
      </c>
      <c r="AB103" s="100">
        <v>100</v>
      </c>
      <c r="AC103" s="100">
        <v>2.5614330999999999</v>
      </c>
      <c r="AD103" s="100">
        <v>10159</v>
      </c>
      <c r="AE103" s="100">
        <v>1.1812513</v>
      </c>
      <c r="AF103" s="100">
        <v>2.9776159</v>
      </c>
      <c r="AH103" s="123">
        <v>1996</v>
      </c>
      <c r="AI103" s="100">
        <v>3071</v>
      </c>
      <c r="AJ103" s="100">
        <v>16.850695999999999</v>
      </c>
      <c r="AK103" s="100">
        <v>18.698575000000002</v>
      </c>
      <c r="AL103" s="100">
        <v>22.438289999999999</v>
      </c>
      <c r="AM103" s="100">
        <v>22.208651</v>
      </c>
      <c r="AN103" s="100">
        <v>11.982283000000001</v>
      </c>
      <c r="AO103" s="100">
        <v>9.9840914000000005</v>
      </c>
      <c r="AP103" s="100">
        <v>71.578964999999997</v>
      </c>
      <c r="AQ103" s="100">
        <v>78</v>
      </c>
      <c r="AR103" s="100">
        <v>100</v>
      </c>
      <c r="AS103" s="100">
        <v>2.3858172</v>
      </c>
      <c r="AT103" s="100">
        <v>27616</v>
      </c>
      <c r="AU103" s="100">
        <v>1.5943214000000001</v>
      </c>
      <c r="AV103" s="100">
        <v>2.7974492999999998</v>
      </c>
      <c r="AW103" s="100">
        <v>1.4263881</v>
      </c>
      <c r="AY103" s="123">
        <v>1996</v>
      </c>
    </row>
    <row r="104" spans="2:51">
      <c r="B104" s="124">
        <v>1997</v>
      </c>
      <c r="C104" s="100">
        <v>1637</v>
      </c>
      <c r="D104" s="100">
        <v>17.878640999999998</v>
      </c>
      <c r="E104" s="100">
        <v>24.024621</v>
      </c>
      <c r="F104" s="100">
        <v>24.024621</v>
      </c>
      <c r="G104" s="100">
        <v>28.625122000000001</v>
      </c>
      <c r="H104" s="100">
        <v>15.04283</v>
      </c>
      <c r="I104" s="100">
        <v>12.257108000000001</v>
      </c>
      <c r="J104" s="100">
        <v>70.124617999999998</v>
      </c>
      <c r="K104" s="100">
        <v>77</v>
      </c>
      <c r="L104" s="100">
        <v>100</v>
      </c>
      <c r="M104" s="100">
        <v>2.4161647999999998</v>
      </c>
      <c r="N104" s="100">
        <v>15348</v>
      </c>
      <c r="O104" s="100">
        <v>1.7450060000000001</v>
      </c>
      <c r="P104" s="100">
        <v>2.4166767999999998</v>
      </c>
      <c r="R104" s="124">
        <v>1997</v>
      </c>
      <c r="S104" s="100">
        <v>2069</v>
      </c>
      <c r="T104" s="100">
        <v>22.326872000000002</v>
      </c>
      <c r="U104" s="100">
        <v>20.411725000000001</v>
      </c>
      <c r="V104" s="100">
        <v>20.411725000000001</v>
      </c>
      <c r="W104" s="100">
        <v>24.606594000000001</v>
      </c>
      <c r="X104" s="100">
        <v>12.557672999999999</v>
      </c>
      <c r="Y104" s="100">
        <v>10.343954</v>
      </c>
      <c r="Z104" s="100">
        <v>76.776219999999995</v>
      </c>
      <c r="AA104" s="100">
        <v>82</v>
      </c>
      <c r="AB104" s="100">
        <v>100</v>
      </c>
      <c r="AC104" s="100">
        <v>3.3588752999999998</v>
      </c>
      <c r="AD104" s="100">
        <v>11819</v>
      </c>
      <c r="AE104" s="100">
        <v>1.3609818</v>
      </c>
      <c r="AF104" s="100">
        <v>3.3910510999999999</v>
      </c>
      <c r="AH104" s="124">
        <v>1997</v>
      </c>
      <c r="AI104" s="100">
        <v>3706</v>
      </c>
      <c r="AJ104" s="100">
        <v>20.116119000000001</v>
      </c>
      <c r="AK104" s="100">
        <v>21.998915</v>
      </c>
      <c r="AL104" s="100">
        <v>21.998915</v>
      </c>
      <c r="AM104" s="100">
        <v>26.361367000000001</v>
      </c>
      <c r="AN104" s="100">
        <v>13.675038000000001</v>
      </c>
      <c r="AO104" s="100">
        <v>11.229995000000001</v>
      </c>
      <c r="AP104" s="100">
        <v>73.838099999999997</v>
      </c>
      <c r="AQ104" s="100">
        <v>80</v>
      </c>
      <c r="AR104" s="100">
        <v>100</v>
      </c>
      <c r="AS104" s="100">
        <v>2.8650947000000002</v>
      </c>
      <c r="AT104" s="100">
        <v>27167</v>
      </c>
      <c r="AU104" s="100">
        <v>1.5542156</v>
      </c>
      <c r="AV104" s="100">
        <v>2.7619349999999998</v>
      </c>
      <c r="AW104" s="100">
        <v>1.177001</v>
      </c>
      <c r="AY104" s="124">
        <v>1997</v>
      </c>
    </row>
    <row r="105" spans="2:51">
      <c r="B105" s="124">
        <v>1998</v>
      </c>
      <c r="C105" s="100">
        <v>1735</v>
      </c>
      <c r="D105" s="100">
        <v>18.770671</v>
      </c>
      <c r="E105" s="100">
        <v>24.76491</v>
      </c>
      <c r="F105" s="100">
        <v>24.76491</v>
      </c>
      <c r="G105" s="100">
        <v>29.527495999999999</v>
      </c>
      <c r="H105" s="100">
        <v>15.535285999999999</v>
      </c>
      <c r="I105" s="100">
        <v>12.756904</v>
      </c>
      <c r="J105" s="100">
        <v>70.046109999999999</v>
      </c>
      <c r="K105" s="100">
        <v>77</v>
      </c>
      <c r="L105" s="100">
        <v>100</v>
      </c>
      <c r="M105" s="100">
        <v>2.5867339</v>
      </c>
      <c r="N105" s="100">
        <v>16768</v>
      </c>
      <c r="O105" s="100">
        <v>1.8913716</v>
      </c>
      <c r="P105" s="100">
        <v>2.6745568</v>
      </c>
      <c r="R105" s="124">
        <v>1998</v>
      </c>
      <c r="S105" s="100">
        <v>1982</v>
      </c>
      <c r="T105" s="100">
        <v>21.165171999999998</v>
      </c>
      <c r="U105" s="100">
        <v>18.983256999999998</v>
      </c>
      <c r="V105" s="100">
        <v>18.983256999999998</v>
      </c>
      <c r="W105" s="100">
        <v>22.810207999999999</v>
      </c>
      <c r="X105" s="100">
        <v>11.608741999999999</v>
      </c>
      <c r="Y105" s="100">
        <v>9.5266578000000006</v>
      </c>
      <c r="Z105" s="100">
        <v>77.117558000000002</v>
      </c>
      <c r="AA105" s="100">
        <v>82</v>
      </c>
      <c r="AB105" s="100">
        <v>100</v>
      </c>
      <c r="AC105" s="100">
        <v>3.2962463999999998</v>
      </c>
      <c r="AD105" s="100">
        <v>10763</v>
      </c>
      <c r="AE105" s="100">
        <v>1.2286314</v>
      </c>
      <c r="AF105" s="100">
        <v>3.1886212999999999</v>
      </c>
      <c r="AH105" s="124">
        <v>1998</v>
      </c>
      <c r="AI105" s="100">
        <v>3717</v>
      </c>
      <c r="AJ105" s="100">
        <v>19.975726000000002</v>
      </c>
      <c r="AK105" s="100">
        <v>21.405028000000001</v>
      </c>
      <c r="AL105" s="100">
        <v>21.405028000000001</v>
      </c>
      <c r="AM105" s="100">
        <v>25.578890999999999</v>
      </c>
      <c r="AN105" s="100">
        <v>13.333886</v>
      </c>
      <c r="AO105" s="100">
        <v>10.986537999999999</v>
      </c>
      <c r="AP105" s="100">
        <v>73.816788000000003</v>
      </c>
      <c r="AQ105" s="100">
        <v>79</v>
      </c>
      <c r="AR105" s="100">
        <v>100</v>
      </c>
      <c r="AS105" s="100">
        <v>2.9221238999999999</v>
      </c>
      <c r="AT105" s="100">
        <v>27531</v>
      </c>
      <c r="AU105" s="100">
        <v>1.5619825000000001</v>
      </c>
      <c r="AV105" s="100">
        <v>2.8544649</v>
      </c>
      <c r="AW105" s="100">
        <v>1.3045659000000001</v>
      </c>
      <c r="AY105" s="124">
        <v>1998</v>
      </c>
    </row>
    <row r="106" spans="2:51">
      <c r="B106" s="124">
        <v>1999</v>
      </c>
      <c r="C106" s="100">
        <v>1818</v>
      </c>
      <c r="D106" s="100">
        <v>19.464441000000001</v>
      </c>
      <c r="E106" s="100">
        <v>24.663118000000001</v>
      </c>
      <c r="F106" s="100">
        <v>24.663118000000001</v>
      </c>
      <c r="G106" s="100">
        <v>29.276129999999998</v>
      </c>
      <c r="H106" s="100">
        <v>15.691466</v>
      </c>
      <c r="I106" s="100">
        <v>13.044262</v>
      </c>
      <c r="J106" s="100">
        <v>70.093508999999997</v>
      </c>
      <c r="K106" s="100">
        <v>76</v>
      </c>
      <c r="L106" s="100">
        <v>100</v>
      </c>
      <c r="M106" s="100">
        <v>2.7042706000000001</v>
      </c>
      <c r="N106" s="100">
        <v>16861</v>
      </c>
      <c r="O106" s="100">
        <v>1.8849932</v>
      </c>
      <c r="P106" s="100">
        <v>2.7025641</v>
      </c>
      <c r="R106" s="124">
        <v>1999</v>
      </c>
      <c r="S106" s="100">
        <v>2072</v>
      </c>
      <c r="T106" s="100">
        <v>21.874642000000001</v>
      </c>
      <c r="U106" s="100">
        <v>19.208698999999999</v>
      </c>
      <c r="V106" s="100">
        <v>19.208698999999999</v>
      </c>
      <c r="W106" s="100">
        <v>23.077299</v>
      </c>
      <c r="X106" s="100">
        <v>11.886150000000001</v>
      </c>
      <c r="Y106" s="100">
        <v>9.8336614000000004</v>
      </c>
      <c r="Z106" s="100">
        <v>76.817567999999994</v>
      </c>
      <c r="AA106" s="100">
        <v>82</v>
      </c>
      <c r="AB106" s="100">
        <v>100</v>
      </c>
      <c r="AC106" s="100">
        <v>3.4036960999999999</v>
      </c>
      <c r="AD106" s="100">
        <v>11938</v>
      </c>
      <c r="AE106" s="100">
        <v>1.3495680999999999</v>
      </c>
      <c r="AF106" s="100">
        <v>3.5484772000000002</v>
      </c>
      <c r="AH106" s="124">
        <v>1999</v>
      </c>
      <c r="AI106" s="100">
        <v>3890</v>
      </c>
      <c r="AJ106" s="100">
        <v>20.678000000000001</v>
      </c>
      <c r="AK106" s="100">
        <v>21.624745999999998</v>
      </c>
      <c r="AL106" s="100">
        <v>21.624745999999998</v>
      </c>
      <c r="AM106" s="100">
        <v>25.799121</v>
      </c>
      <c r="AN106" s="100">
        <v>13.623056</v>
      </c>
      <c r="AO106" s="100">
        <v>11.325676</v>
      </c>
      <c r="AP106" s="100">
        <v>73.675064000000006</v>
      </c>
      <c r="AQ106" s="100">
        <v>79</v>
      </c>
      <c r="AR106" s="100">
        <v>100</v>
      </c>
      <c r="AS106" s="100">
        <v>3.0366426999999998</v>
      </c>
      <c r="AT106" s="100">
        <v>28799</v>
      </c>
      <c r="AU106" s="100">
        <v>1.6187714</v>
      </c>
      <c r="AV106" s="100">
        <v>2.9989118000000001</v>
      </c>
      <c r="AW106" s="100">
        <v>1.2839556000000001</v>
      </c>
      <c r="AY106" s="124">
        <v>1999</v>
      </c>
    </row>
    <row r="107" spans="2:51" s="92" customFormat="1">
      <c r="B107" s="125">
        <v>2000</v>
      </c>
      <c r="C107" s="100">
        <v>1839</v>
      </c>
      <c r="D107" s="100">
        <v>19.473783999999998</v>
      </c>
      <c r="E107" s="100">
        <v>23.945688000000001</v>
      </c>
      <c r="F107" s="100">
        <v>23.945688000000001</v>
      </c>
      <c r="G107" s="100">
        <v>28.235592</v>
      </c>
      <c r="H107" s="100">
        <v>15.402397000000001</v>
      </c>
      <c r="I107" s="100">
        <v>12.694974</v>
      </c>
      <c r="J107" s="100">
        <v>69.354732999999996</v>
      </c>
      <c r="K107" s="100">
        <v>77</v>
      </c>
      <c r="L107" s="100">
        <v>100</v>
      </c>
      <c r="M107" s="100">
        <v>2.7522935999999998</v>
      </c>
      <c r="N107" s="100">
        <v>18362</v>
      </c>
      <c r="O107" s="100">
        <v>2.0334384000000001</v>
      </c>
      <c r="P107" s="100">
        <v>3.0755213000000001</v>
      </c>
      <c r="R107" s="125">
        <v>2000</v>
      </c>
      <c r="S107" s="100">
        <v>2200</v>
      </c>
      <c r="T107" s="100">
        <v>22.951723000000001</v>
      </c>
      <c r="U107" s="100">
        <v>19.605245</v>
      </c>
      <c r="V107" s="100">
        <v>19.605245</v>
      </c>
      <c r="W107" s="100">
        <v>23.706599000000001</v>
      </c>
      <c r="X107" s="100">
        <v>12.001257000000001</v>
      </c>
      <c r="Y107" s="100">
        <v>9.9397623999999993</v>
      </c>
      <c r="Z107" s="100">
        <v>77.830909000000005</v>
      </c>
      <c r="AA107" s="100">
        <v>83</v>
      </c>
      <c r="AB107" s="100">
        <v>100</v>
      </c>
      <c r="AC107" s="100">
        <v>3.5787486999999998</v>
      </c>
      <c r="AD107" s="100">
        <v>11526</v>
      </c>
      <c r="AE107" s="100">
        <v>1.2897634</v>
      </c>
      <c r="AF107" s="100">
        <v>3.4634038</v>
      </c>
      <c r="AH107" s="125">
        <v>2000</v>
      </c>
      <c r="AI107" s="100">
        <v>4039</v>
      </c>
      <c r="AJ107" s="100">
        <v>21.225719000000002</v>
      </c>
      <c r="AK107" s="100">
        <v>21.711093000000002</v>
      </c>
      <c r="AL107" s="100">
        <v>21.711093000000002</v>
      </c>
      <c r="AM107" s="100">
        <v>25.930364999999998</v>
      </c>
      <c r="AN107" s="100">
        <v>13.646813</v>
      </c>
      <c r="AO107" s="100">
        <v>11.307703999999999</v>
      </c>
      <c r="AP107" s="100">
        <v>73.972758999999996</v>
      </c>
      <c r="AQ107" s="100">
        <v>80</v>
      </c>
      <c r="AR107" s="100">
        <v>100</v>
      </c>
      <c r="AS107" s="100">
        <v>3.1483113</v>
      </c>
      <c r="AT107" s="100">
        <v>29888</v>
      </c>
      <c r="AU107" s="100">
        <v>1.6635359999999999</v>
      </c>
      <c r="AV107" s="100">
        <v>3.2143476</v>
      </c>
      <c r="AW107" s="100">
        <v>1.2213919</v>
      </c>
      <c r="AY107" s="125">
        <v>2000</v>
      </c>
    </row>
    <row r="108" spans="2:51">
      <c r="B108" s="124">
        <v>2001</v>
      </c>
      <c r="C108" s="100">
        <v>1894</v>
      </c>
      <c r="D108" s="100">
        <v>19.807932000000001</v>
      </c>
      <c r="E108" s="100">
        <v>24.096841999999999</v>
      </c>
      <c r="F108" s="100">
        <v>24.096841999999999</v>
      </c>
      <c r="G108" s="100">
        <v>28.681830999999999</v>
      </c>
      <c r="H108" s="100">
        <v>15.208648</v>
      </c>
      <c r="I108" s="100">
        <v>12.576921</v>
      </c>
      <c r="J108" s="100">
        <v>70.904435000000007</v>
      </c>
      <c r="K108" s="100">
        <v>77</v>
      </c>
      <c r="L108" s="100">
        <v>100</v>
      </c>
      <c r="M108" s="100">
        <v>2.8338445000000001</v>
      </c>
      <c r="N108" s="100">
        <v>16821</v>
      </c>
      <c r="O108" s="100">
        <v>1.8429418</v>
      </c>
      <c r="P108" s="100">
        <v>2.8945082000000002</v>
      </c>
      <c r="R108" s="124">
        <v>2001</v>
      </c>
      <c r="S108" s="100">
        <v>2310</v>
      </c>
      <c r="T108" s="100">
        <v>23.782865999999999</v>
      </c>
      <c r="U108" s="100">
        <v>19.968886999999999</v>
      </c>
      <c r="V108" s="100">
        <v>19.968886999999999</v>
      </c>
      <c r="W108" s="100">
        <v>24.018177000000001</v>
      </c>
      <c r="X108" s="100">
        <v>12.345564</v>
      </c>
      <c r="Y108" s="100">
        <v>10.247896000000001</v>
      </c>
      <c r="Z108" s="100">
        <v>77.378788</v>
      </c>
      <c r="AA108" s="100">
        <v>83</v>
      </c>
      <c r="AB108" s="100">
        <v>100</v>
      </c>
      <c r="AC108" s="100">
        <v>3.7433762000000002</v>
      </c>
      <c r="AD108" s="100">
        <v>12897</v>
      </c>
      <c r="AE108" s="100">
        <v>1.4266061000000001</v>
      </c>
      <c r="AF108" s="100">
        <v>4.0068101</v>
      </c>
      <c r="AH108" s="124">
        <v>2001</v>
      </c>
      <c r="AI108" s="100">
        <v>4204</v>
      </c>
      <c r="AJ108" s="100">
        <v>21.810974000000002</v>
      </c>
      <c r="AK108" s="100">
        <v>21.803249000000001</v>
      </c>
      <c r="AL108" s="100">
        <v>21.803249000000001</v>
      </c>
      <c r="AM108" s="100">
        <v>26.073464000000001</v>
      </c>
      <c r="AN108" s="100">
        <v>13.654517</v>
      </c>
      <c r="AO108" s="100">
        <v>11.332860999999999</v>
      </c>
      <c r="AP108" s="100">
        <v>74.461940999999996</v>
      </c>
      <c r="AQ108" s="100">
        <v>80</v>
      </c>
      <c r="AR108" s="100">
        <v>100</v>
      </c>
      <c r="AS108" s="100">
        <v>3.2704754999999999</v>
      </c>
      <c r="AT108" s="100">
        <v>29718</v>
      </c>
      <c r="AU108" s="100">
        <v>1.6357699000000001</v>
      </c>
      <c r="AV108" s="100">
        <v>3.2909861999999999</v>
      </c>
      <c r="AW108" s="100">
        <v>1.2067193000000001</v>
      </c>
      <c r="AY108" s="124">
        <v>2001</v>
      </c>
    </row>
    <row r="109" spans="2:51">
      <c r="B109" s="125">
        <v>2002</v>
      </c>
      <c r="C109" s="100">
        <v>2145</v>
      </c>
      <c r="D109" s="100">
        <v>22.169436000000001</v>
      </c>
      <c r="E109" s="100">
        <v>26.354682</v>
      </c>
      <c r="F109" s="100">
        <v>26.354682</v>
      </c>
      <c r="G109" s="100">
        <v>31.340156</v>
      </c>
      <c r="H109" s="100">
        <v>16.628307</v>
      </c>
      <c r="I109" s="100">
        <v>13.644432999999999</v>
      </c>
      <c r="J109" s="100">
        <v>71.398134999999996</v>
      </c>
      <c r="K109" s="100">
        <v>77</v>
      </c>
      <c r="L109" s="100">
        <v>100</v>
      </c>
      <c r="M109" s="100">
        <v>3.1138854999999999</v>
      </c>
      <c r="N109" s="100">
        <v>18093</v>
      </c>
      <c r="O109" s="100">
        <v>1.9615511000000001</v>
      </c>
      <c r="P109" s="100">
        <v>3.1740713</v>
      </c>
      <c r="R109" s="125">
        <v>2002</v>
      </c>
      <c r="S109" s="100">
        <v>2477</v>
      </c>
      <c r="T109" s="100">
        <v>25.224734000000002</v>
      </c>
      <c r="U109" s="100">
        <v>20.734393000000001</v>
      </c>
      <c r="V109" s="100">
        <v>20.734393000000001</v>
      </c>
      <c r="W109" s="100">
        <v>25.088408999999999</v>
      </c>
      <c r="X109" s="100">
        <v>12.550547999999999</v>
      </c>
      <c r="Y109" s="100">
        <v>10.24272</v>
      </c>
      <c r="Z109" s="100">
        <v>78.741518999999997</v>
      </c>
      <c r="AA109" s="100">
        <v>83</v>
      </c>
      <c r="AB109" s="100">
        <v>100</v>
      </c>
      <c r="AC109" s="100">
        <v>3.8212334999999999</v>
      </c>
      <c r="AD109" s="100">
        <v>11369</v>
      </c>
      <c r="AE109" s="100">
        <v>1.2451913999999999</v>
      </c>
      <c r="AF109" s="100">
        <v>3.4642680000000001</v>
      </c>
      <c r="AH109" s="125">
        <v>2002</v>
      </c>
      <c r="AI109" s="100">
        <v>4622</v>
      </c>
      <c r="AJ109" s="100">
        <v>23.708387999999999</v>
      </c>
      <c r="AK109" s="100">
        <v>23.307706</v>
      </c>
      <c r="AL109" s="100">
        <v>23.307706</v>
      </c>
      <c r="AM109" s="100">
        <v>27.936506000000001</v>
      </c>
      <c r="AN109" s="100">
        <v>14.460112000000001</v>
      </c>
      <c r="AO109" s="100">
        <v>11.867292000000001</v>
      </c>
      <c r="AP109" s="100">
        <v>75.332828000000006</v>
      </c>
      <c r="AQ109" s="100">
        <v>80</v>
      </c>
      <c r="AR109" s="100">
        <v>100</v>
      </c>
      <c r="AS109" s="100">
        <v>3.4568123000000002</v>
      </c>
      <c r="AT109" s="100">
        <v>29462</v>
      </c>
      <c r="AU109" s="100">
        <v>1.6051959</v>
      </c>
      <c r="AV109" s="100">
        <v>3.2801011999999998</v>
      </c>
      <c r="AW109" s="100">
        <v>1.2710611000000001</v>
      </c>
      <c r="AY109" s="125">
        <v>2002</v>
      </c>
    </row>
    <row r="110" spans="2:51">
      <c r="B110" s="124">
        <v>2003</v>
      </c>
      <c r="C110" s="100">
        <v>1916</v>
      </c>
      <c r="D110" s="100">
        <v>19.575796</v>
      </c>
      <c r="E110" s="100">
        <v>22.874019000000001</v>
      </c>
      <c r="F110" s="100">
        <v>22.874019000000001</v>
      </c>
      <c r="G110" s="100">
        <v>27.170172000000001</v>
      </c>
      <c r="H110" s="100">
        <v>14.624604</v>
      </c>
      <c r="I110" s="100">
        <v>12.204302</v>
      </c>
      <c r="J110" s="100">
        <v>70.565762000000007</v>
      </c>
      <c r="K110" s="100">
        <v>77</v>
      </c>
      <c r="L110" s="100">
        <v>100</v>
      </c>
      <c r="M110" s="100">
        <v>2.8040392000000001</v>
      </c>
      <c r="N110" s="100">
        <v>17608</v>
      </c>
      <c r="O110" s="100">
        <v>1.8894941999999999</v>
      </c>
      <c r="P110" s="100">
        <v>3.1135285000000001</v>
      </c>
      <c r="R110" s="124">
        <v>2003</v>
      </c>
      <c r="S110" s="100">
        <v>2408</v>
      </c>
      <c r="T110" s="100">
        <v>24.242083000000001</v>
      </c>
      <c r="U110" s="100">
        <v>19.794059000000001</v>
      </c>
      <c r="V110" s="100">
        <v>19.794059000000001</v>
      </c>
      <c r="W110" s="100">
        <v>23.858488999999999</v>
      </c>
      <c r="X110" s="100">
        <v>12.214059000000001</v>
      </c>
      <c r="Y110" s="100">
        <v>10.112893</v>
      </c>
      <c r="Z110" s="100">
        <v>77.820598000000004</v>
      </c>
      <c r="AA110" s="100">
        <v>83</v>
      </c>
      <c r="AB110" s="100">
        <v>100</v>
      </c>
      <c r="AC110" s="100">
        <v>3.7647352999999999</v>
      </c>
      <c r="AD110" s="100">
        <v>12812</v>
      </c>
      <c r="AE110" s="100">
        <v>1.3884825999999999</v>
      </c>
      <c r="AF110" s="100">
        <v>3.9865704000000002</v>
      </c>
      <c r="AH110" s="124">
        <v>2003</v>
      </c>
      <c r="AI110" s="100">
        <v>4324</v>
      </c>
      <c r="AJ110" s="100">
        <v>21.926158000000001</v>
      </c>
      <c r="AK110" s="100">
        <v>21.293438999999999</v>
      </c>
      <c r="AL110" s="100">
        <v>21.293438999999999</v>
      </c>
      <c r="AM110" s="100">
        <v>25.476723</v>
      </c>
      <c r="AN110" s="100">
        <v>13.391190999999999</v>
      </c>
      <c r="AO110" s="100">
        <v>11.14617</v>
      </c>
      <c r="AP110" s="100">
        <v>74.605919999999998</v>
      </c>
      <c r="AQ110" s="100">
        <v>80</v>
      </c>
      <c r="AR110" s="100">
        <v>100</v>
      </c>
      <c r="AS110" s="100">
        <v>3.2685271999999999</v>
      </c>
      <c r="AT110" s="100">
        <v>30420</v>
      </c>
      <c r="AU110" s="100">
        <v>1.6402251000000001</v>
      </c>
      <c r="AV110" s="100">
        <v>3.4298818999999998</v>
      </c>
      <c r="AW110" s="100">
        <v>1.1556002000000001</v>
      </c>
      <c r="AY110" s="124">
        <v>2003</v>
      </c>
    </row>
    <row r="111" spans="2:51">
      <c r="B111" s="125">
        <v>2004</v>
      </c>
      <c r="C111" s="100">
        <v>2046</v>
      </c>
      <c r="D111" s="100">
        <v>20.675122999999999</v>
      </c>
      <c r="E111" s="100">
        <v>23.961306</v>
      </c>
      <c r="F111" s="100">
        <v>23.961306</v>
      </c>
      <c r="G111" s="100">
        <v>28.472344</v>
      </c>
      <c r="H111" s="100">
        <v>15.058263</v>
      </c>
      <c r="I111" s="100">
        <v>12.40935</v>
      </c>
      <c r="J111" s="100">
        <v>71.836265999999995</v>
      </c>
      <c r="K111" s="100">
        <v>78</v>
      </c>
      <c r="L111" s="100">
        <v>100</v>
      </c>
      <c r="M111" s="100">
        <v>2.9914467</v>
      </c>
      <c r="N111" s="100">
        <v>16881</v>
      </c>
      <c r="O111" s="100">
        <v>1.7937567999999999</v>
      </c>
      <c r="P111" s="100">
        <v>3.0666297999999999</v>
      </c>
      <c r="R111" s="125">
        <v>2004</v>
      </c>
      <c r="S111" s="100">
        <v>2515</v>
      </c>
      <c r="T111" s="100">
        <v>25.057860000000002</v>
      </c>
      <c r="U111" s="100">
        <v>20.282236000000001</v>
      </c>
      <c r="V111" s="100">
        <v>20.282236000000001</v>
      </c>
      <c r="W111" s="100">
        <v>24.440999000000001</v>
      </c>
      <c r="X111" s="100">
        <v>12.447202000000001</v>
      </c>
      <c r="Y111" s="100">
        <v>10.271915999999999</v>
      </c>
      <c r="Z111" s="100">
        <v>78.264414000000002</v>
      </c>
      <c r="AA111" s="100">
        <v>83</v>
      </c>
      <c r="AB111" s="100">
        <v>100</v>
      </c>
      <c r="AC111" s="100">
        <v>3.9227614000000002</v>
      </c>
      <c r="AD111" s="100">
        <v>12449</v>
      </c>
      <c r="AE111" s="100">
        <v>1.3362609999999999</v>
      </c>
      <c r="AF111" s="100">
        <v>3.9633370000000001</v>
      </c>
      <c r="AH111" s="125">
        <v>2004</v>
      </c>
      <c r="AI111" s="100">
        <v>4561</v>
      </c>
      <c r="AJ111" s="100">
        <v>22.881972999999999</v>
      </c>
      <c r="AK111" s="100">
        <v>21.973101</v>
      </c>
      <c r="AL111" s="100">
        <v>21.973101</v>
      </c>
      <c r="AM111" s="100">
        <v>26.280459</v>
      </c>
      <c r="AN111" s="100">
        <v>13.671068999999999</v>
      </c>
      <c r="AO111" s="100">
        <v>11.290297000000001</v>
      </c>
      <c r="AP111" s="100">
        <v>75.380837999999997</v>
      </c>
      <c r="AQ111" s="100">
        <v>81</v>
      </c>
      <c r="AR111" s="100">
        <v>100</v>
      </c>
      <c r="AS111" s="100">
        <v>3.4420563</v>
      </c>
      <c r="AT111" s="100">
        <v>29330</v>
      </c>
      <c r="AU111" s="100">
        <v>1.5661654</v>
      </c>
      <c r="AV111" s="100">
        <v>3.3924064999999999</v>
      </c>
      <c r="AW111" s="100">
        <v>1.1813937000000001</v>
      </c>
      <c r="AY111" s="125">
        <v>2004</v>
      </c>
    </row>
    <row r="112" spans="2:51">
      <c r="B112" s="124">
        <v>2005</v>
      </c>
      <c r="C112" s="100">
        <v>2093</v>
      </c>
      <c r="D112" s="100">
        <v>20.888988999999999</v>
      </c>
      <c r="E112" s="100">
        <v>23.617149999999999</v>
      </c>
      <c r="F112" s="100">
        <v>23.617149999999999</v>
      </c>
      <c r="G112" s="100">
        <v>28.148066</v>
      </c>
      <c r="H112" s="100">
        <v>14.819732</v>
      </c>
      <c r="I112" s="100">
        <v>12.142018999999999</v>
      </c>
      <c r="J112" s="100">
        <v>72.231246999999996</v>
      </c>
      <c r="K112" s="100">
        <v>78</v>
      </c>
      <c r="L112" s="100">
        <v>100</v>
      </c>
      <c r="M112" s="100">
        <v>3.1126841999999999</v>
      </c>
      <c r="N112" s="100">
        <v>16796</v>
      </c>
      <c r="O112" s="100">
        <v>1.7647291000000001</v>
      </c>
      <c r="P112" s="100">
        <v>3.0447172</v>
      </c>
      <c r="R112" s="124">
        <v>2005</v>
      </c>
      <c r="S112" s="100">
        <v>2604</v>
      </c>
      <c r="T112" s="100">
        <v>25.636959000000001</v>
      </c>
      <c r="U112" s="100">
        <v>20.322741000000001</v>
      </c>
      <c r="V112" s="100">
        <v>20.322741000000001</v>
      </c>
      <c r="W112" s="100">
        <v>24.605982999999998</v>
      </c>
      <c r="X112" s="100">
        <v>12.363289999999999</v>
      </c>
      <c r="Y112" s="100">
        <v>10.089746999999999</v>
      </c>
      <c r="Z112" s="100">
        <v>78.830260999999993</v>
      </c>
      <c r="AA112" s="100">
        <v>83</v>
      </c>
      <c r="AB112" s="100">
        <v>100</v>
      </c>
      <c r="AC112" s="100">
        <v>4.1025318000000004</v>
      </c>
      <c r="AD112" s="100">
        <v>11422</v>
      </c>
      <c r="AE112" s="100">
        <v>1.2123556</v>
      </c>
      <c r="AF112" s="100">
        <v>3.6363405000000002</v>
      </c>
      <c r="AH112" s="124">
        <v>2005</v>
      </c>
      <c r="AI112" s="100">
        <v>4697</v>
      </c>
      <c r="AJ112" s="100">
        <v>23.279160999999998</v>
      </c>
      <c r="AK112" s="100">
        <v>21.860554</v>
      </c>
      <c r="AL112" s="100">
        <v>21.860554</v>
      </c>
      <c r="AM112" s="100">
        <v>26.248614</v>
      </c>
      <c r="AN112" s="100">
        <v>13.531931999999999</v>
      </c>
      <c r="AO112" s="100">
        <v>11.083354</v>
      </c>
      <c r="AP112" s="100">
        <v>75.889717000000005</v>
      </c>
      <c r="AQ112" s="100">
        <v>81</v>
      </c>
      <c r="AR112" s="100">
        <v>100</v>
      </c>
      <c r="AS112" s="100">
        <v>3.5933411999999998</v>
      </c>
      <c r="AT112" s="100">
        <v>28218</v>
      </c>
      <c r="AU112" s="100">
        <v>1.4899464</v>
      </c>
      <c r="AV112" s="100">
        <v>3.2593667000000002</v>
      </c>
      <c r="AW112" s="100">
        <v>1.1621045999999999</v>
      </c>
      <c r="AY112" s="124">
        <v>2005</v>
      </c>
    </row>
    <row r="113" spans="2:51">
      <c r="B113" s="124">
        <v>2006</v>
      </c>
      <c r="C113" s="100">
        <v>2202</v>
      </c>
      <c r="D113" s="100">
        <v>21.674457</v>
      </c>
      <c r="E113" s="100">
        <v>23.908123</v>
      </c>
      <c r="F113" s="100">
        <v>23.908123</v>
      </c>
      <c r="G113" s="100">
        <v>28.428754000000001</v>
      </c>
      <c r="H113" s="100">
        <v>15.123619</v>
      </c>
      <c r="I113" s="100">
        <v>12.454549999999999</v>
      </c>
      <c r="J113" s="100">
        <v>72.100363000000002</v>
      </c>
      <c r="K113" s="100">
        <v>78</v>
      </c>
      <c r="L113" s="100">
        <v>100</v>
      </c>
      <c r="M113" s="100">
        <v>3.2119727</v>
      </c>
      <c r="N113" s="100">
        <v>17939</v>
      </c>
      <c r="O113" s="100">
        <v>1.8605533999999999</v>
      </c>
      <c r="P113" s="100">
        <v>3.3098763</v>
      </c>
      <c r="R113" s="124">
        <v>2006</v>
      </c>
      <c r="S113" s="100">
        <v>2726</v>
      </c>
      <c r="T113" s="100">
        <v>26.487770000000001</v>
      </c>
      <c r="U113" s="100">
        <v>20.647995999999999</v>
      </c>
      <c r="V113" s="100">
        <v>20.647995999999999</v>
      </c>
      <c r="W113" s="100">
        <v>24.916325000000001</v>
      </c>
      <c r="X113" s="100">
        <v>12.559627000000001</v>
      </c>
      <c r="Y113" s="100">
        <v>10.223380000000001</v>
      </c>
      <c r="Z113" s="100">
        <v>78.972853999999998</v>
      </c>
      <c r="AA113" s="100">
        <v>83</v>
      </c>
      <c r="AB113" s="100">
        <v>100</v>
      </c>
      <c r="AC113" s="100">
        <v>4.1820719999999998</v>
      </c>
      <c r="AD113" s="100">
        <v>12763</v>
      </c>
      <c r="AE113" s="100">
        <v>1.3375041999999999</v>
      </c>
      <c r="AF113" s="100">
        <v>4.0829319000000002</v>
      </c>
      <c r="AH113" s="124">
        <v>2006</v>
      </c>
      <c r="AI113" s="100">
        <v>4928</v>
      </c>
      <c r="AJ113" s="100">
        <v>24.096661000000001</v>
      </c>
      <c r="AK113" s="100">
        <v>22.267485000000001</v>
      </c>
      <c r="AL113" s="100">
        <v>22.267485000000001</v>
      </c>
      <c r="AM113" s="100">
        <v>26.675179</v>
      </c>
      <c r="AN113" s="100">
        <v>13.825127</v>
      </c>
      <c r="AO113" s="100">
        <v>11.340923999999999</v>
      </c>
      <c r="AP113" s="100">
        <v>75.901989</v>
      </c>
      <c r="AQ113" s="100">
        <v>81</v>
      </c>
      <c r="AR113" s="100">
        <v>100</v>
      </c>
      <c r="AS113" s="100">
        <v>3.6847889999999999</v>
      </c>
      <c r="AT113" s="100">
        <v>30702</v>
      </c>
      <c r="AU113" s="100">
        <v>1.6003832</v>
      </c>
      <c r="AV113" s="100">
        <v>3.5926504000000001</v>
      </c>
      <c r="AW113" s="100">
        <v>1.1578908000000001</v>
      </c>
      <c r="AY113" s="124">
        <v>2006</v>
      </c>
    </row>
    <row r="114" spans="2:51">
      <c r="B114" s="124">
        <v>2007</v>
      </c>
      <c r="C114" s="100">
        <v>2519</v>
      </c>
      <c r="D114" s="100">
        <v>24.329616999999999</v>
      </c>
      <c r="E114" s="100">
        <v>26.429711999999999</v>
      </c>
      <c r="F114" s="100">
        <v>26.429711999999999</v>
      </c>
      <c r="G114" s="100">
        <v>31.402664000000001</v>
      </c>
      <c r="H114" s="100">
        <v>16.552323999999999</v>
      </c>
      <c r="I114" s="100">
        <v>13.424880999999999</v>
      </c>
      <c r="J114" s="100">
        <v>72.880508000000006</v>
      </c>
      <c r="K114" s="100">
        <v>79</v>
      </c>
      <c r="L114" s="100">
        <v>100</v>
      </c>
      <c r="M114" s="100">
        <v>3.569556</v>
      </c>
      <c r="N114" s="100">
        <v>18642</v>
      </c>
      <c r="O114" s="100">
        <v>1.8981463000000001</v>
      </c>
      <c r="P114" s="100">
        <v>3.4039864999999998</v>
      </c>
      <c r="R114" s="124">
        <v>2007</v>
      </c>
      <c r="S114" s="100">
        <v>2966</v>
      </c>
      <c r="T114" s="100">
        <v>28.317777</v>
      </c>
      <c r="U114" s="100">
        <v>21.787921999999998</v>
      </c>
      <c r="V114" s="100">
        <v>21.787921999999998</v>
      </c>
      <c r="W114" s="100">
        <v>26.320297</v>
      </c>
      <c r="X114" s="100">
        <v>13.177448999999999</v>
      </c>
      <c r="Y114" s="100">
        <v>10.731272000000001</v>
      </c>
      <c r="Z114" s="100">
        <v>79.355361000000002</v>
      </c>
      <c r="AA114" s="100">
        <v>84</v>
      </c>
      <c r="AB114" s="100">
        <v>100</v>
      </c>
      <c r="AC114" s="100">
        <v>4.4081146999999996</v>
      </c>
      <c r="AD114" s="100">
        <v>12912</v>
      </c>
      <c r="AE114" s="100">
        <v>1.3296623000000001</v>
      </c>
      <c r="AF114" s="100">
        <v>4.0031499000000004</v>
      </c>
      <c r="AH114" s="124">
        <v>2007</v>
      </c>
      <c r="AI114" s="100">
        <v>5485</v>
      </c>
      <c r="AJ114" s="100">
        <v>26.33522</v>
      </c>
      <c r="AK114" s="100">
        <v>24.011547</v>
      </c>
      <c r="AL114" s="100">
        <v>24.011547</v>
      </c>
      <c r="AM114" s="100">
        <v>28.758897000000001</v>
      </c>
      <c r="AN114" s="100">
        <v>14.802163</v>
      </c>
      <c r="AO114" s="100">
        <v>12.052428000000001</v>
      </c>
      <c r="AP114" s="100">
        <v>76.381767999999994</v>
      </c>
      <c r="AQ114" s="100">
        <v>81</v>
      </c>
      <c r="AR114" s="100">
        <v>100</v>
      </c>
      <c r="AS114" s="100">
        <v>3.9788472000000001</v>
      </c>
      <c r="AT114" s="100">
        <v>31554</v>
      </c>
      <c r="AU114" s="100">
        <v>1.6155113000000001</v>
      </c>
      <c r="AV114" s="100">
        <v>3.6260713</v>
      </c>
      <c r="AW114" s="100">
        <v>1.2130441999999999</v>
      </c>
      <c r="AY114" s="124">
        <v>2007</v>
      </c>
    </row>
    <row r="115" spans="2:51">
      <c r="B115" s="124">
        <v>2008</v>
      </c>
      <c r="C115" s="100">
        <v>2740</v>
      </c>
      <c r="D115" s="100">
        <v>25.917408000000002</v>
      </c>
      <c r="E115" s="100">
        <v>27.999704999999999</v>
      </c>
      <c r="F115" s="100">
        <v>27.999704999999999</v>
      </c>
      <c r="G115" s="100">
        <v>33.573906000000001</v>
      </c>
      <c r="H115" s="100">
        <v>17.207218999999998</v>
      </c>
      <c r="I115" s="100">
        <v>13.960207</v>
      </c>
      <c r="J115" s="100">
        <v>74.198175000000006</v>
      </c>
      <c r="K115" s="100">
        <v>79</v>
      </c>
      <c r="L115" s="100">
        <v>100</v>
      </c>
      <c r="M115" s="100">
        <v>3.7254581999999998</v>
      </c>
      <c r="N115" s="100">
        <v>18121</v>
      </c>
      <c r="O115" s="100">
        <v>1.8072009</v>
      </c>
      <c r="P115" s="100">
        <v>3.2422442</v>
      </c>
      <c r="R115" s="124">
        <v>2008</v>
      </c>
      <c r="S115" s="100">
        <v>3243</v>
      </c>
      <c r="T115" s="100">
        <v>30.373262</v>
      </c>
      <c r="U115" s="100">
        <v>23.040467</v>
      </c>
      <c r="V115" s="100">
        <v>23.040467</v>
      </c>
      <c r="W115" s="100">
        <v>27.954692999999999</v>
      </c>
      <c r="X115" s="100">
        <v>13.813062</v>
      </c>
      <c r="Y115" s="100">
        <v>11.217708999999999</v>
      </c>
      <c r="Z115" s="100">
        <v>79.961455000000001</v>
      </c>
      <c r="AA115" s="100">
        <v>84</v>
      </c>
      <c r="AB115" s="100">
        <v>100</v>
      </c>
      <c r="AC115" s="100">
        <v>4.6066649999999996</v>
      </c>
      <c r="AD115" s="100">
        <v>12755</v>
      </c>
      <c r="AE115" s="100">
        <v>1.2881288</v>
      </c>
      <c r="AF115" s="100">
        <v>3.9834727000000001</v>
      </c>
      <c r="AH115" s="124">
        <v>2008</v>
      </c>
      <c r="AI115" s="100">
        <v>5983</v>
      </c>
      <c r="AJ115" s="100">
        <v>28.156355000000001</v>
      </c>
      <c r="AK115" s="100">
        <v>25.317692999999998</v>
      </c>
      <c r="AL115" s="100">
        <v>25.317692999999998</v>
      </c>
      <c r="AM115" s="100">
        <v>30.517187</v>
      </c>
      <c r="AN115" s="100">
        <v>15.402634000000001</v>
      </c>
      <c r="AO115" s="100">
        <v>12.521986999999999</v>
      </c>
      <c r="AP115" s="100">
        <v>77.322079000000002</v>
      </c>
      <c r="AQ115" s="100">
        <v>82</v>
      </c>
      <c r="AR115" s="100">
        <v>100</v>
      </c>
      <c r="AS115" s="100">
        <v>4.1564198000000001</v>
      </c>
      <c r="AT115" s="100">
        <v>30876</v>
      </c>
      <c r="AU115" s="100">
        <v>1.5492946999999999</v>
      </c>
      <c r="AV115" s="100">
        <v>3.5122244</v>
      </c>
      <c r="AW115" s="100">
        <v>1.2152403000000001</v>
      </c>
      <c r="AY115" s="124">
        <v>2008</v>
      </c>
    </row>
    <row r="116" spans="2:51">
      <c r="B116" s="124">
        <v>2009</v>
      </c>
      <c r="C116" s="100">
        <v>2767</v>
      </c>
      <c r="D116" s="100">
        <v>25.618480000000002</v>
      </c>
      <c r="E116" s="100">
        <v>27.228473000000001</v>
      </c>
      <c r="F116" s="100">
        <v>27.228473000000001</v>
      </c>
      <c r="G116" s="100">
        <v>32.492294999999999</v>
      </c>
      <c r="H116" s="100">
        <v>17.024203</v>
      </c>
      <c r="I116" s="100">
        <v>13.881516</v>
      </c>
      <c r="J116" s="100">
        <v>73.391036999999997</v>
      </c>
      <c r="K116" s="100">
        <v>79</v>
      </c>
      <c r="L116" s="100">
        <v>100</v>
      </c>
      <c r="M116" s="100">
        <v>3.8260508999999998</v>
      </c>
      <c r="N116" s="100">
        <v>19950</v>
      </c>
      <c r="O116" s="100">
        <v>1.9476173999999999</v>
      </c>
      <c r="P116" s="100">
        <v>3.5478334999999999</v>
      </c>
      <c r="R116" s="124">
        <v>2009</v>
      </c>
      <c r="S116" s="100">
        <v>3142</v>
      </c>
      <c r="T116" s="100">
        <v>28.849889999999998</v>
      </c>
      <c r="U116" s="100">
        <v>21.729872</v>
      </c>
      <c r="V116" s="100">
        <v>21.729872</v>
      </c>
      <c r="W116" s="100">
        <v>26.338484999999999</v>
      </c>
      <c r="X116" s="100">
        <v>12.983307999999999</v>
      </c>
      <c r="Y116" s="100">
        <v>10.46707</v>
      </c>
      <c r="Z116" s="100">
        <v>80.091025000000002</v>
      </c>
      <c r="AA116" s="100">
        <v>84</v>
      </c>
      <c r="AB116" s="100">
        <v>100</v>
      </c>
      <c r="AC116" s="100">
        <v>4.5908825000000002</v>
      </c>
      <c r="AD116" s="100">
        <v>12394</v>
      </c>
      <c r="AE116" s="100">
        <v>1.2266474000000001</v>
      </c>
      <c r="AF116" s="100">
        <v>3.7835610000000002</v>
      </c>
      <c r="AH116" s="124">
        <v>2009</v>
      </c>
      <c r="AI116" s="100">
        <v>5909</v>
      </c>
      <c r="AJ116" s="100">
        <v>27.240893</v>
      </c>
      <c r="AK116" s="100">
        <v>24.335502999999999</v>
      </c>
      <c r="AL116" s="100">
        <v>24.335502999999999</v>
      </c>
      <c r="AM116" s="100">
        <v>29.244268000000002</v>
      </c>
      <c r="AN116" s="100">
        <v>14.925155</v>
      </c>
      <c r="AO116" s="100">
        <v>12.126828</v>
      </c>
      <c r="AP116" s="100">
        <v>76.953630000000004</v>
      </c>
      <c r="AQ116" s="100">
        <v>82</v>
      </c>
      <c r="AR116" s="100">
        <v>100</v>
      </c>
      <c r="AS116" s="100">
        <v>4.1979255000000002</v>
      </c>
      <c r="AT116" s="100">
        <v>32344</v>
      </c>
      <c r="AU116" s="100">
        <v>1.5896007000000001</v>
      </c>
      <c r="AV116" s="100">
        <v>3.6346064999999999</v>
      </c>
      <c r="AW116" s="100">
        <v>1.2530433999999999</v>
      </c>
      <c r="AY116" s="124">
        <v>2009</v>
      </c>
    </row>
    <row r="117" spans="2:51">
      <c r="B117" s="124">
        <v>2010</v>
      </c>
      <c r="C117" s="100">
        <v>2786</v>
      </c>
      <c r="D117" s="100">
        <v>25.401558000000001</v>
      </c>
      <c r="E117" s="100">
        <v>26.703754</v>
      </c>
      <c r="F117" s="100">
        <v>26.703754</v>
      </c>
      <c r="G117" s="100">
        <v>31.942394</v>
      </c>
      <c r="H117" s="100">
        <v>16.484870000000001</v>
      </c>
      <c r="I117" s="100">
        <v>13.411797</v>
      </c>
      <c r="J117" s="100">
        <v>74.208543000000006</v>
      </c>
      <c r="K117" s="100">
        <v>80</v>
      </c>
      <c r="L117" s="100">
        <v>100</v>
      </c>
      <c r="M117" s="100">
        <v>3.7913014999999999</v>
      </c>
      <c r="N117" s="100">
        <v>19211</v>
      </c>
      <c r="O117" s="100">
        <v>1.8478950999999999</v>
      </c>
      <c r="P117" s="100">
        <v>3.4311973999999998</v>
      </c>
      <c r="R117" s="124">
        <v>2010</v>
      </c>
      <c r="S117" s="100">
        <v>3426</v>
      </c>
      <c r="T117" s="100">
        <v>30.965520000000001</v>
      </c>
      <c r="U117" s="100">
        <v>22.919893999999999</v>
      </c>
      <c r="V117" s="100">
        <v>22.919893999999999</v>
      </c>
      <c r="W117" s="100">
        <v>27.794789999999999</v>
      </c>
      <c r="X117" s="100">
        <v>13.758456000000001</v>
      </c>
      <c r="Y117" s="100">
        <v>11.164346</v>
      </c>
      <c r="Z117" s="100">
        <v>79.897548</v>
      </c>
      <c r="AA117" s="100">
        <v>84</v>
      </c>
      <c r="AB117" s="100">
        <v>100</v>
      </c>
      <c r="AC117" s="100">
        <v>4.8950548999999999</v>
      </c>
      <c r="AD117" s="100">
        <v>14488</v>
      </c>
      <c r="AE117" s="100">
        <v>1.4117815</v>
      </c>
      <c r="AF117" s="100">
        <v>4.5220453000000003</v>
      </c>
      <c r="AH117" s="124">
        <v>2010</v>
      </c>
      <c r="AI117" s="100">
        <v>6212</v>
      </c>
      <c r="AJ117" s="100">
        <v>28.195671999999998</v>
      </c>
      <c r="AK117" s="100">
        <v>24.732537000000001</v>
      </c>
      <c r="AL117" s="100">
        <v>24.732537000000001</v>
      </c>
      <c r="AM117" s="100">
        <v>29.781821999999998</v>
      </c>
      <c r="AN117" s="100">
        <v>15.075341999999999</v>
      </c>
      <c r="AO117" s="100">
        <v>12.265905999999999</v>
      </c>
      <c r="AP117" s="100">
        <v>77.346103999999997</v>
      </c>
      <c r="AQ117" s="100">
        <v>82</v>
      </c>
      <c r="AR117" s="100">
        <v>100</v>
      </c>
      <c r="AS117" s="100">
        <v>4.3297344999999998</v>
      </c>
      <c r="AT117" s="100">
        <v>33699</v>
      </c>
      <c r="AU117" s="100">
        <v>1.6312521</v>
      </c>
      <c r="AV117" s="100">
        <v>3.8282224</v>
      </c>
      <c r="AW117" s="100">
        <v>1.1650906000000001</v>
      </c>
      <c r="AY117" s="124">
        <v>2010</v>
      </c>
    </row>
    <row r="118" spans="2:51">
      <c r="B118" s="124">
        <v>2011</v>
      </c>
      <c r="C118" s="100">
        <v>3046</v>
      </c>
      <c r="D118" s="100">
        <v>27.396436999999999</v>
      </c>
      <c r="E118" s="100">
        <v>28.168666999999999</v>
      </c>
      <c r="F118" s="100">
        <v>28.168666999999999</v>
      </c>
      <c r="G118" s="100">
        <v>33.777776000000003</v>
      </c>
      <c r="H118" s="100">
        <v>17.216401000000001</v>
      </c>
      <c r="I118" s="100">
        <v>13.826425</v>
      </c>
      <c r="J118" s="100">
        <v>75.070256000000001</v>
      </c>
      <c r="K118" s="100">
        <v>80</v>
      </c>
      <c r="L118" s="100">
        <v>100</v>
      </c>
      <c r="M118" s="100">
        <v>4.0435416999999996</v>
      </c>
      <c r="N118" s="100">
        <v>18224</v>
      </c>
      <c r="O118" s="100">
        <v>1.7306444999999999</v>
      </c>
      <c r="P118" s="100">
        <v>3.3518607999999999</v>
      </c>
      <c r="R118" s="124">
        <v>2011</v>
      </c>
      <c r="S118" s="100">
        <v>3698</v>
      </c>
      <c r="T118" s="100">
        <v>32.953744</v>
      </c>
      <c r="U118" s="100">
        <v>24.017443</v>
      </c>
      <c r="V118" s="100">
        <v>24.017443</v>
      </c>
      <c r="W118" s="100">
        <v>29.197642999999999</v>
      </c>
      <c r="X118" s="100">
        <v>14.251999</v>
      </c>
      <c r="Y118" s="100">
        <v>11.441571</v>
      </c>
      <c r="Z118" s="100">
        <v>80.626283999999998</v>
      </c>
      <c r="AA118" s="100">
        <v>85</v>
      </c>
      <c r="AB118" s="100">
        <v>100</v>
      </c>
      <c r="AC118" s="100">
        <v>5.1646602000000001</v>
      </c>
      <c r="AD118" s="100">
        <v>13802</v>
      </c>
      <c r="AE118" s="100">
        <v>1.3266226000000001</v>
      </c>
      <c r="AF118" s="100">
        <v>4.2211306999999998</v>
      </c>
      <c r="AH118" s="124">
        <v>2011</v>
      </c>
      <c r="AI118" s="100">
        <v>6744</v>
      </c>
      <c r="AJ118" s="100">
        <v>30.187971000000001</v>
      </c>
      <c r="AK118" s="100">
        <v>26.038996000000001</v>
      </c>
      <c r="AL118" s="100">
        <v>26.038996000000001</v>
      </c>
      <c r="AM118" s="100">
        <v>31.435791999999999</v>
      </c>
      <c r="AN118" s="100">
        <v>15.696334</v>
      </c>
      <c r="AO118" s="100">
        <v>12.61811</v>
      </c>
      <c r="AP118" s="100">
        <v>78.116844999999998</v>
      </c>
      <c r="AQ118" s="100">
        <v>83</v>
      </c>
      <c r="AR118" s="100">
        <v>100</v>
      </c>
      <c r="AS118" s="100">
        <v>4.5898782999999996</v>
      </c>
      <c r="AT118" s="100">
        <v>32026</v>
      </c>
      <c r="AU118" s="100">
        <v>1.5298525000000001</v>
      </c>
      <c r="AV118" s="100">
        <v>3.6783082</v>
      </c>
      <c r="AW118" s="100">
        <v>1.1728421</v>
      </c>
      <c r="AY118" s="124">
        <v>2011</v>
      </c>
    </row>
    <row r="119" spans="2:51">
      <c r="B119" s="124">
        <v>2012</v>
      </c>
      <c r="C119" s="100">
        <v>3032</v>
      </c>
      <c r="D119" s="100">
        <v>26.801445000000001</v>
      </c>
      <c r="E119" s="100">
        <v>27.063300999999999</v>
      </c>
      <c r="F119" s="100">
        <v>27.063300999999999</v>
      </c>
      <c r="G119" s="100">
        <v>32.494996</v>
      </c>
      <c r="H119" s="100">
        <v>16.634270000000001</v>
      </c>
      <c r="I119" s="100">
        <v>13.519888</v>
      </c>
      <c r="J119" s="100">
        <v>74.931398000000002</v>
      </c>
      <c r="K119" s="100">
        <v>80</v>
      </c>
      <c r="L119" s="100">
        <v>100</v>
      </c>
      <c r="M119" s="100">
        <v>4.0538011000000003</v>
      </c>
      <c r="N119" s="100">
        <v>19214</v>
      </c>
      <c r="O119" s="100">
        <v>1.7946977</v>
      </c>
      <c r="P119" s="100">
        <v>3.6332144</v>
      </c>
      <c r="R119" s="124">
        <v>2012</v>
      </c>
      <c r="S119" s="100">
        <v>3864</v>
      </c>
      <c r="T119" s="100">
        <v>33.848919000000002</v>
      </c>
      <c r="U119" s="100">
        <v>24.406057000000001</v>
      </c>
      <c r="V119" s="100">
        <v>24.406057000000001</v>
      </c>
      <c r="W119" s="100">
        <v>29.735669999999999</v>
      </c>
      <c r="X119" s="100">
        <v>14.441075</v>
      </c>
      <c r="Y119" s="100">
        <v>11.61838</v>
      </c>
      <c r="Z119" s="100">
        <v>80.880176000000006</v>
      </c>
      <c r="AA119" s="100">
        <v>85</v>
      </c>
      <c r="AB119" s="100">
        <v>100</v>
      </c>
      <c r="AC119" s="100">
        <v>5.3441026999999997</v>
      </c>
      <c r="AD119" s="100">
        <v>13875</v>
      </c>
      <c r="AE119" s="100">
        <v>1.3110265999999999</v>
      </c>
      <c r="AF119" s="100">
        <v>4.3424784000000001</v>
      </c>
      <c r="AH119" s="124">
        <v>2012</v>
      </c>
      <c r="AI119" s="100">
        <v>6896</v>
      </c>
      <c r="AJ119" s="100">
        <v>30.341090000000001</v>
      </c>
      <c r="AK119" s="100">
        <v>25.775955</v>
      </c>
      <c r="AL119" s="100">
        <v>25.775955</v>
      </c>
      <c r="AM119" s="100">
        <v>31.180024</v>
      </c>
      <c r="AN119" s="100">
        <v>15.550637</v>
      </c>
      <c r="AO119" s="100">
        <v>12.587168</v>
      </c>
      <c r="AP119" s="100">
        <v>78.264645999999999</v>
      </c>
      <c r="AQ119" s="100">
        <v>83</v>
      </c>
      <c r="AR119" s="100">
        <v>100</v>
      </c>
      <c r="AS119" s="100">
        <v>4.6880310999999999</v>
      </c>
      <c r="AT119" s="100">
        <v>33089</v>
      </c>
      <c r="AU119" s="100">
        <v>1.5542556999999999</v>
      </c>
      <c r="AV119" s="100">
        <v>3.9003443</v>
      </c>
      <c r="AW119" s="100">
        <v>1.1088764</v>
      </c>
      <c r="AY119" s="124">
        <v>2012</v>
      </c>
    </row>
    <row r="120" spans="2:51">
      <c r="B120" s="124">
        <v>2013</v>
      </c>
      <c r="C120" s="100">
        <v>3374</v>
      </c>
      <c r="D120" s="100">
        <v>29.324884000000001</v>
      </c>
      <c r="E120" s="100">
        <v>29.304210999999999</v>
      </c>
      <c r="F120" s="100">
        <v>29.304210999999999</v>
      </c>
      <c r="G120" s="100">
        <v>35.103084000000003</v>
      </c>
      <c r="H120" s="100">
        <v>17.780915</v>
      </c>
      <c r="I120" s="100">
        <v>14.215339</v>
      </c>
      <c r="J120" s="100">
        <v>75.766153000000003</v>
      </c>
      <c r="K120" s="100">
        <v>80</v>
      </c>
      <c r="L120" s="100">
        <v>100</v>
      </c>
      <c r="M120" s="100">
        <v>4.4522446000000002</v>
      </c>
      <c r="N120" s="100">
        <v>18860</v>
      </c>
      <c r="O120" s="100">
        <v>1.7337248999999999</v>
      </c>
      <c r="P120" s="100">
        <v>3.5225802000000002</v>
      </c>
      <c r="R120" s="124">
        <v>2013</v>
      </c>
      <c r="S120" s="100">
        <v>4146</v>
      </c>
      <c r="T120" s="100">
        <v>35.705162999999999</v>
      </c>
      <c r="U120" s="100">
        <v>25.556329999999999</v>
      </c>
      <c r="V120" s="100">
        <v>25.556329999999999</v>
      </c>
      <c r="W120" s="100">
        <v>31.155332000000001</v>
      </c>
      <c r="X120" s="100">
        <v>15.077284000000001</v>
      </c>
      <c r="Y120" s="100">
        <v>12.099437</v>
      </c>
      <c r="Z120" s="100">
        <v>81.000241000000003</v>
      </c>
      <c r="AA120" s="100">
        <v>85</v>
      </c>
      <c r="AB120" s="100">
        <v>100</v>
      </c>
      <c r="AC120" s="100">
        <v>5.7666630000000003</v>
      </c>
      <c r="AD120" s="100">
        <v>13995</v>
      </c>
      <c r="AE120" s="100">
        <v>1.3001444</v>
      </c>
      <c r="AF120" s="100">
        <v>4.2979811000000003</v>
      </c>
      <c r="AH120" s="124">
        <v>2013</v>
      </c>
      <c r="AI120" s="100">
        <v>7520</v>
      </c>
      <c r="AJ120" s="100">
        <v>32.529676000000002</v>
      </c>
      <c r="AK120" s="100">
        <v>27.408771000000002</v>
      </c>
      <c r="AL120" s="100">
        <v>27.408771000000002</v>
      </c>
      <c r="AM120" s="100">
        <v>33.118437999999998</v>
      </c>
      <c r="AN120" s="100">
        <v>16.409680000000002</v>
      </c>
      <c r="AO120" s="100">
        <v>13.153419</v>
      </c>
      <c r="AP120" s="100">
        <v>78.651861999999994</v>
      </c>
      <c r="AQ120" s="100">
        <v>83</v>
      </c>
      <c r="AR120" s="100">
        <v>100</v>
      </c>
      <c r="AS120" s="100">
        <v>5.0921599999999998</v>
      </c>
      <c r="AT120" s="100">
        <v>32855</v>
      </c>
      <c r="AU120" s="100">
        <v>1.5180777999999999</v>
      </c>
      <c r="AV120" s="100">
        <v>3.8158186999999999</v>
      </c>
      <c r="AW120" s="100">
        <v>1.1466518000000001</v>
      </c>
      <c r="AY120" s="124">
        <v>2013</v>
      </c>
    </row>
    <row r="121" spans="2:51">
      <c r="B121" s="124">
        <v>2014</v>
      </c>
      <c r="C121" s="100">
        <v>3789</v>
      </c>
      <c r="D121" s="100">
        <v>32.472157000000003</v>
      </c>
      <c r="E121" s="100">
        <v>31.605477</v>
      </c>
      <c r="F121" s="100">
        <v>31.605477</v>
      </c>
      <c r="G121" s="100">
        <v>38.074278999999997</v>
      </c>
      <c r="H121" s="100">
        <v>19.112846000000001</v>
      </c>
      <c r="I121" s="100">
        <v>15.288999</v>
      </c>
      <c r="J121" s="100">
        <v>76.186064999999999</v>
      </c>
      <c r="K121" s="100">
        <v>81</v>
      </c>
      <c r="L121" s="100">
        <v>100</v>
      </c>
      <c r="M121" s="100">
        <v>4.8365479000000002</v>
      </c>
      <c r="N121" s="100">
        <v>19829</v>
      </c>
      <c r="O121" s="100">
        <v>1.7996044</v>
      </c>
      <c r="P121" s="100">
        <v>3.6235352999999999</v>
      </c>
      <c r="R121" s="124">
        <v>2014</v>
      </c>
      <c r="S121" s="100">
        <v>4321</v>
      </c>
      <c r="T121" s="100">
        <v>36.642753999999996</v>
      </c>
      <c r="U121" s="100">
        <v>25.826221</v>
      </c>
      <c r="V121" s="100">
        <v>25.826221</v>
      </c>
      <c r="W121" s="100">
        <v>31.511641000000001</v>
      </c>
      <c r="X121" s="100">
        <v>15.213836000000001</v>
      </c>
      <c r="Y121" s="100">
        <v>12.248355</v>
      </c>
      <c r="Z121" s="100">
        <v>81.263425999999995</v>
      </c>
      <c r="AA121" s="100">
        <v>85</v>
      </c>
      <c r="AB121" s="100">
        <v>100</v>
      </c>
      <c r="AC121" s="100">
        <v>5.7430322</v>
      </c>
      <c r="AD121" s="100">
        <v>14555</v>
      </c>
      <c r="AE121" s="100">
        <v>1.3321044</v>
      </c>
      <c r="AF121" s="100">
        <v>4.3681292999999997</v>
      </c>
      <c r="AH121" s="124">
        <v>2014</v>
      </c>
      <c r="AI121" s="100">
        <v>8110</v>
      </c>
      <c r="AJ121" s="100">
        <v>34.568457000000002</v>
      </c>
      <c r="AK121" s="100">
        <v>28.566858</v>
      </c>
      <c r="AL121" s="100">
        <v>28.566858</v>
      </c>
      <c r="AM121" s="100">
        <v>34.617114999999998</v>
      </c>
      <c r="AN121" s="100">
        <v>17.076250999999999</v>
      </c>
      <c r="AO121" s="100">
        <v>13.716666999999999</v>
      </c>
      <c r="AP121" s="100">
        <v>78.890985000000001</v>
      </c>
      <c r="AQ121" s="100">
        <v>83</v>
      </c>
      <c r="AR121" s="100">
        <v>100</v>
      </c>
      <c r="AS121" s="100">
        <v>5.2806354999999998</v>
      </c>
      <c r="AT121" s="100">
        <v>34384</v>
      </c>
      <c r="AU121" s="100">
        <v>1.5668366</v>
      </c>
      <c r="AV121" s="100">
        <v>3.9053334</v>
      </c>
      <c r="AW121" s="100">
        <v>1.2237747999999999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60</v>
      </c>
      <c r="D75" s="100">
        <v>12</v>
      </c>
      <c r="E75" s="100">
        <v>10</v>
      </c>
      <c r="F75" s="100">
        <v>36</v>
      </c>
      <c r="G75" s="100">
        <v>24</v>
      </c>
      <c r="H75" s="100">
        <v>10</v>
      </c>
      <c r="I75" s="100">
        <v>14</v>
      </c>
      <c r="J75" s="100">
        <v>12</v>
      </c>
      <c r="K75" s="100">
        <v>24</v>
      </c>
      <c r="L75" s="100">
        <v>29</v>
      </c>
      <c r="M75" s="100">
        <v>48</v>
      </c>
      <c r="N75" s="100">
        <v>40</v>
      </c>
      <c r="O75" s="100">
        <v>60</v>
      </c>
      <c r="P75" s="100">
        <v>64</v>
      </c>
      <c r="Q75" s="100">
        <v>60</v>
      </c>
      <c r="R75" s="100">
        <v>72</v>
      </c>
      <c r="S75" s="100">
        <v>38</v>
      </c>
      <c r="T75" s="100">
        <v>23</v>
      </c>
      <c r="U75" s="100">
        <v>0</v>
      </c>
      <c r="V75" s="100">
        <v>636</v>
      </c>
      <c r="W75" s="128"/>
      <c r="X75" s="122">
        <v>1968</v>
      </c>
      <c r="Y75" s="100">
        <v>59</v>
      </c>
      <c r="Z75" s="100">
        <v>16</v>
      </c>
      <c r="AA75" s="100">
        <v>4</v>
      </c>
      <c r="AB75" s="100">
        <v>14</v>
      </c>
      <c r="AC75" s="100">
        <v>11</v>
      </c>
      <c r="AD75" s="100">
        <v>7</v>
      </c>
      <c r="AE75" s="100">
        <v>9</v>
      </c>
      <c r="AF75" s="100">
        <v>19</v>
      </c>
      <c r="AG75" s="100">
        <v>12</v>
      </c>
      <c r="AH75" s="100">
        <v>25</v>
      </c>
      <c r="AI75" s="100">
        <v>28</v>
      </c>
      <c r="AJ75" s="100">
        <v>33</v>
      </c>
      <c r="AK75" s="100">
        <v>33</v>
      </c>
      <c r="AL75" s="100">
        <v>40</v>
      </c>
      <c r="AM75" s="100">
        <v>70</v>
      </c>
      <c r="AN75" s="100">
        <v>78</v>
      </c>
      <c r="AO75" s="100">
        <v>67</v>
      </c>
      <c r="AP75" s="100">
        <v>34</v>
      </c>
      <c r="AQ75" s="100">
        <v>0</v>
      </c>
      <c r="AR75" s="100">
        <v>559</v>
      </c>
      <c r="AS75" s="128"/>
      <c r="AT75" s="122">
        <v>1968</v>
      </c>
      <c r="AU75" s="100">
        <v>119</v>
      </c>
      <c r="AV75" s="100">
        <v>28</v>
      </c>
      <c r="AW75" s="100">
        <v>14</v>
      </c>
      <c r="AX75" s="100">
        <v>50</v>
      </c>
      <c r="AY75" s="100">
        <v>35</v>
      </c>
      <c r="AZ75" s="100">
        <v>17</v>
      </c>
      <c r="BA75" s="100">
        <v>23</v>
      </c>
      <c r="BB75" s="100">
        <v>31</v>
      </c>
      <c r="BC75" s="100">
        <v>36</v>
      </c>
      <c r="BD75" s="100">
        <v>54</v>
      </c>
      <c r="BE75" s="100">
        <v>76</v>
      </c>
      <c r="BF75" s="100">
        <v>73</v>
      </c>
      <c r="BG75" s="100">
        <v>93</v>
      </c>
      <c r="BH75" s="100">
        <v>104</v>
      </c>
      <c r="BI75" s="100">
        <v>130</v>
      </c>
      <c r="BJ75" s="100">
        <v>150</v>
      </c>
      <c r="BK75" s="100">
        <v>105</v>
      </c>
      <c r="BL75" s="100">
        <v>57</v>
      </c>
      <c r="BM75" s="100">
        <v>0</v>
      </c>
      <c r="BN75" s="100">
        <v>1195</v>
      </c>
      <c r="BP75" s="122">
        <v>1968</v>
      </c>
    </row>
    <row r="76" spans="2:68">
      <c r="B76" s="122">
        <v>1969</v>
      </c>
      <c r="C76" s="100">
        <v>66</v>
      </c>
      <c r="D76" s="100">
        <v>17</v>
      </c>
      <c r="E76" s="100">
        <v>17</v>
      </c>
      <c r="F76" s="100">
        <v>21</v>
      </c>
      <c r="G76" s="100">
        <v>31</v>
      </c>
      <c r="H76" s="100">
        <v>6</v>
      </c>
      <c r="I76" s="100">
        <v>11</v>
      </c>
      <c r="J76" s="100">
        <v>20</v>
      </c>
      <c r="K76" s="100">
        <v>19</v>
      </c>
      <c r="L76" s="100">
        <v>16</v>
      </c>
      <c r="M76" s="100">
        <v>27</v>
      </c>
      <c r="N76" s="100">
        <v>54</v>
      </c>
      <c r="O76" s="100">
        <v>48</v>
      </c>
      <c r="P76" s="100">
        <v>54</v>
      </c>
      <c r="Q76" s="100">
        <v>67</v>
      </c>
      <c r="R76" s="100">
        <v>54</v>
      </c>
      <c r="S76" s="100">
        <v>39</v>
      </c>
      <c r="T76" s="100">
        <v>18</v>
      </c>
      <c r="U76" s="100">
        <v>0</v>
      </c>
      <c r="V76" s="100">
        <v>585</v>
      </c>
      <c r="W76" s="128"/>
      <c r="X76" s="122">
        <v>1969</v>
      </c>
      <c r="Y76" s="100">
        <v>38</v>
      </c>
      <c r="Z76" s="100">
        <v>13</v>
      </c>
      <c r="AA76" s="100">
        <v>13</v>
      </c>
      <c r="AB76" s="100">
        <v>9</v>
      </c>
      <c r="AC76" s="100">
        <v>11</v>
      </c>
      <c r="AD76" s="100">
        <v>7</v>
      </c>
      <c r="AE76" s="100">
        <v>9</v>
      </c>
      <c r="AF76" s="100">
        <v>14</v>
      </c>
      <c r="AG76" s="100">
        <v>21</v>
      </c>
      <c r="AH76" s="100">
        <v>13</v>
      </c>
      <c r="AI76" s="100">
        <v>30</v>
      </c>
      <c r="AJ76" s="100">
        <v>42</v>
      </c>
      <c r="AK76" s="100">
        <v>38</v>
      </c>
      <c r="AL76" s="100">
        <v>55</v>
      </c>
      <c r="AM76" s="100">
        <v>45</v>
      </c>
      <c r="AN76" s="100">
        <v>76</v>
      </c>
      <c r="AO76" s="100">
        <v>41</v>
      </c>
      <c r="AP76" s="100">
        <v>29</v>
      </c>
      <c r="AQ76" s="100">
        <v>1</v>
      </c>
      <c r="AR76" s="100">
        <v>505</v>
      </c>
      <c r="AS76" s="128"/>
      <c r="AT76" s="122">
        <v>1969</v>
      </c>
      <c r="AU76" s="100">
        <v>104</v>
      </c>
      <c r="AV76" s="100">
        <v>30</v>
      </c>
      <c r="AW76" s="100">
        <v>30</v>
      </c>
      <c r="AX76" s="100">
        <v>30</v>
      </c>
      <c r="AY76" s="100">
        <v>42</v>
      </c>
      <c r="AZ76" s="100">
        <v>13</v>
      </c>
      <c r="BA76" s="100">
        <v>20</v>
      </c>
      <c r="BB76" s="100">
        <v>34</v>
      </c>
      <c r="BC76" s="100">
        <v>40</v>
      </c>
      <c r="BD76" s="100">
        <v>29</v>
      </c>
      <c r="BE76" s="100">
        <v>57</v>
      </c>
      <c r="BF76" s="100">
        <v>96</v>
      </c>
      <c r="BG76" s="100">
        <v>86</v>
      </c>
      <c r="BH76" s="100">
        <v>109</v>
      </c>
      <c r="BI76" s="100">
        <v>112</v>
      </c>
      <c r="BJ76" s="100">
        <v>130</v>
      </c>
      <c r="BK76" s="100">
        <v>80</v>
      </c>
      <c r="BL76" s="100">
        <v>47</v>
      </c>
      <c r="BM76" s="100">
        <v>1</v>
      </c>
      <c r="BN76" s="100">
        <v>1090</v>
      </c>
      <c r="BP76" s="122">
        <v>1969</v>
      </c>
    </row>
    <row r="77" spans="2:68">
      <c r="B77" s="122">
        <v>1970</v>
      </c>
      <c r="C77" s="100">
        <v>70</v>
      </c>
      <c r="D77" s="100">
        <v>16</v>
      </c>
      <c r="E77" s="100">
        <v>20</v>
      </c>
      <c r="F77" s="100">
        <v>29</v>
      </c>
      <c r="G77" s="100">
        <v>13</v>
      </c>
      <c r="H77" s="100">
        <v>8</v>
      </c>
      <c r="I77" s="100">
        <v>9</v>
      </c>
      <c r="J77" s="100">
        <v>22</v>
      </c>
      <c r="K77" s="100">
        <v>17</v>
      </c>
      <c r="L77" s="100">
        <v>35</v>
      </c>
      <c r="M77" s="100">
        <v>19</v>
      </c>
      <c r="N77" s="100">
        <v>41</v>
      </c>
      <c r="O77" s="100">
        <v>52</v>
      </c>
      <c r="P77" s="100">
        <v>61</v>
      </c>
      <c r="Q77" s="100">
        <v>61</v>
      </c>
      <c r="R77" s="100">
        <v>59</v>
      </c>
      <c r="S77" s="100">
        <v>43</v>
      </c>
      <c r="T77" s="100">
        <v>19</v>
      </c>
      <c r="U77" s="100">
        <v>0</v>
      </c>
      <c r="V77" s="100">
        <v>594</v>
      </c>
      <c r="W77" s="128"/>
      <c r="X77" s="122">
        <v>1970</v>
      </c>
      <c r="Y77" s="100">
        <v>38</v>
      </c>
      <c r="Z77" s="100">
        <v>15</v>
      </c>
      <c r="AA77" s="100">
        <v>8</v>
      </c>
      <c r="AB77" s="100">
        <v>18</v>
      </c>
      <c r="AC77" s="100">
        <v>8</v>
      </c>
      <c r="AD77" s="100">
        <v>9</v>
      </c>
      <c r="AE77" s="100">
        <v>8</v>
      </c>
      <c r="AF77" s="100">
        <v>14</v>
      </c>
      <c r="AG77" s="100">
        <v>11</v>
      </c>
      <c r="AH77" s="100">
        <v>27</v>
      </c>
      <c r="AI77" s="100">
        <v>17</v>
      </c>
      <c r="AJ77" s="100">
        <v>25</v>
      </c>
      <c r="AK77" s="100">
        <v>37</v>
      </c>
      <c r="AL77" s="100">
        <v>45</v>
      </c>
      <c r="AM77" s="100">
        <v>67</v>
      </c>
      <c r="AN77" s="100">
        <v>75</v>
      </c>
      <c r="AO77" s="100">
        <v>54</v>
      </c>
      <c r="AP77" s="100">
        <v>23</v>
      </c>
      <c r="AQ77" s="100">
        <v>0</v>
      </c>
      <c r="AR77" s="100">
        <v>499</v>
      </c>
      <c r="AS77" s="128"/>
      <c r="AT77" s="122">
        <v>1970</v>
      </c>
      <c r="AU77" s="100">
        <v>108</v>
      </c>
      <c r="AV77" s="100">
        <v>31</v>
      </c>
      <c r="AW77" s="100">
        <v>28</v>
      </c>
      <c r="AX77" s="100">
        <v>47</v>
      </c>
      <c r="AY77" s="100">
        <v>21</v>
      </c>
      <c r="AZ77" s="100">
        <v>17</v>
      </c>
      <c r="BA77" s="100">
        <v>17</v>
      </c>
      <c r="BB77" s="100">
        <v>36</v>
      </c>
      <c r="BC77" s="100">
        <v>28</v>
      </c>
      <c r="BD77" s="100">
        <v>62</v>
      </c>
      <c r="BE77" s="100">
        <v>36</v>
      </c>
      <c r="BF77" s="100">
        <v>66</v>
      </c>
      <c r="BG77" s="100">
        <v>89</v>
      </c>
      <c r="BH77" s="100">
        <v>106</v>
      </c>
      <c r="BI77" s="100">
        <v>128</v>
      </c>
      <c r="BJ77" s="100">
        <v>134</v>
      </c>
      <c r="BK77" s="100">
        <v>97</v>
      </c>
      <c r="BL77" s="100">
        <v>42</v>
      </c>
      <c r="BM77" s="100">
        <v>0</v>
      </c>
      <c r="BN77" s="100">
        <v>1093</v>
      </c>
      <c r="BP77" s="122">
        <v>1970</v>
      </c>
    </row>
    <row r="78" spans="2:68">
      <c r="B78" s="122">
        <v>1971</v>
      </c>
      <c r="C78" s="100">
        <v>56</v>
      </c>
      <c r="D78" s="100">
        <v>10</v>
      </c>
      <c r="E78" s="100">
        <v>11</v>
      </c>
      <c r="F78" s="100">
        <v>24</v>
      </c>
      <c r="G78" s="100">
        <v>26</v>
      </c>
      <c r="H78" s="100">
        <v>10</v>
      </c>
      <c r="I78" s="100">
        <v>11</v>
      </c>
      <c r="J78" s="100">
        <v>11</v>
      </c>
      <c r="K78" s="100">
        <v>20</v>
      </c>
      <c r="L78" s="100">
        <v>27</v>
      </c>
      <c r="M78" s="100">
        <v>40</v>
      </c>
      <c r="N78" s="100">
        <v>44</v>
      </c>
      <c r="O78" s="100">
        <v>45</v>
      </c>
      <c r="P78" s="100">
        <v>65</v>
      </c>
      <c r="Q78" s="100">
        <v>66</v>
      </c>
      <c r="R78" s="100">
        <v>77</v>
      </c>
      <c r="S78" s="100">
        <v>41</v>
      </c>
      <c r="T78" s="100">
        <v>24</v>
      </c>
      <c r="U78" s="100">
        <v>0</v>
      </c>
      <c r="V78" s="100">
        <v>608</v>
      </c>
      <c r="W78" s="128"/>
      <c r="X78" s="122">
        <v>1971</v>
      </c>
      <c r="Y78" s="100">
        <v>39</v>
      </c>
      <c r="Z78" s="100">
        <v>9</v>
      </c>
      <c r="AA78" s="100">
        <v>10</v>
      </c>
      <c r="AB78" s="100">
        <v>9</v>
      </c>
      <c r="AC78" s="100">
        <v>11</v>
      </c>
      <c r="AD78" s="100">
        <v>13</v>
      </c>
      <c r="AE78" s="100">
        <v>15</v>
      </c>
      <c r="AF78" s="100">
        <v>11</v>
      </c>
      <c r="AG78" s="100">
        <v>11</v>
      </c>
      <c r="AH78" s="100">
        <v>23</v>
      </c>
      <c r="AI78" s="100">
        <v>32</v>
      </c>
      <c r="AJ78" s="100">
        <v>28</v>
      </c>
      <c r="AK78" s="100">
        <v>32</v>
      </c>
      <c r="AL78" s="100">
        <v>42</v>
      </c>
      <c r="AM78" s="100">
        <v>55</v>
      </c>
      <c r="AN78" s="100">
        <v>64</v>
      </c>
      <c r="AO78" s="100">
        <v>62</v>
      </c>
      <c r="AP78" s="100">
        <v>44</v>
      </c>
      <c r="AQ78" s="100">
        <v>0</v>
      </c>
      <c r="AR78" s="100">
        <v>510</v>
      </c>
      <c r="AS78" s="128"/>
      <c r="AT78" s="122">
        <v>1971</v>
      </c>
      <c r="AU78" s="100">
        <v>95</v>
      </c>
      <c r="AV78" s="100">
        <v>19</v>
      </c>
      <c r="AW78" s="100">
        <v>21</v>
      </c>
      <c r="AX78" s="100">
        <v>33</v>
      </c>
      <c r="AY78" s="100">
        <v>37</v>
      </c>
      <c r="AZ78" s="100">
        <v>23</v>
      </c>
      <c r="BA78" s="100">
        <v>26</v>
      </c>
      <c r="BB78" s="100">
        <v>22</v>
      </c>
      <c r="BC78" s="100">
        <v>31</v>
      </c>
      <c r="BD78" s="100">
        <v>50</v>
      </c>
      <c r="BE78" s="100">
        <v>72</v>
      </c>
      <c r="BF78" s="100">
        <v>72</v>
      </c>
      <c r="BG78" s="100">
        <v>77</v>
      </c>
      <c r="BH78" s="100">
        <v>107</v>
      </c>
      <c r="BI78" s="100">
        <v>121</v>
      </c>
      <c r="BJ78" s="100">
        <v>141</v>
      </c>
      <c r="BK78" s="100">
        <v>103</v>
      </c>
      <c r="BL78" s="100">
        <v>68</v>
      </c>
      <c r="BM78" s="100">
        <v>0</v>
      </c>
      <c r="BN78" s="100">
        <v>1118</v>
      </c>
      <c r="BP78" s="122">
        <v>1971</v>
      </c>
    </row>
    <row r="79" spans="2:68">
      <c r="B79" s="122">
        <v>1972</v>
      </c>
      <c r="C79" s="100">
        <v>54</v>
      </c>
      <c r="D79" s="100">
        <v>14</v>
      </c>
      <c r="E79" s="100">
        <v>13</v>
      </c>
      <c r="F79" s="100">
        <v>29</v>
      </c>
      <c r="G79" s="100">
        <v>15</v>
      </c>
      <c r="H79" s="100">
        <v>12</v>
      </c>
      <c r="I79" s="100">
        <v>7</v>
      </c>
      <c r="J79" s="100">
        <v>13</v>
      </c>
      <c r="K79" s="100">
        <v>21</v>
      </c>
      <c r="L79" s="100">
        <v>23</v>
      </c>
      <c r="M79" s="100">
        <v>21</v>
      </c>
      <c r="N79" s="100">
        <v>40</v>
      </c>
      <c r="O79" s="100">
        <v>56</v>
      </c>
      <c r="P79" s="100">
        <v>52</v>
      </c>
      <c r="Q79" s="100">
        <v>66</v>
      </c>
      <c r="R79" s="100">
        <v>52</v>
      </c>
      <c r="S79" s="100">
        <v>55</v>
      </c>
      <c r="T79" s="100">
        <v>24</v>
      </c>
      <c r="U79" s="100">
        <v>0</v>
      </c>
      <c r="V79" s="100">
        <v>567</v>
      </c>
      <c r="W79" s="128"/>
      <c r="X79" s="122">
        <v>1972</v>
      </c>
      <c r="Y79" s="100">
        <v>46</v>
      </c>
      <c r="Z79" s="100">
        <v>12</v>
      </c>
      <c r="AA79" s="100">
        <v>8</v>
      </c>
      <c r="AB79" s="100">
        <v>12</v>
      </c>
      <c r="AC79" s="100">
        <v>20</v>
      </c>
      <c r="AD79" s="100">
        <v>7</v>
      </c>
      <c r="AE79" s="100">
        <v>8</v>
      </c>
      <c r="AF79" s="100">
        <v>5</v>
      </c>
      <c r="AG79" s="100">
        <v>7</v>
      </c>
      <c r="AH79" s="100">
        <v>16</v>
      </c>
      <c r="AI79" s="100">
        <v>20</v>
      </c>
      <c r="AJ79" s="100">
        <v>43</v>
      </c>
      <c r="AK79" s="100">
        <v>41</v>
      </c>
      <c r="AL79" s="100">
        <v>37</v>
      </c>
      <c r="AM79" s="100">
        <v>56</v>
      </c>
      <c r="AN79" s="100">
        <v>70</v>
      </c>
      <c r="AO79" s="100">
        <v>61</v>
      </c>
      <c r="AP79" s="100">
        <v>36</v>
      </c>
      <c r="AQ79" s="100">
        <v>0</v>
      </c>
      <c r="AR79" s="100">
        <v>505</v>
      </c>
      <c r="AS79" s="128"/>
      <c r="AT79" s="122">
        <v>1972</v>
      </c>
      <c r="AU79" s="100">
        <v>100</v>
      </c>
      <c r="AV79" s="100">
        <v>26</v>
      </c>
      <c r="AW79" s="100">
        <v>21</v>
      </c>
      <c r="AX79" s="100">
        <v>41</v>
      </c>
      <c r="AY79" s="100">
        <v>35</v>
      </c>
      <c r="AZ79" s="100">
        <v>19</v>
      </c>
      <c r="BA79" s="100">
        <v>15</v>
      </c>
      <c r="BB79" s="100">
        <v>18</v>
      </c>
      <c r="BC79" s="100">
        <v>28</v>
      </c>
      <c r="BD79" s="100">
        <v>39</v>
      </c>
      <c r="BE79" s="100">
        <v>41</v>
      </c>
      <c r="BF79" s="100">
        <v>83</v>
      </c>
      <c r="BG79" s="100">
        <v>97</v>
      </c>
      <c r="BH79" s="100">
        <v>89</v>
      </c>
      <c r="BI79" s="100">
        <v>122</v>
      </c>
      <c r="BJ79" s="100">
        <v>122</v>
      </c>
      <c r="BK79" s="100">
        <v>116</v>
      </c>
      <c r="BL79" s="100">
        <v>60</v>
      </c>
      <c r="BM79" s="100">
        <v>0</v>
      </c>
      <c r="BN79" s="100">
        <v>1072</v>
      </c>
      <c r="BP79" s="122">
        <v>1972</v>
      </c>
    </row>
    <row r="80" spans="2:68">
      <c r="B80" s="122">
        <v>1973</v>
      </c>
      <c r="C80" s="100">
        <v>63</v>
      </c>
      <c r="D80" s="100">
        <v>17</v>
      </c>
      <c r="E80" s="100">
        <v>16</v>
      </c>
      <c r="F80" s="100">
        <v>25</v>
      </c>
      <c r="G80" s="100">
        <v>23</v>
      </c>
      <c r="H80" s="100">
        <v>13</v>
      </c>
      <c r="I80" s="100">
        <v>10</v>
      </c>
      <c r="J80" s="100">
        <v>13</v>
      </c>
      <c r="K80" s="100">
        <v>25</v>
      </c>
      <c r="L80" s="100">
        <v>30</v>
      </c>
      <c r="M80" s="100">
        <v>29</v>
      </c>
      <c r="N80" s="100">
        <v>33</v>
      </c>
      <c r="O80" s="100">
        <v>38</v>
      </c>
      <c r="P80" s="100">
        <v>67</v>
      </c>
      <c r="Q80" s="100">
        <v>81</v>
      </c>
      <c r="R80" s="100">
        <v>57</v>
      </c>
      <c r="S80" s="100">
        <v>50</v>
      </c>
      <c r="T80" s="100">
        <v>26</v>
      </c>
      <c r="U80" s="100">
        <v>0</v>
      </c>
      <c r="V80" s="100">
        <v>616</v>
      </c>
      <c r="W80" s="128"/>
      <c r="X80" s="122">
        <v>1973</v>
      </c>
      <c r="Y80" s="100">
        <v>39</v>
      </c>
      <c r="Z80" s="100">
        <v>15</v>
      </c>
      <c r="AA80" s="100">
        <v>15</v>
      </c>
      <c r="AB80" s="100">
        <v>15</v>
      </c>
      <c r="AC80" s="100">
        <v>8</v>
      </c>
      <c r="AD80" s="100">
        <v>8</v>
      </c>
      <c r="AE80" s="100">
        <v>12</v>
      </c>
      <c r="AF80" s="100">
        <v>7</v>
      </c>
      <c r="AG80" s="100">
        <v>13</v>
      </c>
      <c r="AH80" s="100">
        <v>17</v>
      </c>
      <c r="AI80" s="100">
        <v>23</v>
      </c>
      <c r="AJ80" s="100">
        <v>35</v>
      </c>
      <c r="AK80" s="100">
        <v>35</v>
      </c>
      <c r="AL80" s="100">
        <v>55</v>
      </c>
      <c r="AM80" s="100">
        <v>59</v>
      </c>
      <c r="AN80" s="100">
        <v>66</v>
      </c>
      <c r="AO80" s="100">
        <v>62</v>
      </c>
      <c r="AP80" s="100">
        <v>34</v>
      </c>
      <c r="AQ80" s="100">
        <v>0</v>
      </c>
      <c r="AR80" s="100">
        <v>518</v>
      </c>
      <c r="AS80" s="128"/>
      <c r="AT80" s="122">
        <v>1973</v>
      </c>
      <c r="AU80" s="100">
        <v>102</v>
      </c>
      <c r="AV80" s="100">
        <v>32</v>
      </c>
      <c r="AW80" s="100">
        <v>31</v>
      </c>
      <c r="AX80" s="100">
        <v>40</v>
      </c>
      <c r="AY80" s="100">
        <v>31</v>
      </c>
      <c r="AZ80" s="100">
        <v>21</v>
      </c>
      <c r="BA80" s="100">
        <v>22</v>
      </c>
      <c r="BB80" s="100">
        <v>20</v>
      </c>
      <c r="BC80" s="100">
        <v>38</v>
      </c>
      <c r="BD80" s="100">
        <v>47</v>
      </c>
      <c r="BE80" s="100">
        <v>52</v>
      </c>
      <c r="BF80" s="100">
        <v>68</v>
      </c>
      <c r="BG80" s="100">
        <v>73</v>
      </c>
      <c r="BH80" s="100">
        <v>122</v>
      </c>
      <c r="BI80" s="100">
        <v>140</v>
      </c>
      <c r="BJ80" s="100">
        <v>123</v>
      </c>
      <c r="BK80" s="100">
        <v>112</v>
      </c>
      <c r="BL80" s="100">
        <v>60</v>
      </c>
      <c r="BM80" s="100">
        <v>0</v>
      </c>
      <c r="BN80" s="100">
        <v>1134</v>
      </c>
      <c r="BP80" s="122">
        <v>1973</v>
      </c>
    </row>
    <row r="81" spans="2:68">
      <c r="B81" s="122">
        <v>1974</v>
      </c>
      <c r="C81" s="100">
        <v>53</v>
      </c>
      <c r="D81" s="100">
        <v>10</v>
      </c>
      <c r="E81" s="100">
        <v>10</v>
      </c>
      <c r="F81" s="100">
        <v>29</v>
      </c>
      <c r="G81" s="100">
        <v>24</v>
      </c>
      <c r="H81" s="100">
        <v>15</v>
      </c>
      <c r="I81" s="100">
        <v>11</v>
      </c>
      <c r="J81" s="100">
        <v>14</v>
      </c>
      <c r="K81" s="100">
        <v>24</v>
      </c>
      <c r="L81" s="100">
        <v>22</v>
      </c>
      <c r="M81" s="100">
        <v>32</v>
      </c>
      <c r="N81" s="100">
        <v>39</v>
      </c>
      <c r="O81" s="100">
        <v>58</v>
      </c>
      <c r="P81" s="100">
        <v>57</v>
      </c>
      <c r="Q81" s="100">
        <v>90</v>
      </c>
      <c r="R81" s="100">
        <v>66</v>
      </c>
      <c r="S81" s="100">
        <v>48</v>
      </c>
      <c r="T81" s="100">
        <v>29</v>
      </c>
      <c r="U81" s="100">
        <v>0</v>
      </c>
      <c r="V81" s="100">
        <v>631</v>
      </c>
      <c r="W81" s="128"/>
      <c r="X81" s="122">
        <v>1974</v>
      </c>
      <c r="Y81" s="100">
        <v>42</v>
      </c>
      <c r="Z81" s="100">
        <v>6</v>
      </c>
      <c r="AA81" s="100">
        <v>14</v>
      </c>
      <c r="AB81" s="100">
        <v>10</v>
      </c>
      <c r="AC81" s="100">
        <v>17</v>
      </c>
      <c r="AD81" s="100">
        <v>12</v>
      </c>
      <c r="AE81" s="100">
        <v>12</v>
      </c>
      <c r="AF81" s="100">
        <v>15</v>
      </c>
      <c r="AG81" s="100">
        <v>18</v>
      </c>
      <c r="AH81" s="100">
        <v>20</v>
      </c>
      <c r="AI81" s="100">
        <v>30</v>
      </c>
      <c r="AJ81" s="100">
        <v>36</v>
      </c>
      <c r="AK81" s="100">
        <v>42</v>
      </c>
      <c r="AL81" s="100">
        <v>51</v>
      </c>
      <c r="AM81" s="100">
        <v>68</v>
      </c>
      <c r="AN81" s="100">
        <v>57</v>
      </c>
      <c r="AO81" s="100">
        <v>47</v>
      </c>
      <c r="AP81" s="100">
        <v>44</v>
      </c>
      <c r="AQ81" s="100">
        <v>0</v>
      </c>
      <c r="AR81" s="100">
        <v>541</v>
      </c>
      <c r="AS81" s="128"/>
      <c r="AT81" s="122">
        <v>1974</v>
      </c>
      <c r="AU81" s="100">
        <v>95</v>
      </c>
      <c r="AV81" s="100">
        <v>16</v>
      </c>
      <c r="AW81" s="100">
        <v>24</v>
      </c>
      <c r="AX81" s="100">
        <v>39</v>
      </c>
      <c r="AY81" s="100">
        <v>41</v>
      </c>
      <c r="AZ81" s="100">
        <v>27</v>
      </c>
      <c r="BA81" s="100">
        <v>23</v>
      </c>
      <c r="BB81" s="100">
        <v>29</v>
      </c>
      <c r="BC81" s="100">
        <v>42</v>
      </c>
      <c r="BD81" s="100">
        <v>42</v>
      </c>
      <c r="BE81" s="100">
        <v>62</v>
      </c>
      <c r="BF81" s="100">
        <v>75</v>
      </c>
      <c r="BG81" s="100">
        <v>100</v>
      </c>
      <c r="BH81" s="100">
        <v>108</v>
      </c>
      <c r="BI81" s="100">
        <v>158</v>
      </c>
      <c r="BJ81" s="100">
        <v>123</v>
      </c>
      <c r="BK81" s="100">
        <v>95</v>
      </c>
      <c r="BL81" s="100">
        <v>73</v>
      </c>
      <c r="BM81" s="100">
        <v>0</v>
      </c>
      <c r="BN81" s="100">
        <v>1172</v>
      </c>
      <c r="BP81" s="122">
        <v>1974</v>
      </c>
    </row>
    <row r="82" spans="2:68">
      <c r="B82" s="122">
        <v>1975</v>
      </c>
      <c r="C82" s="100">
        <v>55</v>
      </c>
      <c r="D82" s="100">
        <v>15</v>
      </c>
      <c r="E82" s="100">
        <v>9</v>
      </c>
      <c r="F82" s="100">
        <v>26</v>
      </c>
      <c r="G82" s="100">
        <v>25</v>
      </c>
      <c r="H82" s="100">
        <v>21</v>
      </c>
      <c r="I82" s="100">
        <v>11</v>
      </c>
      <c r="J82" s="100">
        <v>16</v>
      </c>
      <c r="K82" s="100">
        <v>26</v>
      </c>
      <c r="L82" s="100">
        <v>25</v>
      </c>
      <c r="M82" s="100">
        <v>39</v>
      </c>
      <c r="N82" s="100">
        <v>43</v>
      </c>
      <c r="O82" s="100">
        <v>51</v>
      </c>
      <c r="P82" s="100">
        <v>57</v>
      </c>
      <c r="Q82" s="100">
        <v>58</v>
      </c>
      <c r="R82" s="100">
        <v>67</v>
      </c>
      <c r="S82" s="100">
        <v>55</v>
      </c>
      <c r="T82" s="100">
        <v>23</v>
      </c>
      <c r="U82" s="100">
        <v>0</v>
      </c>
      <c r="V82" s="100">
        <v>622</v>
      </c>
      <c r="W82" s="128"/>
      <c r="X82" s="122">
        <v>1975</v>
      </c>
      <c r="Y82" s="100">
        <v>34</v>
      </c>
      <c r="Z82" s="100">
        <v>11</v>
      </c>
      <c r="AA82" s="100">
        <v>11</v>
      </c>
      <c r="AB82" s="100">
        <v>15</v>
      </c>
      <c r="AC82" s="100">
        <v>18</v>
      </c>
      <c r="AD82" s="100">
        <v>14</v>
      </c>
      <c r="AE82" s="100">
        <v>11</v>
      </c>
      <c r="AF82" s="100">
        <v>7</v>
      </c>
      <c r="AG82" s="100">
        <v>14</v>
      </c>
      <c r="AH82" s="100">
        <v>24</v>
      </c>
      <c r="AI82" s="100">
        <v>27</v>
      </c>
      <c r="AJ82" s="100">
        <v>32</v>
      </c>
      <c r="AK82" s="100">
        <v>48</v>
      </c>
      <c r="AL82" s="100">
        <v>54</v>
      </c>
      <c r="AM82" s="100">
        <v>62</v>
      </c>
      <c r="AN82" s="100">
        <v>57</v>
      </c>
      <c r="AO82" s="100">
        <v>57</v>
      </c>
      <c r="AP82" s="100">
        <v>49</v>
      </c>
      <c r="AQ82" s="100">
        <v>0</v>
      </c>
      <c r="AR82" s="100">
        <v>545</v>
      </c>
      <c r="AS82" s="128"/>
      <c r="AT82" s="122">
        <v>1975</v>
      </c>
      <c r="AU82" s="100">
        <v>89</v>
      </c>
      <c r="AV82" s="100">
        <v>26</v>
      </c>
      <c r="AW82" s="100">
        <v>20</v>
      </c>
      <c r="AX82" s="100">
        <v>41</v>
      </c>
      <c r="AY82" s="100">
        <v>43</v>
      </c>
      <c r="AZ82" s="100">
        <v>35</v>
      </c>
      <c r="BA82" s="100">
        <v>22</v>
      </c>
      <c r="BB82" s="100">
        <v>23</v>
      </c>
      <c r="BC82" s="100">
        <v>40</v>
      </c>
      <c r="BD82" s="100">
        <v>49</v>
      </c>
      <c r="BE82" s="100">
        <v>66</v>
      </c>
      <c r="BF82" s="100">
        <v>75</v>
      </c>
      <c r="BG82" s="100">
        <v>99</v>
      </c>
      <c r="BH82" s="100">
        <v>111</v>
      </c>
      <c r="BI82" s="100">
        <v>120</v>
      </c>
      <c r="BJ82" s="100">
        <v>124</v>
      </c>
      <c r="BK82" s="100">
        <v>112</v>
      </c>
      <c r="BL82" s="100">
        <v>72</v>
      </c>
      <c r="BM82" s="100">
        <v>0</v>
      </c>
      <c r="BN82" s="100">
        <v>1167</v>
      </c>
      <c r="BP82" s="122">
        <v>1975</v>
      </c>
    </row>
    <row r="83" spans="2:68">
      <c r="B83" s="122">
        <v>1976</v>
      </c>
      <c r="C83" s="100">
        <v>45</v>
      </c>
      <c r="D83" s="100">
        <v>15</v>
      </c>
      <c r="E83" s="100">
        <v>12</v>
      </c>
      <c r="F83" s="100">
        <v>28</v>
      </c>
      <c r="G83" s="100">
        <v>24</v>
      </c>
      <c r="H83" s="100">
        <v>15</v>
      </c>
      <c r="I83" s="100">
        <v>17</v>
      </c>
      <c r="J83" s="100">
        <v>14</v>
      </c>
      <c r="K83" s="100">
        <v>25</v>
      </c>
      <c r="L83" s="100">
        <v>28</v>
      </c>
      <c r="M83" s="100">
        <v>32</v>
      </c>
      <c r="N83" s="100">
        <v>41</v>
      </c>
      <c r="O83" s="100">
        <v>53</v>
      </c>
      <c r="P83" s="100">
        <v>53</v>
      </c>
      <c r="Q83" s="100">
        <v>60</v>
      </c>
      <c r="R83" s="100">
        <v>79</v>
      </c>
      <c r="S83" s="100">
        <v>38</v>
      </c>
      <c r="T83" s="100">
        <v>35</v>
      </c>
      <c r="U83" s="100">
        <v>0</v>
      </c>
      <c r="V83" s="100">
        <v>614</v>
      </c>
      <c r="W83" s="128"/>
      <c r="X83" s="122">
        <v>1976</v>
      </c>
      <c r="Y83" s="100">
        <v>43</v>
      </c>
      <c r="Z83" s="100">
        <v>11</v>
      </c>
      <c r="AA83" s="100">
        <v>6</v>
      </c>
      <c r="AB83" s="100">
        <v>7</v>
      </c>
      <c r="AC83" s="100">
        <v>15</v>
      </c>
      <c r="AD83" s="100">
        <v>15</v>
      </c>
      <c r="AE83" s="100">
        <v>7</v>
      </c>
      <c r="AF83" s="100">
        <v>17</v>
      </c>
      <c r="AG83" s="100">
        <v>16</v>
      </c>
      <c r="AH83" s="100">
        <v>21</v>
      </c>
      <c r="AI83" s="100">
        <v>22</v>
      </c>
      <c r="AJ83" s="100">
        <v>15</v>
      </c>
      <c r="AK83" s="100">
        <v>48</v>
      </c>
      <c r="AL83" s="100">
        <v>53</v>
      </c>
      <c r="AM83" s="100">
        <v>65</v>
      </c>
      <c r="AN83" s="100">
        <v>64</v>
      </c>
      <c r="AO83" s="100">
        <v>57</v>
      </c>
      <c r="AP83" s="100">
        <v>38</v>
      </c>
      <c r="AQ83" s="100">
        <v>0</v>
      </c>
      <c r="AR83" s="100">
        <v>520</v>
      </c>
      <c r="AS83" s="128"/>
      <c r="AT83" s="122">
        <v>1976</v>
      </c>
      <c r="AU83" s="100">
        <v>88</v>
      </c>
      <c r="AV83" s="100">
        <v>26</v>
      </c>
      <c r="AW83" s="100">
        <v>18</v>
      </c>
      <c r="AX83" s="100">
        <v>35</v>
      </c>
      <c r="AY83" s="100">
        <v>39</v>
      </c>
      <c r="AZ83" s="100">
        <v>30</v>
      </c>
      <c r="BA83" s="100">
        <v>24</v>
      </c>
      <c r="BB83" s="100">
        <v>31</v>
      </c>
      <c r="BC83" s="100">
        <v>41</v>
      </c>
      <c r="BD83" s="100">
        <v>49</v>
      </c>
      <c r="BE83" s="100">
        <v>54</v>
      </c>
      <c r="BF83" s="100">
        <v>56</v>
      </c>
      <c r="BG83" s="100">
        <v>101</v>
      </c>
      <c r="BH83" s="100">
        <v>106</v>
      </c>
      <c r="BI83" s="100">
        <v>125</v>
      </c>
      <c r="BJ83" s="100">
        <v>143</v>
      </c>
      <c r="BK83" s="100">
        <v>95</v>
      </c>
      <c r="BL83" s="100">
        <v>73</v>
      </c>
      <c r="BM83" s="100">
        <v>0</v>
      </c>
      <c r="BN83" s="100">
        <v>1134</v>
      </c>
      <c r="BP83" s="122">
        <v>1976</v>
      </c>
    </row>
    <row r="84" spans="2:68">
      <c r="B84" s="122">
        <v>1977</v>
      </c>
      <c r="C84" s="100">
        <v>61</v>
      </c>
      <c r="D84" s="100">
        <v>9</v>
      </c>
      <c r="E84" s="100">
        <v>11</v>
      </c>
      <c r="F84" s="100">
        <v>25</v>
      </c>
      <c r="G84" s="100">
        <v>16</v>
      </c>
      <c r="H84" s="100">
        <v>20</v>
      </c>
      <c r="I84" s="100">
        <v>17</v>
      </c>
      <c r="J84" s="100">
        <v>16</v>
      </c>
      <c r="K84" s="100">
        <v>18</v>
      </c>
      <c r="L84" s="100">
        <v>28</v>
      </c>
      <c r="M84" s="100">
        <v>27</v>
      </c>
      <c r="N84" s="100">
        <v>40</v>
      </c>
      <c r="O84" s="100">
        <v>55</v>
      </c>
      <c r="P84" s="100">
        <v>63</v>
      </c>
      <c r="Q84" s="100">
        <v>85</v>
      </c>
      <c r="R84" s="100">
        <v>86</v>
      </c>
      <c r="S84" s="100">
        <v>43</v>
      </c>
      <c r="T84" s="100">
        <v>34</v>
      </c>
      <c r="U84" s="100">
        <v>0</v>
      </c>
      <c r="V84" s="100">
        <v>654</v>
      </c>
      <c r="W84" s="128"/>
      <c r="X84" s="122">
        <v>1977</v>
      </c>
      <c r="Y84" s="100">
        <v>33</v>
      </c>
      <c r="Z84" s="100">
        <v>11</v>
      </c>
      <c r="AA84" s="100">
        <v>7</v>
      </c>
      <c r="AB84" s="100">
        <v>7</v>
      </c>
      <c r="AC84" s="100">
        <v>10</v>
      </c>
      <c r="AD84" s="100">
        <v>13</v>
      </c>
      <c r="AE84" s="100">
        <v>7</v>
      </c>
      <c r="AF84" s="100">
        <v>7</v>
      </c>
      <c r="AG84" s="100">
        <v>11</v>
      </c>
      <c r="AH84" s="100">
        <v>14</v>
      </c>
      <c r="AI84" s="100">
        <v>24</v>
      </c>
      <c r="AJ84" s="100">
        <v>35</v>
      </c>
      <c r="AK84" s="100">
        <v>42</v>
      </c>
      <c r="AL84" s="100">
        <v>40</v>
      </c>
      <c r="AM84" s="100">
        <v>52</v>
      </c>
      <c r="AN84" s="100">
        <v>63</v>
      </c>
      <c r="AO84" s="100">
        <v>62</v>
      </c>
      <c r="AP84" s="100">
        <v>39</v>
      </c>
      <c r="AQ84" s="100">
        <v>0</v>
      </c>
      <c r="AR84" s="100">
        <v>477</v>
      </c>
      <c r="AS84" s="128"/>
      <c r="AT84" s="122">
        <v>1977</v>
      </c>
      <c r="AU84" s="100">
        <v>94</v>
      </c>
      <c r="AV84" s="100">
        <v>20</v>
      </c>
      <c r="AW84" s="100">
        <v>18</v>
      </c>
      <c r="AX84" s="100">
        <v>32</v>
      </c>
      <c r="AY84" s="100">
        <v>26</v>
      </c>
      <c r="AZ84" s="100">
        <v>33</v>
      </c>
      <c r="BA84" s="100">
        <v>24</v>
      </c>
      <c r="BB84" s="100">
        <v>23</v>
      </c>
      <c r="BC84" s="100">
        <v>29</v>
      </c>
      <c r="BD84" s="100">
        <v>42</v>
      </c>
      <c r="BE84" s="100">
        <v>51</v>
      </c>
      <c r="BF84" s="100">
        <v>75</v>
      </c>
      <c r="BG84" s="100">
        <v>97</v>
      </c>
      <c r="BH84" s="100">
        <v>103</v>
      </c>
      <c r="BI84" s="100">
        <v>137</v>
      </c>
      <c r="BJ84" s="100">
        <v>149</v>
      </c>
      <c r="BK84" s="100">
        <v>105</v>
      </c>
      <c r="BL84" s="100">
        <v>73</v>
      </c>
      <c r="BM84" s="100">
        <v>0</v>
      </c>
      <c r="BN84" s="100">
        <v>1131</v>
      </c>
      <c r="BP84" s="122">
        <v>1977</v>
      </c>
    </row>
    <row r="85" spans="2:68">
      <c r="B85" s="122">
        <v>1978</v>
      </c>
      <c r="C85" s="100">
        <v>47</v>
      </c>
      <c r="D85" s="100">
        <v>10</v>
      </c>
      <c r="E85" s="100">
        <v>12</v>
      </c>
      <c r="F85" s="100">
        <v>20</v>
      </c>
      <c r="G85" s="100">
        <v>12</v>
      </c>
      <c r="H85" s="100">
        <v>12</v>
      </c>
      <c r="I85" s="100">
        <v>16</v>
      </c>
      <c r="J85" s="100">
        <v>13</v>
      </c>
      <c r="K85" s="100">
        <v>20</v>
      </c>
      <c r="L85" s="100">
        <v>25</v>
      </c>
      <c r="M85" s="100">
        <v>24</v>
      </c>
      <c r="N85" s="100">
        <v>26</v>
      </c>
      <c r="O85" s="100">
        <v>42</v>
      </c>
      <c r="P85" s="100">
        <v>63</v>
      </c>
      <c r="Q85" s="100">
        <v>66</v>
      </c>
      <c r="R85" s="100">
        <v>57</v>
      </c>
      <c r="S85" s="100">
        <v>37</v>
      </c>
      <c r="T85" s="100">
        <v>24</v>
      </c>
      <c r="U85" s="100">
        <v>0</v>
      </c>
      <c r="V85" s="100">
        <v>526</v>
      </c>
      <c r="W85" s="128"/>
      <c r="X85" s="122">
        <v>1978</v>
      </c>
      <c r="Y85" s="100">
        <v>38</v>
      </c>
      <c r="Z85" s="100">
        <v>7</v>
      </c>
      <c r="AA85" s="100">
        <v>11</v>
      </c>
      <c r="AB85" s="100">
        <v>10</v>
      </c>
      <c r="AC85" s="100">
        <v>12</v>
      </c>
      <c r="AD85" s="100">
        <v>8</v>
      </c>
      <c r="AE85" s="100">
        <v>16</v>
      </c>
      <c r="AF85" s="100">
        <v>17</v>
      </c>
      <c r="AG85" s="100">
        <v>14</v>
      </c>
      <c r="AH85" s="100">
        <v>20</v>
      </c>
      <c r="AI85" s="100">
        <v>27</v>
      </c>
      <c r="AJ85" s="100">
        <v>23</v>
      </c>
      <c r="AK85" s="100">
        <v>42</v>
      </c>
      <c r="AL85" s="100">
        <v>61</v>
      </c>
      <c r="AM85" s="100">
        <v>60</v>
      </c>
      <c r="AN85" s="100">
        <v>77</v>
      </c>
      <c r="AO85" s="100">
        <v>51</v>
      </c>
      <c r="AP85" s="100">
        <v>42</v>
      </c>
      <c r="AQ85" s="100">
        <v>0</v>
      </c>
      <c r="AR85" s="100">
        <v>536</v>
      </c>
      <c r="AS85" s="128"/>
      <c r="AT85" s="122">
        <v>1978</v>
      </c>
      <c r="AU85" s="100">
        <v>85</v>
      </c>
      <c r="AV85" s="100">
        <v>17</v>
      </c>
      <c r="AW85" s="100">
        <v>23</v>
      </c>
      <c r="AX85" s="100">
        <v>30</v>
      </c>
      <c r="AY85" s="100">
        <v>24</v>
      </c>
      <c r="AZ85" s="100">
        <v>20</v>
      </c>
      <c r="BA85" s="100">
        <v>32</v>
      </c>
      <c r="BB85" s="100">
        <v>30</v>
      </c>
      <c r="BC85" s="100">
        <v>34</v>
      </c>
      <c r="BD85" s="100">
        <v>45</v>
      </c>
      <c r="BE85" s="100">
        <v>51</v>
      </c>
      <c r="BF85" s="100">
        <v>49</v>
      </c>
      <c r="BG85" s="100">
        <v>84</v>
      </c>
      <c r="BH85" s="100">
        <v>124</v>
      </c>
      <c r="BI85" s="100">
        <v>126</v>
      </c>
      <c r="BJ85" s="100">
        <v>134</v>
      </c>
      <c r="BK85" s="100">
        <v>88</v>
      </c>
      <c r="BL85" s="100">
        <v>66</v>
      </c>
      <c r="BM85" s="100">
        <v>0</v>
      </c>
      <c r="BN85" s="100">
        <v>1062</v>
      </c>
      <c r="BP85" s="122">
        <v>1978</v>
      </c>
    </row>
    <row r="86" spans="2:68">
      <c r="B86" s="123">
        <v>1979</v>
      </c>
      <c r="C86" s="100">
        <v>59</v>
      </c>
      <c r="D86" s="100">
        <v>8</v>
      </c>
      <c r="E86" s="100">
        <v>11</v>
      </c>
      <c r="F86" s="100">
        <v>30</v>
      </c>
      <c r="G86" s="100">
        <v>24</v>
      </c>
      <c r="H86" s="100">
        <v>24</v>
      </c>
      <c r="I86" s="100">
        <v>18</v>
      </c>
      <c r="J86" s="100">
        <v>13</v>
      </c>
      <c r="K86" s="100">
        <v>21</v>
      </c>
      <c r="L86" s="100">
        <v>23</v>
      </c>
      <c r="M86" s="100">
        <v>28</v>
      </c>
      <c r="N86" s="100">
        <v>50</v>
      </c>
      <c r="O86" s="100">
        <v>52</v>
      </c>
      <c r="P86" s="100">
        <v>74</v>
      </c>
      <c r="Q86" s="100">
        <v>94</v>
      </c>
      <c r="R86" s="100">
        <v>94</v>
      </c>
      <c r="S86" s="100">
        <v>54</v>
      </c>
      <c r="T86" s="100">
        <v>38</v>
      </c>
      <c r="U86" s="100">
        <v>0</v>
      </c>
      <c r="V86" s="100">
        <v>715</v>
      </c>
      <c r="W86" s="128"/>
      <c r="X86" s="123">
        <v>1979</v>
      </c>
      <c r="Y86" s="100">
        <v>32</v>
      </c>
      <c r="Z86" s="100">
        <v>16</v>
      </c>
      <c r="AA86" s="100">
        <v>10</v>
      </c>
      <c r="AB86" s="100">
        <v>16</v>
      </c>
      <c r="AC86" s="100">
        <v>8</v>
      </c>
      <c r="AD86" s="100">
        <v>17</v>
      </c>
      <c r="AE86" s="100">
        <v>11</v>
      </c>
      <c r="AF86" s="100">
        <v>6</v>
      </c>
      <c r="AG86" s="100">
        <v>10</v>
      </c>
      <c r="AH86" s="100">
        <v>20</v>
      </c>
      <c r="AI86" s="100">
        <v>18</v>
      </c>
      <c r="AJ86" s="100">
        <v>28</v>
      </c>
      <c r="AK86" s="100">
        <v>51</v>
      </c>
      <c r="AL86" s="100">
        <v>50</v>
      </c>
      <c r="AM86" s="100">
        <v>62</v>
      </c>
      <c r="AN86" s="100">
        <v>81</v>
      </c>
      <c r="AO86" s="100">
        <v>60</v>
      </c>
      <c r="AP86" s="100">
        <v>58</v>
      </c>
      <c r="AQ86" s="100">
        <v>0</v>
      </c>
      <c r="AR86" s="100">
        <v>554</v>
      </c>
      <c r="AS86" s="128"/>
      <c r="AT86" s="123">
        <v>1979</v>
      </c>
      <c r="AU86" s="100">
        <v>91</v>
      </c>
      <c r="AV86" s="100">
        <v>24</v>
      </c>
      <c r="AW86" s="100">
        <v>21</v>
      </c>
      <c r="AX86" s="100">
        <v>46</v>
      </c>
      <c r="AY86" s="100">
        <v>32</v>
      </c>
      <c r="AZ86" s="100">
        <v>41</v>
      </c>
      <c r="BA86" s="100">
        <v>29</v>
      </c>
      <c r="BB86" s="100">
        <v>19</v>
      </c>
      <c r="BC86" s="100">
        <v>31</v>
      </c>
      <c r="BD86" s="100">
        <v>43</v>
      </c>
      <c r="BE86" s="100">
        <v>46</v>
      </c>
      <c r="BF86" s="100">
        <v>78</v>
      </c>
      <c r="BG86" s="100">
        <v>103</v>
      </c>
      <c r="BH86" s="100">
        <v>124</v>
      </c>
      <c r="BI86" s="100">
        <v>156</v>
      </c>
      <c r="BJ86" s="100">
        <v>175</v>
      </c>
      <c r="BK86" s="100">
        <v>114</v>
      </c>
      <c r="BL86" s="100">
        <v>96</v>
      </c>
      <c r="BM86" s="100">
        <v>0</v>
      </c>
      <c r="BN86" s="100">
        <v>1269</v>
      </c>
      <c r="BP86" s="123">
        <v>1979</v>
      </c>
    </row>
    <row r="87" spans="2:68">
      <c r="B87" s="123">
        <v>1980</v>
      </c>
      <c r="C87" s="100">
        <v>48</v>
      </c>
      <c r="D87" s="100">
        <v>10</v>
      </c>
      <c r="E87" s="100">
        <v>8</v>
      </c>
      <c r="F87" s="100">
        <v>17</v>
      </c>
      <c r="G87" s="100">
        <v>18</v>
      </c>
      <c r="H87" s="100">
        <v>12</v>
      </c>
      <c r="I87" s="100">
        <v>17</v>
      </c>
      <c r="J87" s="100">
        <v>13</v>
      </c>
      <c r="K87" s="100">
        <v>18</v>
      </c>
      <c r="L87" s="100">
        <v>27</v>
      </c>
      <c r="M87" s="100">
        <v>33</v>
      </c>
      <c r="N87" s="100">
        <v>42</v>
      </c>
      <c r="O87" s="100">
        <v>53</v>
      </c>
      <c r="P87" s="100">
        <v>74</v>
      </c>
      <c r="Q87" s="100">
        <v>83</v>
      </c>
      <c r="R87" s="100">
        <v>102</v>
      </c>
      <c r="S87" s="100">
        <v>60</v>
      </c>
      <c r="T87" s="100">
        <v>41</v>
      </c>
      <c r="U87" s="100">
        <v>0</v>
      </c>
      <c r="V87" s="100">
        <v>676</v>
      </c>
      <c r="W87" s="128"/>
      <c r="X87" s="123">
        <v>1980</v>
      </c>
      <c r="Y87" s="100">
        <v>44</v>
      </c>
      <c r="Z87" s="100">
        <v>8</v>
      </c>
      <c r="AA87" s="100">
        <v>6</v>
      </c>
      <c r="AB87" s="100">
        <v>4</v>
      </c>
      <c r="AC87" s="100">
        <v>12</v>
      </c>
      <c r="AD87" s="100">
        <v>13</v>
      </c>
      <c r="AE87" s="100">
        <v>8</v>
      </c>
      <c r="AF87" s="100">
        <v>6</v>
      </c>
      <c r="AG87" s="100">
        <v>14</v>
      </c>
      <c r="AH87" s="100">
        <v>23</v>
      </c>
      <c r="AI87" s="100">
        <v>27</v>
      </c>
      <c r="AJ87" s="100">
        <v>36</v>
      </c>
      <c r="AK87" s="100">
        <v>45</v>
      </c>
      <c r="AL87" s="100">
        <v>67</v>
      </c>
      <c r="AM87" s="100">
        <v>64</v>
      </c>
      <c r="AN87" s="100">
        <v>81</v>
      </c>
      <c r="AO87" s="100">
        <v>69</v>
      </c>
      <c r="AP87" s="100">
        <v>81</v>
      </c>
      <c r="AQ87" s="100">
        <v>0</v>
      </c>
      <c r="AR87" s="100">
        <v>608</v>
      </c>
      <c r="AS87" s="128"/>
      <c r="AT87" s="123">
        <v>1980</v>
      </c>
      <c r="AU87" s="100">
        <v>92</v>
      </c>
      <c r="AV87" s="100">
        <v>18</v>
      </c>
      <c r="AW87" s="100">
        <v>14</v>
      </c>
      <c r="AX87" s="100">
        <v>21</v>
      </c>
      <c r="AY87" s="100">
        <v>30</v>
      </c>
      <c r="AZ87" s="100">
        <v>25</v>
      </c>
      <c r="BA87" s="100">
        <v>25</v>
      </c>
      <c r="BB87" s="100">
        <v>19</v>
      </c>
      <c r="BC87" s="100">
        <v>32</v>
      </c>
      <c r="BD87" s="100">
        <v>50</v>
      </c>
      <c r="BE87" s="100">
        <v>60</v>
      </c>
      <c r="BF87" s="100">
        <v>78</v>
      </c>
      <c r="BG87" s="100">
        <v>98</v>
      </c>
      <c r="BH87" s="100">
        <v>141</v>
      </c>
      <c r="BI87" s="100">
        <v>147</v>
      </c>
      <c r="BJ87" s="100">
        <v>183</v>
      </c>
      <c r="BK87" s="100">
        <v>129</v>
      </c>
      <c r="BL87" s="100">
        <v>122</v>
      </c>
      <c r="BM87" s="100">
        <v>0</v>
      </c>
      <c r="BN87" s="100">
        <v>1284</v>
      </c>
      <c r="BP87" s="123">
        <v>1980</v>
      </c>
    </row>
    <row r="88" spans="2:68">
      <c r="B88" s="123">
        <v>1981</v>
      </c>
      <c r="C88" s="100">
        <v>42</v>
      </c>
      <c r="D88" s="100">
        <v>19</v>
      </c>
      <c r="E88" s="100">
        <v>12</v>
      </c>
      <c r="F88" s="100">
        <v>30</v>
      </c>
      <c r="G88" s="100">
        <v>20</v>
      </c>
      <c r="H88" s="100">
        <v>20</v>
      </c>
      <c r="I88" s="100">
        <v>17</v>
      </c>
      <c r="J88" s="100">
        <v>19</v>
      </c>
      <c r="K88" s="100">
        <v>19</v>
      </c>
      <c r="L88" s="100">
        <v>19</v>
      </c>
      <c r="M88" s="100">
        <v>37</v>
      </c>
      <c r="N88" s="100">
        <v>50</v>
      </c>
      <c r="O88" s="100">
        <v>55</v>
      </c>
      <c r="P88" s="100">
        <v>72</v>
      </c>
      <c r="Q88" s="100">
        <v>79</v>
      </c>
      <c r="R88" s="100">
        <v>97</v>
      </c>
      <c r="S88" s="100">
        <v>68</v>
      </c>
      <c r="T88" s="100">
        <v>58</v>
      </c>
      <c r="U88" s="100">
        <v>1</v>
      </c>
      <c r="V88" s="100">
        <v>734</v>
      </c>
      <c r="W88" s="128"/>
      <c r="X88" s="123">
        <v>1981</v>
      </c>
      <c r="Y88" s="100">
        <v>38</v>
      </c>
      <c r="Z88" s="100">
        <v>10</v>
      </c>
      <c r="AA88" s="100">
        <v>10</v>
      </c>
      <c r="AB88" s="100">
        <v>13</v>
      </c>
      <c r="AC88" s="100">
        <v>8</v>
      </c>
      <c r="AD88" s="100">
        <v>10</v>
      </c>
      <c r="AE88" s="100">
        <v>9</v>
      </c>
      <c r="AF88" s="100">
        <v>8</v>
      </c>
      <c r="AG88" s="100">
        <v>14</v>
      </c>
      <c r="AH88" s="100">
        <v>18</v>
      </c>
      <c r="AI88" s="100">
        <v>25</v>
      </c>
      <c r="AJ88" s="100">
        <v>33</v>
      </c>
      <c r="AK88" s="100">
        <v>41</v>
      </c>
      <c r="AL88" s="100">
        <v>56</v>
      </c>
      <c r="AM88" s="100">
        <v>64</v>
      </c>
      <c r="AN88" s="100">
        <v>83</v>
      </c>
      <c r="AO88" s="100">
        <v>85</v>
      </c>
      <c r="AP88" s="100">
        <v>74</v>
      </c>
      <c r="AQ88" s="100">
        <v>0</v>
      </c>
      <c r="AR88" s="100">
        <v>599</v>
      </c>
      <c r="AS88" s="128"/>
      <c r="AT88" s="123">
        <v>1981</v>
      </c>
      <c r="AU88" s="100">
        <v>80</v>
      </c>
      <c r="AV88" s="100">
        <v>29</v>
      </c>
      <c r="AW88" s="100">
        <v>22</v>
      </c>
      <c r="AX88" s="100">
        <v>43</v>
      </c>
      <c r="AY88" s="100">
        <v>28</v>
      </c>
      <c r="AZ88" s="100">
        <v>30</v>
      </c>
      <c r="BA88" s="100">
        <v>26</v>
      </c>
      <c r="BB88" s="100">
        <v>27</v>
      </c>
      <c r="BC88" s="100">
        <v>33</v>
      </c>
      <c r="BD88" s="100">
        <v>37</v>
      </c>
      <c r="BE88" s="100">
        <v>62</v>
      </c>
      <c r="BF88" s="100">
        <v>83</v>
      </c>
      <c r="BG88" s="100">
        <v>96</v>
      </c>
      <c r="BH88" s="100">
        <v>128</v>
      </c>
      <c r="BI88" s="100">
        <v>143</v>
      </c>
      <c r="BJ88" s="100">
        <v>180</v>
      </c>
      <c r="BK88" s="100">
        <v>153</v>
      </c>
      <c r="BL88" s="100">
        <v>132</v>
      </c>
      <c r="BM88" s="100">
        <v>1</v>
      </c>
      <c r="BN88" s="100">
        <v>1333</v>
      </c>
      <c r="BP88" s="123">
        <v>1981</v>
      </c>
    </row>
    <row r="89" spans="2:68">
      <c r="B89" s="123">
        <v>1982</v>
      </c>
      <c r="C89" s="100">
        <v>56</v>
      </c>
      <c r="D89" s="100">
        <v>13</v>
      </c>
      <c r="E89" s="100">
        <v>19</v>
      </c>
      <c r="F89" s="100">
        <v>26</v>
      </c>
      <c r="G89" s="100">
        <v>21</v>
      </c>
      <c r="H89" s="100">
        <v>24</v>
      </c>
      <c r="I89" s="100">
        <v>16</v>
      </c>
      <c r="J89" s="100">
        <v>22</v>
      </c>
      <c r="K89" s="100">
        <v>23</v>
      </c>
      <c r="L89" s="100">
        <v>35</v>
      </c>
      <c r="M89" s="100">
        <v>29</v>
      </c>
      <c r="N89" s="100">
        <v>53</v>
      </c>
      <c r="O89" s="100">
        <v>62</v>
      </c>
      <c r="P89" s="100">
        <v>96</v>
      </c>
      <c r="Q89" s="100">
        <v>96</v>
      </c>
      <c r="R89" s="100">
        <v>107</v>
      </c>
      <c r="S89" s="100">
        <v>71</v>
      </c>
      <c r="T89" s="100">
        <v>57</v>
      </c>
      <c r="U89" s="100">
        <v>1</v>
      </c>
      <c r="V89" s="100">
        <v>827</v>
      </c>
      <c r="W89" s="128"/>
      <c r="X89" s="123">
        <v>1982</v>
      </c>
      <c r="Y89" s="100">
        <v>40</v>
      </c>
      <c r="Z89" s="100">
        <v>12</v>
      </c>
      <c r="AA89" s="100">
        <v>7</v>
      </c>
      <c r="AB89" s="100">
        <v>10</v>
      </c>
      <c r="AC89" s="100">
        <v>14</v>
      </c>
      <c r="AD89" s="100">
        <v>11</v>
      </c>
      <c r="AE89" s="100">
        <v>15</v>
      </c>
      <c r="AF89" s="100">
        <v>8</v>
      </c>
      <c r="AG89" s="100">
        <v>14</v>
      </c>
      <c r="AH89" s="100">
        <v>17</v>
      </c>
      <c r="AI89" s="100">
        <v>18</v>
      </c>
      <c r="AJ89" s="100">
        <v>36</v>
      </c>
      <c r="AK89" s="100">
        <v>64</v>
      </c>
      <c r="AL89" s="100">
        <v>58</v>
      </c>
      <c r="AM89" s="100">
        <v>77</v>
      </c>
      <c r="AN89" s="100">
        <v>90</v>
      </c>
      <c r="AO89" s="100">
        <v>78</v>
      </c>
      <c r="AP89" s="100">
        <v>94</v>
      </c>
      <c r="AQ89" s="100">
        <v>0</v>
      </c>
      <c r="AR89" s="100">
        <v>663</v>
      </c>
      <c r="AS89" s="128"/>
      <c r="AT89" s="123">
        <v>1982</v>
      </c>
      <c r="AU89" s="100">
        <v>96</v>
      </c>
      <c r="AV89" s="100">
        <v>25</v>
      </c>
      <c r="AW89" s="100">
        <v>26</v>
      </c>
      <c r="AX89" s="100">
        <v>36</v>
      </c>
      <c r="AY89" s="100">
        <v>35</v>
      </c>
      <c r="AZ89" s="100">
        <v>35</v>
      </c>
      <c r="BA89" s="100">
        <v>31</v>
      </c>
      <c r="BB89" s="100">
        <v>30</v>
      </c>
      <c r="BC89" s="100">
        <v>37</v>
      </c>
      <c r="BD89" s="100">
        <v>52</v>
      </c>
      <c r="BE89" s="100">
        <v>47</v>
      </c>
      <c r="BF89" s="100">
        <v>89</v>
      </c>
      <c r="BG89" s="100">
        <v>126</v>
      </c>
      <c r="BH89" s="100">
        <v>154</v>
      </c>
      <c r="BI89" s="100">
        <v>173</v>
      </c>
      <c r="BJ89" s="100">
        <v>197</v>
      </c>
      <c r="BK89" s="100">
        <v>149</v>
      </c>
      <c r="BL89" s="100">
        <v>151</v>
      </c>
      <c r="BM89" s="100">
        <v>1</v>
      </c>
      <c r="BN89" s="100">
        <v>1490</v>
      </c>
      <c r="BP89" s="123">
        <v>1982</v>
      </c>
    </row>
    <row r="90" spans="2:68">
      <c r="B90" s="123">
        <v>1983</v>
      </c>
      <c r="C90" s="100">
        <v>57</v>
      </c>
      <c r="D90" s="100">
        <v>11</v>
      </c>
      <c r="E90" s="100">
        <v>12</v>
      </c>
      <c r="F90" s="100">
        <v>23</v>
      </c>
      <c r="G90" s="100">
        <v>24</v>
      </c>
      <c r="H90" s="100">
        <v>25</v>
      </c>
      <c r="I90" s="100">
        <v>20</v>
      </c>
      <c r="J90" s="100">
        <v>14</v>
      </c>
      <c r="K90" s="100">
        <v>21</v>
      </c>
      <c r="L90" s="100">
        <v>33</v>
      </c>
      <c r="M90" s="100">
        <v>31</v>
      </c>
      <c r="N90" s="100">
        <v>37</v>
      </c>
      <c r="O90" s="100">
        <v>63</v>
      </c>
      <c r="P90" s="100">
        <v>75</v>
      </c>
      <c r="Q90" s="100">
        <v>95</v>
      </c>
      <c r="R90" s="100">
        <v>119</v>
      </c>
      <c r="S90" s="100">
        <v>85</v>
      </c>
      <c r="T90" s="100">
        <v>61</v>
      </c>
      <c r="U90" s="100">
        <v>0</v>
      </c>
      <c r="V90" s="100">
        <v>806</v>
      </c>
      <c r="W90" s="128"/>
      <c r="X90" s="123">
        <v>1983</v>
      </c>
      <c r="Y90" s="100">
        <v>31</v>
      </c>
      <c r="Z90" s="100">
        <v>8</v>
      </c>
      <c r="AA90" s="100">
        <v>5</v>
      </c>
      <c r="AB90" s="100">
        <v>12</v>
      </c>
      <c r="AC90" s="100">
        <v>12</v>
      </c>
      <c r="AD90" s="100">
        <v>10</v>
      </c>
      <c r="AE90" s="100">
        <v>15</v>
      </c>
      <c r="AF90" s="100">
        <v>16</v>
      </c>
      <c r="AG90" s="100">
        <v>7</v>
      </c>
      <c r="AH90" s="100">
        <v>22</v>
      </c>
      <c r="AI90" s="100">
        <v>18</v>
      </c>
      <c r="AJ90" s="100">
        <v>44</v>
      </c>
      <c r="AK90" s="100">
        <v>41</v>
      </c>
      <c r="AL90" s="100">
        <v>69</v>
      </c>
      <c r="AM90" s="100">
        <v>79</v>
      </c>
      <c r="AN90" s="100">
        <v>98</v>
      </c>
      <c r="AO90" s="100">
        <v>105</v>
      </c>
      <c r="AP90" s="100">
        <v>103</v>
      </c>
      <c r="AQ90" s="100">
        <v>0</v>
      </c>
      <c r="AR90" s="100">
        <v>695</v>
      </c>
      <c r="AS90" s="128"/>
      <c r="AT90" s="123">
        <v>1983</v>
      </c>
      <c r="AU90" s="100">
        <v>88</v>
      </c>
      <c r="AV90" s="100">
        <v>19</v>
      </c>
      <c r="AW90" s="100">
        <v>17</v>
      </c>
      <c r="AX90" s="100">
        <v>35</v>
      </c>
      <c r="AY90" s="100">
        <v>36</v>
      </c>
      <c r="AZ90" s="100">
        <v>35</v>
      </c>
      <c r="BA90" s="100">
        <v>35</v>
      </c>
      <c r="BB90" s="100">
        <v>30</v>
      </c>
      <c r="BC90" s="100">
        <v>28</v>
      </c>
      <c r="BD90" s="100">
        <v>55</v>
      </c>
      <c r="BE90" s="100">
        <v>49</v>
      </c>
      <c r="BF90" s="100">
        <v>81</v>
      </c>
      <c r="BG90" s="100">
        <v>104</v>
      </c>
      <c r="BH90" s="100">
        <v>144</v>
      </c>
      <c r="BI90" s="100">
        <v>174</v>
      </c>
      <c r="BJ90" s="100">
        <v>217</v>
      </c>
      <c r="BK90" s="100">
        <v>190</v>
      </c>
      <c r="BL90" s="100">
        <v>164</v>
      </c>
      <c r="BM90" s="100">
        <v>0</v>
      </c>
      <c r="BN90" s="100">
        <v>1501</v>
      </c>
      <c r="BP90" s="123">
        <v>1983</v>
      </c>
    </row>
    <row r="91" spans="2:68">
      <c r="B91" s="123">
        <v>1984</v>
      </c>
      <c r="C91" s="100">
        <v>40</v>
      </c>
      <c r="D91" s="100">
        <v>10</v>
      </c>
      <c r="E91" s="100">
        <v>11</v>
      </c>
      <c r="F91" s="100">
        <v>21</v>
      </c>
      <c r="G91" s="100">
        <v>18</v>
      </c>
      <c r="H91" s="100">
        <v>14</v>
      </c>
      <c r="I91" s="100">
        <v>18</v>
      </c>
      <c r="J91" s="100">
        <v>18</v>
      </c>
      <c r="K91" s="100">
        <v>30</v>
      </c>
      <c r="L91" s="100">
        <v>25</v>
      </c>
      <c r="M91" s="100">
        <v>31</v>
      </c>
      <c r="N91" s="100">
        <v>42</v>
      </c>
      <c r="O91" s="100">
        <v>68</v>
      </c>
      <c r="P91" s="100">
        <v>85</v>
      </c>
      <c r="Q91" s="100">
        <v>114</v>
      </c>
      <c r="R91" s="100">
        <v>118</v>
      </c>
      <c r="S91" s="100">
        <v>96</v>
      </c>
      <c r="T91" s="100">
        <v>62</v>
      </c>
      <c r="U91" s="100">
        <v>0</v>
      </c>
      <c r="V91" s="100">
        <v>821</v>
      </c>
      <c r="W91" s="128"/>
      <c r="X91" s="123">
        <v>1984</v>
      </c>
      <c r="Y91" s="100">
        <v>38</v>
      </c>
      <c r="Z91" s="100">
        <v>9</v>
      </c>
      <c r="AA91" s="100">
        <v>13</v>
      </c>
      <c r="AB91" s="100">
        <v>8</v>
      </c>
      <c r="AC91" s="100">
        <v>6</v>
      </c>
      <c r="AD91" s="100">
        <v>11</v>
      </c>
      <c r="AE91" s="100">
        <v>11</v>
      </c>
      <c r="AF91" s="100">
        <v>19</v>
      </c>
      <c r="AG91" s="100">
        <v>12</v>
      </c>
      <c r="AH91" s="100">
        <v>16</v>
      </c>
      <c r="AI91" s="100">
        <v>22</v>
      </c>
      <c r="AJ91" s="100">
        <v>28</v>
      </c>
      <c r="AK91" s="100">
        <v>47</v>
      </c>
      <c r="AL91" s="100">
        <v>54</v>
      </c>
      <c r="AM91" s="100">
        <v>82</v>
      </c>
      <c r="AN91" s="100">
        <v>105</v>
      </c>
      <c r="AO91" s="100">
        <v>98</v>
      </c>
      <c r="AP91" s="100">
        <v>111</v>
      </c>
      <c r="AQ91" s="100">
        <v>0</v>
      </c>
      <c r="AR91" s="100">
        <v>690</v>
      </c>
      <c r="AS91" s="128"/>
      <c r="AT91" s="123">
        <v>1984</v>
      </c>
      <c r="AU91" s="100">
        <v>78</v>
      </c>
      <c r="AV91" s="100">
        <v>19</v>
      </c>
      <c r="AW91" s="100">
        <v>24</v>
      </c>
      <c r="AX91" s="100">
        <v>29</v>
      </c>
      <c r="AY91" s="100">
        <v>24</v>
      </c>
      <c r="AZ91" s="100">
        <v>25</v>
      </c>
      <c r="BA91" s="100">
        <v>29</v>
      </c>
      <c r="BB91" s="100">
        <v>37</v>
      </c>
      <c r="BC91" s="100">
        <v>42</v>
      </c>
      <c r="BD91" s="100">
        <v>41</v>
      </c>
      <c r="BE91" s="100">
        <v>53</v>
      </c>
      <c r="BF91" s="100">
        <v>70</v>
      </c>
      <c r="BG91" s="100">
        <v>115</v>
      </c>
      <c r="BH91" s="100">
        <v>139</v>
      </c>
      <c r="BI91" s="100">
        <v>196</v>
      </c>
      <c r="BJ91" s="100">
        <v>223</v>
      </c>
      <c r="BK91" s="100">
        <v>194</v>
      </c>
      <c r="BL91" s="100">
        <v>173</v>
      </c>
      <c r="BM91" s="100">
        <v>0</v>
      </c>
      <c r="BN91" s="100">
        <v>1511</v>
      </c>
      <c r="BP91" s="123">
        <v>1984</v>
      </c>
    </row>
    <row r="92" spans="2:68">
      <c r="B92" s="123">
        <v>1985</v>
      </c>
      <c r="C92" s="100">
        <v>40</v>
      </c>
      <c r="D92" s="100">
        <v>14</v>
      </c>
      <c r="E92" s="100">
        <v>13</v>
      </c>
      <c r="F92" s="100">
        <v>33</v>
      </c>
      <c r="G92" s="100">
        <v>17</v>
      </c>
      <c r="H92" s="100">
        <v>17</v>
      </c>
      <c r="I92" s="100">
        <v>20</v>
      </c>
      <c r="J92" s="100">
        <v>28</v>
      </c>
      <c r="K92" s="100">
        <v>19</v>
      </c>
      <c r="L92" s="100">
        <v>24</v>
      </c>
      <c r="M92" s="100">
        <v>23</v>
      </c>
      <c r="N92" s="100">
        <v>56</v>
      </c>
      <c r="O92" s="100">
        <v>78</v>
      </c>
      <c r="P92" s="100">
        <v>98</v>
      </c>
      <c r="Q92" s="100">
        <v>122</v>
      </c>
      <c r="R92" s="100">
        <v>143</v>
      </c>
      <c r="S92" s="100">
        <v>131</v>
      </c>
      <c r="T92" s="100">
        <v>104</v>
      </c>
      <c r="U92" s="100">
        <v>0</v>
      </c>
      <c r="V92" s="100">
        <v>980</v>
      </c>
      <c r="W92" s="128"/>
      <c r="X92" s="123">
        <v>1985</v>
      </c>
      <c r="Y92" s="100">
        <v>34</v>
      </c>
      <c r="Z92" s="100">
        <v>9</v>
      </c>
      <c r="AA92" s="100">
        <v>8</v>
      </c>
      <c r="AB92" s="100">
        <v>11</v>
      </c>
      <c r="AC92" s="100">
        <v>6</v>
      </c>
      <c r="AD92" s="100">
        <v>16</v>
      </c>
      <c r="AE92" s="100">
        <v>12</v>
      </c>
      <c r="AF92" s="100">
        <v>12</v>
      </c>
      <c r="AG92" s="100">
        <v>13</v>
      </c>
      <c r="AH92" s="100">
        <v>25</v>
      </c>
      <c r="AI92" s="100">
        <v>15</v>
      </c>
      <c r="AJ92" s="100">
        <v>36</v>
      </c>
      <c r="AK92" s="100">
        <v>49</v>
      </c>
      <c r="AL92" s="100">
        <v>70</v>
      </c>
      <c r="AM92" s="100">
        <v>112</v>
      </c>
      <c r="AN92" s="100">
        <v>137</v>
      </c>
      <c r="AO92" s="100">
        <v>137</v>
      </c>
      <c r="AP92" s="100">
        <v>171</v>
      </c>
      <c r="AQ92" s="100">
        <v>0</v>
      </c>
      <c r="AR92" s="100">
        <v>873</v>
      </c>
      <c r="AS92" s="128"/>
      <c r="AT92" s="123">
        <v>1985</v>
      </c>
      <c r="AU92" s="100">
        <v>74</v>
      </c>
      <c r="AV92" s="100">
        <v>23</v>
      </c>
      <c r="AW92" s="100">
        <v>21</v>
      </c>
      <c r="AX92" s="100">
        <v>44</v>
      </c>
      <c r="AY92" s="100">
        <v>23</v>
      </c>
      <c r="AZ92" s="100">
        <v>33</v>
      </c>
      <c r="BA92" s="100">
        <v>32</v>
      </c>
      <c r="BB92" s="100">
        <v>40</v>
      </c>
      <c r="BC92" s="100">
        <v>32</v>
      </c>
      <c r="BD92" s="100">
        <v>49</v>
      </c>
      <c r="BE92" s="100">
        <v>38</v>
      </c>
      <c r="BF92" s="100">
        <v>92</v>
      </c>
      <c r="BG92" s="100">
        <v>127</v>
      </c>
      <c r="BH92" s="100">
        <v>168</v>
      </c>
      <c r="BI92" s="100">
        <v>234</v>
      </c>
      <c r="BJ92" s="100">
        <v>280</v>
      </c>
      <c r="BK92" s="100">
        <v>268</v>
      </c>
      <c r="BL92" s="100">
        <v>275</v>
      </c>
      <c r="BM92" s="100">
        <v>0</v>
      </c>
      <c r="BN92" s="100">
        <v>1853</v>
      </c>
      <c r="BP92" s="123">
        <v>1985</v>
      </c>
    </row>
    <row r="93" spans="2:68">
      <c r="B93" s="123">
        <v>1986</v>
      </c>
      <c r="C93" s="100">
        <v>34</v>
      </c>
      <c r="D93" s="100">
        <v>18</v>
      </c>
      <c r="E93" s="100">
        <v>13</v>
      </c>
      <c r="F93" s="100">
        <v>24</v>
      </c>
      <c r="G93" s="100">
        <v>26</v>
      </c>
      <c r="H93" s="100">
        <v>11</v>
      </c>
      <c r="I93" s="100">
        <v>21</v>
      </c>
      <c r="J93" s="100">
        <v>24</v>
      </c>
      <c r="K93" s="100">
        <v>22</v>
      </c>
      <c r="L93" s="100">
        <v>16</v>
      </c>
      <c r="M93" s="100">
        <v>26</v>
      </c>
      <c r="N93" s="100">
        <v>43</v>
      </c>
      <c r="O93" s="100">
        <v>61</v>
      </c>
      <c r="P93" s="100">
        <v>82</v>
      </c>
      <c r="Q93" s="100">
        <v>132</v>
      </c>
      <c r="R93" s="100">
        <v>156</v>
      </c>
      <c r="S93" s="100">
        <v>121</v>
      </c>
      <c r="T93" s="100">
        <v>81</v>
      </c>
      <c r="U93" s="100">
        <v>0</v>
      </c>
      <c r="V93" s="100">
        <v>911</v>
      </c>
      <c r="W93" s="128"/>
      <c r="X93" s="123">
        <v>1986</v>
      </c>
      <c r="Y93" s="100">
        <v>27</v>
      </c>
      <c r="Z93" s="100">
        <v>6</v>
      </c>
      <c r="AA93" s="100">
        <v>7</v>
      </c>
      <c r="AB93" s="100">
        <v>10</v>
      </c>
      <c r="AC93" s="100">
        <v>13</v>
      </c>
      <c r="AD93" s="100">
        <v>9</v>
      </c>
      <c r="AE93" s="100">
        <v>12</v>
      </c>
      <c r="AF93" s="100">
        <v>13</v>
      </c>
      <c r="AG93" s="100">
        <v>11</v>
      </c>
      <c r="AH93" s="100">
        <v>14</v>
      </c>
      <c r="AI93" s="100">
        <v>17</v>
      </c>
      <c r="AJ93" s="100">
        <v>36</v>
      </c>
      <c r="AK93" s="100">
        <v>32</v>
      </c>
      <c r="AL93" s="100">
        <v>71</v>
      </c>
      <c r="AM93" s="100">
        <v>130</v>
      </c>
      <c r="AN93" s="100">
        <v>141</v>
      </c>
      <c r="AO93" s="100">
        <v>145</v>
      </c>
      <c r="AP93" s="100">
        <v>177</v>
      </c>
      <c r="AQ93" s="100">
        <v>0</v>
      </c>
      <c r="AR93" s="100">
        <v>871</v>
      </c>
      <c r="AS93" s="128"/>
      <c r="AT93" s="123">
        <v>1986</v>
      </c>
      <c r="AU93" s="100">
        <v>61</v>
      </c>
      <c r="AV93" s="100">
        <v>24</v>
      </c>
      <c r="AW93" s="100">
        <v>20</v>
      </c>
      <c r="AX93" s="100">
        <v>34</v>
      </c>
      <c r="AY93" s="100">
        <v>39</v>
      </c>
      <c r="AZ93" s="100">
        <v>20</v>
      </c>
      <c r="BA93" s="100">
        <v>33</v>
      </c>
      <c r="BB93" s="100">
        <v>37</v>
      </c>
      <c r="BC93" s="100">
        <v>33</v>
      </c>
      <c r="BD93" s="100">
        <v>30</v>
      </c>
      <c r="BE93" s="100">
        <v>43</v>
      </c>
      <c r="BF93" s="100">
        <v>79</v>
      </c>
      <c r="BG93" s="100">
        <v>93</v>
      </c>
      <c r="BH93" s="100">
        <v>153</v>
      </c>
      <c r="BI93" s="100">
        <v>262</v>
      </c>
      <c r="BJ93" s="100">
        <v>297</v>
      </c>
      <c r="BK93" s="100">
        <v>266</v>
      </c>
      <c r="BL93" s="100">
        <v>258</v>
      </c>
      <c r="BM93" s="100">
        <v>0</v>
      </c>
      <c r="BN93" s="100">
        <v>1782</v>
      </c>
      <c r="BP93" s="123">
        <v>1986</v>
      </c>
    </row>
    <row r="94" spans="2:68">
      <c r="B94" s="123">
        <v>1987</v>
      </c>
      <c r="C94" s="100">
        <v>37</v>
      </c>
      <c r="D94" s="100">
        <v>10</v>
      </c>
      <c r="E94" s="100">
        <v>9</v>
      </c>
      <c r="F94" s="100">
        <v>20</v>
      </c>
      <c r="G94" s="100">
        <v>29</v>
      </c>
      <c r="H94" s="100">
        <v>18</v>
      </c>
      <c r="I94" s="100">
        <v>19</v>
      </c>
      <c r="J94" s="100">
        <v>31</v>
      </c>
      <c r="K94" s="100">
        <v>20</v>
      </c>
      <c r="L94" s="100">
        <v>16</v>
      </c>
      <c r="M94" s="100">
        <v>37</v>
      </c>
      <c r="N94" s="100">
        <v>47</v>
      </c>
      <c r="O94" s="100">
        <v>68</v>
      </c>
      <c r="P94" s="100">
        <v>103</v>
      </c>
      <c r="Q94" s="100">
        <v>128</v>
      </c>
      <c r="R94" s="100">
        <v>169</v>
      </c>
      <c r="S94" s="100">
        <v>143</v>
      </c>
      <c r="T94" s="100">
        <v>103</v>
      </c>
      <c r="U94" s="100">
        <v>0</v>
      </c>
      <c r="V94" s="100">
        <v>1007</v>
      </c>
      <c r="W94" s="128"/>
      <c r="X94" s="123">
        <v>1987</v>
      </c>
      <c r="Y94" s="100">
        <v>40</v>
      </c>
      <c r="Z94" s="100">
        <v>7</v>
      </c>
      <c r="AA94" s="100">
        <v>4</v>
      </c>
      <c r="AB94" s="100">
        <v>10</v>
      </c>
      <c r="AC94" s="100">
        <v>12</v>
      </c>
      <c r="AD94" s="100">
        <v>7</v>
      </c>
      <c r="AE94" s="100">
        <v>13</v>
      </c>
      <c r="AF94" s="100">
        <v>10</v>
      </c>
      <c r="AG94" s="100">
        <v>20</v>
      </c>
      <c r="AH94" s="100">
        <v>12</v>
      </c>
      <c r="AI94" s="100">
        <v>20</v>
      </c>
      <c r="AJ94" s="100">
        <v>35</v>
      </c>
      <c r="AK94" s="100">
        <v>64</v>
      </c>
      <c r="AL94" s="100">
        <v>75</v>
      </c>
      <c r="AM94" s="100">
        <v>104</v>
      </c>
      <c r="AN94" s="100">
        <v>160</v>
      </c>
      <c r="AO94" s="100">
        <v>162</v>
      </c>
      <c r="AP94" s="100">
        <v>212</v>
      </c>
      <c r="AQ94" s="100">
        <v>0</v>
      </c>
      <c r="AR94" s="100">
        <v>967</v>
      </c>
      <c r="AS94" s="128"/>
      <c r="AT94" s="123">
        <v>1987</v>
      </c>
      <c r="AU94" s="100">
        <v>77</v>
      </c>
      <c r="AV94" s="100">
        <v>17</v>
      </c>
      <c r="AW94" s="100">
        <v>13</v>
      </c>
      <c r="AX94" s="100">
        <v>30</v>
      </c>
      <c r="AY94" s="100">
        <v>41</v>
      </c>
      <c r="AZ94" s="100">
        <v>25</v>
      </c>
      <c r="BA94" s="100">
        <v>32</v>
      </c>
      <c r="BB94" s="100">
        <v>41</v>
      </c>
      <c r="BC94" s="100">
        <v>40</v>
      </c>
      <c r="BD94" s="100">
        <v>28</v>
      </c>
      <c r="BE94" s="100">
        <v>57</v>
      </c>
      <c r="BF94" s="100">
        <v>82</v>
      </c>
      <c r="BG94" s="100">
        <v>132</v>
      </c>
      <c r="BH94" s="100">
        <v>178</v>
      </c>
      <c r="BI94" s="100">
        <v>232</v>
      </c>
      <c r="BJ94" s="100">
        <v>329</v>
      </c>
      <c r="BK94" s="100">
        <v>305</v>
      </c>
      <c r="BL94" s="100">
        <v>315</v>
      </c>
      <c r="BM94" s="100">
        <v>0</v>
      </c>
      <c r="BN94" s="100">
        <v>1974</v>
      </c>
      <c r="BP94" s="123">
        <v>1987</v>
      </c>
    </row>
    <row r="95" spans="2:68">
      <c r="B95" s="123">
        <v>1988</v>
      </c>
      <c r="C95" s="100">
        <v>41</v>
      </c>
      <c r="D95" s="100">
        <v>3</v>
      </c>
      <c r="E95" s="100">
        <v>11</v>
      </c>
      <c r="F95" s="100">
        <v>29</v>
      </c>
      <c r="G95" s="100">
        <v>27</v>
      </c>
      <c r="H95" s="100">
        <v>23</v>
      </c>
      <c r="I95" s="100">
        <v>18</v>
      </c>
      <c r="J95" s="100">
        <v>18</v>
      </c>
      <c r="K95" s="100">
        <v>29</v>
      </c>
      <c r="L95" s="100">
        <v>23</v>
      </c>
      <c r="M95" s="100">
        <v>31</v>
      </c>
      <c r="N95" s="100">
        <v>43</v>
      </c>
      <c r="O95" s="100">
        <v>71</v>
      </c>
      <c r="P95" s="100">
        <v>104</v>
      </c>
      <c r="Q95" s="100">
        <v>127</v>
      </c>
      <c r="R95" s="100">
        <v>199</v>
      </c>
      <c r="S95" s="100">
        <v>190</v>
      </c>
      <c r="T95" s="100">
        <v>123</v>
      </c>
      <c r="U95" s="100">
        <v>0</v>
      </c>
      <c r="V95" s="100">
        <v>1110</v>
      </c>
      <c r="W95" s="128"/>
      <c r="X95" s="123">
        <v>1988</v>
      </c>
      <c r="Y95" s="100">
        <v>40</v>
      </c>
      <c r="Z95" s="100">
        <v>9</v>
      </c>
      <c r="AA95" s="100">
        <v>8</v>
      </c>
      <c r="AB95" s="100">
        <v>7</v>
      </c>
      <c r="AC95" s="100">
        <v>10</v>
      </c>
      <c r="AD95" s="100">
        <v>11</v>
      </c>
      <c r="AE95" s="100">
        <v>11</v>
      </c>
      <c r="AF95" s="100">
        <v>12</v>
      </c>
      <c r="AG95" s="100">
        <v>22</v>
      </c>
      <c r="AH95" s="100">
        <v>19</v>
      </c>
      <c r="AI95" s="100">
        <v>20</v>
      </c>
      <c r="AJ95" s="100">
        <v>30</v>
      </c>
      <c r="AK95" s="100">
        <v>50</v>
      </c>
      <c r="AL95" s="100">
        <v>64</v>
      </c>
      <c r="AM95" s="100">
        <v>113</v>
      </c>
      <c r="AN95" s="100">
        <v>162</v>
      </c>
      <c r="AO95" s="100">
        <v>177</v>
      </c>
      <c r="AP95" s="100">
        <v>274</v>
      </c>
      <c r="AQ95" s="100">
        <v>0</v>
      </c>
      <c r="AR95" s="100">
        <v>1039</v>
      </c>
      <c r="AS95" s="128"/>
      <c r="AT95" s="123">
        <v>1988</v>
      </c>
      <c r="AU95" s="100">
        <v>81</v>
      </c>
      <c r="AV95" s="100">
        <v>12</v>
      </c>
      <c r="AW95" s="100">
        <v>19</v>
      </c>
      <c r="AX95" s="100">
        <v>36</v>
      </c>
      <c r="AY95" s="100">
        <v>37</v>
      </c>
      <c r="AZ95" s="100">
        <v>34</v>
      </c>
      <c r="BA95" s="100">
        <v>29</v>
      </c>
      <c r="BB95" s="100">
        <v>30</v>
      </c>
      <c r="BC95" s="100">
        <v>51</v>
      </c>
      <c r="BD95" s="100">
        <v>42</v>
      </c>
      <c r="BE95" s="100">
        <v>51</v>
      </c>
      <c r="BF95" s="100">
        <v>73</v>
      </c>
      <c r="BG95" s="100">
        <v>121</v>
      </c>
      <c r="BH95" s="100">
        <v>168</v>
      </c>
      <c r="BI95" s="100">
        <v>240</v>
      </c>
      <c r="BJ95" s="100">
        <v>361</v>
      </c>
      <c r="BK95" s="100">
        <v>367</v>
      </c>
      <c r="BL95" s="100">
        <v>397</v>
      </c>
      <c r="BM95" s="100">
        <v>0</v>
      </c>
      <c r="BN95" s="100">
        <v>2149</v>
      </c>
      <c r="BP95" s="123">
        <v>1988</v>
      </c>
    </row>
    <row r="96" spans="2:68">
      <c r="B96" s="123">
        <v>1989</v>
      </c>
      <c r="C96" s="100">
        <v>44</v>
      </c>
      <c r="D96" s="100">
        <v>8</v>
      </c>
      <c r="E96" s="100">
        <v>9</v>
      </c>
      <c r="F96" s="100">
        <v>25</v>
      </c>
      <c r="G96" s="100">
        <v>22</v>
      </c>
      <c r="H96" s="100">
        <v>27</v>
      </c>
      <c r="I96" s="100">
        <v>14</v>
      </c>
      <c r="J96" s="100">
        <v>25</v>
      </c>
      <c r="K96" s="100">
        <v>40</v>
      </c>
      <c r="L96" s="100">
        <v>23</v>
      </c>
      <c r="M96" s="100">
        <v>34</v>
      </c>
      <c r="N96" s="100">
        <v>37</v>
      </c>
      <c r="O96" s="100">
        <v>59</v>
      </c>
      <c r="P96" s="100">
        <v>107</v>
      </c>
      <c r="Q96" s="100">
        <v>154</v>
      </c>
      <c r="R96" s="100">
        <v>220</v>
      </c>
      <c r="S96" s="100">
        <v>178</v>
      </c>
      <c r="T96" s="100">
        <v>172</v>
      </c>
      <c r="U96" s="100">
        <v>0</v>
      </c>
      <c r="V96" s="100">
        <v>1198</v>
      </c>
      <c r="W96" s="128"/>
      <c r="X96" s="123">
        <v>1989</v>
      </c>
      <c r="Y96" s="100">
        <v>36</v>
      </c>
      <c r="Z96" s="100">
        <v>9</v>
      </c>
      <c r="AA96" s="100">
        <v>3</v>
      </c>
      <c r="AB96" s="100">
        <v>10</v>
      </c>
      <c r="AC96" s="100">
        <v>10</v>
      </c>
      <c r="AD96" s="100">
        <v>15</v>
      </c>
      <c r="AE96" s="100">
        <v>12</v>
      </c>
      <c r="AF96" s="100">
        <v>13</v>
      </c>
      <c r="AG96" s="100">
        <v>20</v>
      </c>
      <c r="AH96" s="100">
        <v>19</v>
      </c>
      <c r="AI96" s="100">
        <v>35</v>
      </c>
      <c r="AJ96" s="100">
        <v>40</v>
      </c>
      <c r="AK96" s="100">
        <v>49</v>
      </c>
      <c r="AL96" s="100">
        <v>87</v>
      </c>
      <c r="AM96" s="100">
        <v>126</v>
      </c>
      <c r="AN96" s="100">
        <v>180</v>
      </c>
      <c r="AO96" s="100">
        <v>210</v>
      </c>
      <c r="AP96" s="100">
        <v>309</v>
      </c>
      <c r="AQ96" s="100">
        <v>0</v>
      </c>
      <c r="AR96" s="100">
        <v>1183</v>
      </c>
      <c r="AS96" s="128"/>
      <c r="AT96" s="123">
        <v>1989</v>
      </c>
      <c r="AU96" s="100">
        <v>80</v>
      </c>
      <c r="AV96" s="100">
        <v>17</v>
      </c>
      <c r="AW96" s="100">
        <v>12</v>
      </c>
      <c r="AX96" s="100">
        <v>35</v>
      </c>
      <c r="AY96" s="100">
        <v>32</v>
      </c>
      <c r="AZ96" s="100">
        <v>42</v>
      </c>
      <c r="BA96" s="100">
        <v>26</v>
      </c>
      <c r="BB96" s="100">
        <v>38</v>
      </c>
      <c r="BC96" s="100">
        <v>60</v>
      </c>
      <c r="BD96" s="100">
        <v>42</v>
      </c>
      <c r="BE96" s="100">
        <v>69</v>
      </c>
      <c r="BF96" s="100">
        <v>77</v>
      </c>
      <c r="BG96" s="100">
        <v>108</v>
      </c>
      <c r="BH96" s="100">
        <v>194</v>
      </c>
      <c r="BI96" s="100">
        <v>280</v>
      </c>
      <c r="BJ96" s="100">
        <v>400</v>
      </c>
      <c r="BK96" s="100">
        <v>388</v>
      </c>
      <c r="BL96" s="100">
        <v>481</v>
      </c>
      <c r="BM96" s="100">
        <v>0</v>
      </c>
      <c r="BN96" s="100">
        <v>2381</v>
      </c>
      <c r="BP96" s="123">
        <v>1989</v>
      </c>
    </row>
    <row r="97" spans="2:68">
      <c r="B97" s="123">
        <v>1990</v>
      </c>
      <c r="C97" s="100">
        <v>42</v>
      </c>
      <c r="D97" s="100">
        <v>11</v>
      </c>
      <c r="E97" s="100">
        <v>8</v>
      </c>
      <c r="F97" s="100">
        <v>20</v>
      </c>
      <c r="G97" s="100">
        <v>22</v>
      </c>
      <c r="H97" s="100">
        <v>16</v>
      </c>
      <c r="I97" s="100">
        <v>29</v>
      </c>
      <c r="J97" s="100">
        <v>21</v>
      </c>
      <c r="K97" s="100">
        <v>20</v>
      </c>
      <c r="L97" s="100">
        <v>25</v>
      </c>
      <c r="M97" s="100">
        <v>36</v>
      </c>
      <c r="N97" s="100">
        <v>34</v>
      </c>
      <c r="O97" s="100">
        <v>57</v>
      </c>
      <c r="P97" s="100">
        <v>110</v>
      </c>
      <c r="Q97" s="100">
        <v>120</v>
      </c>
      <c r="R97" s="100">
        <v>194</v>
      </c>
      <c r="S97" s="100">
        <v>169</v>
      </c>
      <c r="T97" s="100">
        <v>160</v>
      </c>
      <c r="U97" s="100">
        <v>0</v>
      </c>
      <c r="V97" s="100">
        <v>1094</v>
      </c>
      <c r="W97" s="128"/>
      <c r="X97" s="123">
        <v>1990</v>
      </c>
      <c r="Y97" s="100">
        <v>36</v>
      </c>
      <c r="Z97" s="100">
        <v>7</v>
      </c>
      <c r="AA97" s="100">
        <v>3</v>
      </c>
      <c r="AB97" s="100">
        <v>13</v>
      </c>
      <c r="AC97" s="100">
        <v>11</v>
      </c>
      <c r="AD97" s="100">
        <v>14</v>
      </c>
      <c r="AE97" s="100">
        <v>17</v>
      </c>
      <c r="AF97" s="100">
        <v>14</v>
      </c>
      <c r="AG97" s="100">
        <v>13</v>
      </c>
      <c r="AH97" s="100">
        <v>25</v>
      </c>
      <c r="AI97" s="100">
        <v>23</v>
      </c>
      <c r="AJ97" s="100">
        <v>31</v>
      </c>
      <c r="AK97" s="100">
        <v>48</v>
      </c>
      <c r="AL97" s="100">
        <v>77</v>
      </c>
      <c r="AM97" s="100">
        <v>113</v>
      </c>
      <c r="AN97" s="100">
        <v>179</v>
      </c>
      <c r="AO97" s="100">
        <v>201</v>
      </c>
      <c r="AP97" s="100">
        <v>340</v>
      </c>
      <c r="AQ97" s="100">
        <v>0</v>
      </c>
      <c r="AR97" s="100">
        <v>1165</v>
      </c>
      <c r="AS97" s="128"/>
      <c r="AT97" s="123">
        <v>1990</v>
      </c>
      <c r="AU97" s="100">
        <v>78</v>
      </c>
      <c r="AV97" s="100">
        <v>18</v>
      </c>
      <c r="AW97" s="100">
        <v>11</v>
      </c>
      <c r="AX97" s="100">
        <v>33</v>
      </c>
      <c r="AY97" s="100">
        <v>33</v>
      </c>
      <c r="AZ97" s="100">
        <v>30</v>
      </c>
      <c r="BA97" s="100">
        <v>46</v>
      </c>
      <c r="BB97" s="100">
        <v>35</v>
      </c>
      <c r="BC97" s="100">
        <v>33</v>
      </c>
      <c r="BD97" s="100">
        <v>50</v>
      </c>
      <c r="BE97" s="100">
        <v>59</v>
      </c>
      <c r="BF97" s="100">
        <v>65</v>
      </c>
      <c r="BG97" s="100">
        <v>105</v>
      </c>
      <c r="BH97" s="100">
        <v>187</v>
      </c>
      <c r="BI97" s="100">
        <v>233</v>
      </c>
      <c r="BJ97" s="100">
        <v>373</v>
      </c>
      <c r="BK97" s="100">
        <v>370</v>
      </c>
      <c r="BL97" s="100">
        <v>500</v>
      </c>
      <c r="BM97" s="100">
        <v>0</v>
      </c>
      <c r="BN97" s="100">
        <v>2259</v>
      </c>
      <c r="BP97" s="123">
        <v>1990</v>
      </c>
    </row>
    <row r="98" spans="2:68">
      <c r="B98" s="123">
        <v>1991</v>
      </c>
      <c r="C98" s="100">
        <v>42</v>
      </c>
      <c r="D98" s="100">
        <v>14</v>
      </c>
      <c r="E98" s="100">
        <v>12</v>
      </c>
      <c r="F98" s="100">
        <v>17</v>
      </c>
      <c r="G98" s="100">
        <v>32</v>
      </c>
      <c r="H98" s="100">
        <v>16</v>
      </c>
      <c r="I98" s="100">
        <v>12</v>
      </c>
      <c r="J98" s="100">
        <v>30</v>
      </c>
      <c r="K98" s="100">
        <v>21</v>
      </c>
      <c r="L98" s="100">
        <v>27</v>
      </c>
      <c r="M98" s="100">
        <v>31</v>
      </c>
      <c r="N98" s="100">
        <v>34</v>
      </c>
      <c r="O98" s="100">
        <v>62</v>
      </c>
      <c r="P98" s="100">
        <v>87</v>
      </c>
      <c r="Q98" s="100">
        <v>113</v>
      </c>
      <c r="R98" s="100">
        <v>198</v>
      </c>
      <c r="S98" s="100">
        <v>224</v>
      </c>
      <c r="T98" s="100">
        <v>164</v>
      </c>
      <c r="U98" s="100">
        <v>0</v>
      </c>
      <c r="V98" s="100">
        <v>1136</v>
      </c>
      <c r="W98" s="128"/>
      <c r="X98" s="123">
        <v>1991</v>
      </c>
      <c r="Y98" s="100">
        <v>34</v>
      </c>
      <c r="Z98" s="100">
        <v>10</v>
      </c>
      <c r="AA98" s="100">
        <v>10</v>
      </c>
      <c r="AB98" s="100">
        <v>15</v>
      </c>
      <c r="AC98" s="100">
        <v>11</v>
      </c>
      <c r="AD98" s="100">
        <v>15</v>
      </c>
      <c r="AE98" s="100">
        <v>15</v>
      </c>
      <c r="AF98" s="100">
        <v>18</v>
      </c>
      <c r="AG98" s="100">
        <v>19</v>
      </c>
      <c r="AH98" s="100">
        <v>22</v>
      </c>
      <c r="AI98" s="100">
        <v>23</v>
      </c>
      <c r="AJ98" s="100">
        <v>30</v>
      </c>
      <c r="AK98" s="100">
        <v>49</v>
      </c>
      <c r="AL98" s="100">
        <v>79</v>
      </c>
      <c r="AM98" s="100">
        <v>106</v>
      </c>
      <c r="AN98" s="100">
        <v>178</v>
      </c>
      <c r="AO98" s="100">
        <v>207</v>
      </c>
      <c r="AP98" s="100">
        <v>367</v>
      </c>
      <c r="AQ98" s="100">
        <v>0</v>
      </c>
      <c r="AR98" s="100">
        <v>1208</v>
      </c>
      <c r="AS98" s="128"/>
      <c r="AT98" s="123">
        <v>1991</v>
      </c>
      <c r="AU98" s="100">
        <v>76</v>
      </c>
      <c r="AV98" s="100">
        <v>24</v>
      </c>
      <c r="AW98" s="100">
        <v>22</v>
      </c>
      <c r="AX98" s="100">
        <v>32</v>
      </c>
      <c r="AY98" s="100">
        <v>43</v>
      </c>
      <c r="AZ98" s="100">
        <v>31</v>
      </c>
      <c r="BA98" s="100">
        <v>27</v>
      </c>
      <c r="BB98" s="100">
        <v>48</v>
      </c>
      <c r="BC98" s="100">
        <v>40</v>
      </c>
      <c r="BD98" s="100">
        <v>49</v>
      </c>
      <c r="BE98" s="100">
        <v>54</v>
      </c>
      <c r="BF98" s="100">
        <v>64</v>
      </c>
      <c r="BG98" s="100">
        <v>111</v>
      </c>
      <c r="BH98" s="100">
        <v>166</v>
      </c>
      <c r="BI98" s="100">
        <v>219</v>
      </c>
      <c r="BJ98" s="100">
        <v>376</v>
      </c>
      <c r="BK98" s="100">
        <v>431</v>
      </c>
      <c r="BL98" s="100">
        <v>531</v>
      </c>
      <c r="BM98" s="100">
        <v>0</v>
      </c>
      <c r="BN98" s="100">
        <v>2344</v>
      </c>
      <c r="BP98" s="123">
        <v>1991</v>
      </c>
    </row>
    <row r="99" spans="2:68">
      <c r="B99" s="123">
        <v>1992</v>
      </c>
      <c r="C99" s="100">
        <v>51</v>
      </c>
      <c r="D99" s="100">
        <v>13</v>
      </c>
      <c r="E99" s="100">
        <v>11</v>
      </c>
      <c r="F99" s="100">
        <v>28</v>
      </c>
      <c r="G99" s="100">
        <v>27</v>
      </c>
      <c r="H99" s="100">
        <v>15</v>
      </c>
      <c r="I99" s="100">
        <v>25</v>
      </c>
      <c r="J99" s="100">
        <v>22</v>
      </c>
      <c r="K99" s="100">
        <v>26</v>
      </c>
      <c r="L99" s="100">
        <v>31</v>
      </c>
      <c r="M99" s="100">
        <v>33</v>
      </c>
      <c r="N99" s="100">
        <v>36</v>
      </c>
      <c r="O99" s="100">
        <v>65</v>
      </c>
      <c r="P99" s="100">
        <v>91</v>
      </c>
      <c r="Q99" s="100">
        <v>142</v>
      </c>
      <c r="R99" s="100">
        <v>232</v>
      </c>
      <c r="S99" s="100">
        <v>223</v>
      </c>
      <c r="T99" s="100">
        <v>208</v>
      </c>
      <c r="U99" s="100">
        <v>0</v>
      </c>
      <c r="V99" s="100">
        <v>1279</v>
      </c>
      <c r="W99" s="128"/>
      <c r="X99" s="123">
        <v>1992</v>
      </c>
      <c r="Y99" s="100">
        <v>35</v>
      </c>
      <c r="Z99" s="100">
        <v>13</v>
      </c>
      <c r="AA99" s="100">
        <v>7</v>
      </c>
      <c r="AB99" s="100">
        <v>9</v>
      </c>
      <c r="AC99" s="100">
        <v>10</v>
      </c>
      <c r="AD99" s="100">
        <v>5</v>
      </c>
      <c r="AE99" s="100">
        <v>9</v>
      </c>
      <c r="AF99" s="100">
        <v>10</v>
      </c>
      <c r="AG99" s="100">
        <v>16</v>
      </c>
      <c r="AH99" s="100">
        <v>19</v>
      </c>
      <c r="AI99" s="100">
        <v>15</v>
      </c>
      <c r="AJ99" s="100">
        <v>39</v>
      </c>
      <c r="AK99" s="100">
        <v>62</v>
      </c>
      <c r="AL99" s="100">
        <v>77</v>
      </c>
      <c r="AM99" s="100">
        <v>149</v>
      </c>
      <c r="AN99" s="100">
        <v>217</v>
      </c>
      <c r="AO99" s="100">
        <v>257</v>
      </c>
      <c r="AP99" s="100">
        <v>426</v>
      </c>
      <c r="AQ99" s="100">
        <v>0</v>
      </c>
      <c r="AR99" s="100">
        <v>1375</v>
      </c>
      <c r="AS99" s="128"/>
      <c r="AT99" s="123">
        <v>1992</v>
      </c>
      <c r="AU99" s="100">
        <v>86</v>
      </c>
      <c r="AV99" s="100">
        <v>26</v>
      </c>
      <c r="AW99" s="100">
        <v>18</v>
      </c>
      <c r="AX99" s="100">
        <v>37</v>
      </c>
      <c r="AY99" s="100">
        <v>37</v>
      </c>
      <c r="AZ99" s="100">
        <v>20</v>
      </c>
      <c r="BA99" s="100">
        <v>34</v>
      </c>
      <c r="BB99" s="100">
        <v>32</v>
      </c>
      <c r="BC99" s="100">
        <v>42</v>
      </c>
      <c r="BD99" s="100">
        <v>50</v>
      </c>
      <c r="BE99" s="100">
        <v>48</v>
      </c>
      <c r="BF99" s="100">
        <v>75</v>
      </c>
      <c r="BG99" s="100">
        <v>127</v>
      </c>
      <c r="BH99" s="100">
        <v>168</v>
      </c>
      <c r="BI99" s="100">
        <v>291</v>
      </c>
      <c r="BJ99" s="100">
        <v>449</v>
      </c>
      <c r="BK99" s="100">
        <v>480</v>
      </c>
      <c r="BL99" s="100">
        <v>634</v>
      </c>
      <c r="BM99" s="100">
        <v>0</v>
      </c>
      <c r="BN99" s="100">
        <v>2654</v>
      </c>
      <c r="BP99" s="123">
        <v>1992</v>
      </c>
    </row>
    <row r="100" spans="2:68">
      <c r="B100" s="123">
        <v>1993</v>
      </c>
      <c r="C100" s="100">
        <v>42</v>
      </c>
      <c r="D100" s="100">
        <v>12</v>
      </c>
      <c r="E100" s="100">
        <v>14</v>
      </c>
      <c r="F100" s="100">
        <v>19</v>
      </c>
      <c r="G100" s="100">
        <v>30</v>
      </c>
      <c r="H100" s="100">
        <v>23</v>
      </c>
      <c r="I100" s="100">
        <v>24</v>
      </c>
      <c r="J100" s="100">
        <v>24</v>
      </c>
      <c r="K100" s="100">
        <v>23</v>
      </c>
      <c r="L100" s="100">
        <v>32</v>
      </c>
      <c r="M100" s="100">
        <v>21</v>
      </c>
      <c r="N100" s="100">
        <v>50</v>
      </c>
      <c r="O100" s="100">
        <v>58</v>
      </c>
      <c r="P100" s="100">
        <v>121</v>
      </c>
      <c r="Q100" s="100">
        <v>157</v>
      </c>
      <c r="R100" s="100">
        <v>226</v>
      </c>
      <c r="S100" s="100">
        <v>270</v>
      </c>
      <c r="T100" s="100">
        <v>249</v>
      </c>
      <c r="U100" s="100">
        <v>0</v>
      </c>
      <c r="V100" s="100">
        <v>1395</v>
      </c>
      <c r="W100" s="128"/>
      <c r="X100" s="123">
        <v>1993</v>
      </c>
      <c r="Y100" s="100">
        <v>34</v>
      </c>
      <c r="Z100" s="100">
        <v>4</v>
      </c>
      <c r="AA100" s="100">
        <v>9</v>
      </c>
      <c r="AB100" s="100">
        <v>8</v>
      </c>
      <c r="AC100" s="100">
        <v>17</v>
      </c>
      <c r="AD100" s="100">
        <v>10</v>
      </c>
      <c r="AE100" s="100">
        <v>16</v>
      </c>
      <c r="AF100" s="100">
        <v>17</v>
      </c>
      <c r="AG100" s="100">
        <v>18</v>
      </c>
      <c r="AH100" s="100">
        <v>27</v>
      </c>
      <c r="AI100" s="100">
        <v>24</v>
      </c>
      <c r="AJ100" s="100">
        <v>30</v>
      </c>
      <c r="AK100" s="100">
        <v>62</v>
      </c>
      <c r="AL100" s="100">
        <v>80</v>
      </c>
      <c r="AM100" s="100">
        <v>123</v>
      </c>
      <c r="AN100" s="100">
        <v>211</v>
      </c>
      <c r="AO100" s="100">
        <v>262</v>
      </c>
      <c r="AP100" s="100">
        <v>442</v>
      </c>
      <c r="AQ100" s="100">
        <v>0</v>
      </c>
      <c r="AR100" s="100">
        <v>1394</v>
      </c>
      <c r="AS100" s="128"/>
      <c r="AT100" s="123">
        <v>1993</v>
      </c>
      <c r="AU100" s="100">
        <v>76</v>
      </c>
      <c r="AV100" s="100">
        <v>16</v>
      </c>
      <c r="AW100" s="100">
        <v>23</v>
      </c>
      <c r="AX100" s="100">
        <v>27</v>
      </c>
      <c r="AY100" s="100">
        <v>47</v>
      </c>
      <c r="AZ100" s="100">
        <v>33</v>
      </c>
      <c r="BA100" s="100">
        <v>40</v>
      </c>
      <c r="BB100" s="100">
        <v>41</v>
      </c>
      <c r="BC100" s="100">
        <v>41</v>
      </c>
      <c r="BD100" s="100">
        <v>59</v>
      </c>
      <c r="BE100" s="100">
        <v>45</v>
      </c>
      <c r="BF100" s="100">
        <v>80</v>
      </c>
      <c r="BG100" s="100">
        <v>120</v>
      </c>
      <c r="BH100" s="100">
        <v>201</v>
      </c>
      <c r="BI100" s="100">
        <v>280</v>
      </c>
      <c r="BJ100" s="100">
        <v>437</v>
      </c>
      <c r="BK100" s="100">
        <v>532</v>
      </c>
      <c r="BL100" s="100">
        <v>691</v>
      </c>
      <c r="BM100" s="100">
        <v>0</v>
      </c>
      <c r="BN100" s="100">
        <v>2789</v>
      </c>
      <c r="BP100" s="123">
        <v>1993</v>
      </c>
    </row>
    <row r="101" spans="2:68">
      <c r="B101" s="123">
        <v>1994</v>
      </c>
      <c r="C101" s="100">
        <v>45</v>
      </c>
      <c r="D101" s="100">
        <v>13</v>
      </c>
      <c r="E101" s="100">
        <v>11</v>
      </c>
      <c r="F101" s="100">
        <v>19</v>
      </c>
      <c r="G101" s="100">
        <v>23</v>
      </c>
      <c r="H101" s="100">
        <v>16</v>
      </c>
      <c r="I101" s="100">
        <v>24</v>
      </c>
      <c r="J101" s="100">
        <v>37</v>
      </c>
      <c r="K101" s="100">
        <v>30</v>
      </c>
      <c r="L101" s="100">
        <v>39</v>
      </c>
      <c r="M101" s="100">
        <v>31</v>
      </c>
      <c r="N101" s="100">
        <v>41</v>
      </c>
      <c r="O101" s="100">
        <v>48</v>
      </c>
      <c r="P101" s="100">
        <v>90</v>
      </c>
      <c r="Q101" s="100">
        <v>174</v>
      </c>
      <c r="R101" s="100">
        <v>228</v>
      </c>
      <c r="S101" s="100">
        <v>260</v>
      </c>
      <c r="T101" s="100">
        <v>257</v>
      </c>
      <c r="U101" s="100">
        <v>0</v>
      </c>
      <c r="V101" s="100">
        <v>1386</v>
      </c>
      <c r="W101" s="128"/>
      <c r="X101" s="123">
        <v>1994</v>
      </c>
      <c r="Y101" s="100">
        <v>29</v>
      </c>
      <c r="Z101" s="100">
        <v>9</v>
      </c>
      <c r="AA101" s="100">
        <v>9</v>
      </c>
      <c r="AB101" s="100">
        <v>8</v>
      </c>
      <c r="AC101" s="100">
        <v>9</v>
      </c>
      <c r="AD101" s="100">
        <v>16</v>
      </c>
      <c r="AE101" s="100">
        <v>15</v>
      </c>
      <c r="AF101" s="100">
        <v>16</v>
      </c>
      <c r="AG101" s="100">
        <v>19</v>
      </c>
      <c r="AH101" s="100">
        <v>20</v>
      </c>
      <c r="AI101" s="100">
        <v>28</v>
      </c>
      <c r="AJ101" s="100">
        <v>39</v>
      </c>
      <c r="AK101" s="100">
        <v>46</v>
      </c>
      <c r="AL101" s="100">
        <v>103</v>
      </c>
      <c r="AM101" s="100">
        <v>148</v>
      </c>
      <c r="AN101" s="100">
        <v>205</v>
      </c>
      <c r="AO101" s="100">
        <v>320</v>
      </c>
      <c r="AP101" s="100">
        <v>507</v>
      </c>
      <c r="AQ101" s="100">
        <v>0</v>
      </c>
      <c r="AR101" s="100">
        <v>1546</v>
      </c>
      <c r="AS101" s="128"/>
      <c r="AT101" s="123">
        <v>1994</v>
      </c>
      <c r="AU101" s="100">
        <v>74</v>
      </c>
      <c r="AV101" s="100">
        <v>22</v>
      </c>
      <c r="AW101" s="100">
        <v>20</v>
      </c>
      <c r="AX101" s="100">
        <v>27</v>
      </c>
      <c r="AY101" s="100">
        <v>32</v>
      </c>
      <c r="AZ101" s="100">
        <v>32</v>
      </c>
      <c r="BA101" s="100">
        <v>39</v>
      </c>
      <c r="BB101" s="100">
        <v>53</v>
      </c>
      <c r="BC101" s="100">
        <v>49</v>
      </c>
      <c r="BD101" s="100">
        <v>59</v>
      </c>
      <c r="BE101" s="100">
        <v>59</v>
      </c>
      <c r="BF101" s="100">
        <v>80</v>
      </c>
      <c r="BG101" s="100">
        <v>94</v>
      </c>
      <c r="BH101" s="100">
        <v>193</v>
      </c>
      <c r="BI101" s="100">
        <v>322</v>
      </c>
      <c r="BJ101" s="100">
        <v>433</v>
      </c>
      <c r="BK101" s="100">
        <v>580</v>
      </c>
      <c r="BL101" s="100">
        <v>764</v>
      </c>
      <c r="BM101" s="100">
        <v>0</v>
      </c>
      <c r="BN101" s="100">
        <v>2932</v>
      </c>
      <c r="BP101" s="123">
        <v>1994</v>
      </c>
    </row>
    <row r="102" spans="2:68">
      <c r="B102" s="123">
        <v>1995</v>
      </c>
      <c r="C102" s="100">
        <v>32</v>
      </c>
      <c r="D102" s="100">
        <v>7</v>
      </c>
      <c r="E102" s="100">
        <v>10</v>
      </c>
      <c r="F102" s="100">
        <v>31</v>
      </c>
      <c r="G102" s="100">
        <v>28</v>
      </c>
      <c r="H102" s="100">
        <v>17</v>
      </c>
      <c r="I102" s="100">
        <v>24</v>
      </c>
      <c r="J102" s="100">
        <v>26</v>
      </c>
      <c r="K102" s="100">
        <v>26</v>
      </c>
      <c r="L102" s="100">
        <v>25</v>
      </c>
      <c r="M102" s="100">
        <v>38</v>
      </c>
      <c r="N102" s="100">
        <v>44</v>
      </c>
      <c r="O102" s="100">
        <v>56</v>
      </c>
      <c r="P102" s="100">
        <v>134</v>
      </c>
      <c r="Q102" s="100">
        <v>152</v>
      </c>
      <c r="R102" s="100">
        <v>222</v>
      </c>
      <c r="S102" s="100">
        <v>261</v>
      </c>
      <c r="T102" s="100">
        <v>257</v>
      </c>
      <c r="U102" s="100">
        <v>0</v>
      </c>
      <c r="V102" s="100">
        <v>1390</v>
      </c>
      <c r="W102" s="128"/>
      <c r="X102" s="123">
        <v>1995</v>
      </c>
      <c r="Y102" s="100">
        <v>35</v>
      </c>
      <c r="Z102" s="100">
        <v>13</v>
      </c>
      <c r="AA102" s="100">
        <v>13</v>
      </c>
      <c r="AB102" s="100">
        <v>13</v>
      </c>
      <c r="AC102" s="100">
        <v>12</v>
      </c>
      <c r="AD102" s="100">
        <v>11</v>
      </c>
      <c r="AE102" s="100">
        <v>12</v>
      </c>
      <c r="AF102" s="100">
        <v>18</v>
      </c>
      <c r="AG102" s="100">
        <v>8</v>
      </c>
      <c r="AH102" s="100">
        <v>28</v>
      </c>
      <c r="AI102" s="100">
        <v>27</v>
      </c>
      <c r="AJ102" s="100">
        <v>38</v>
      </c>
      <c r="AK102" s="100">
        <v>53</v>
      </c>
      <c r="AL102" s="100">
        <v>78</v>
      </c>
      <c r="AM102" s="100">
        <v>138</v>
      </c>
      <c r="AN102" s="100">
        <v>224</v>
      </c>
      <c r="AO102" s="100">
        <v>302</v>
      </c>
      <c r="AP102" s="100">
        <v>551</v>
      </c>
      <c r="AQ102" s="100">
        <v>0</v>
      </c>
      <c r="AR102" s="100">
        <v>1574</v>
      </c>
      <c r="AS102" s="128"/>
      <c r="AT102" s="123">
        <v>1995</v>
      </c>
      <c r="AU102" s="100">
        <v>67</v>
      </c>
      <c r="AV102" s="100">
        <v>20</v>
      </c>
      <c r="AW102" s="100">
        <v>23</v>
      </c>
      <c r="AX102" s="100">
        <v>44</v>
      </c>
      <c r="AY102" s="100">
        <v>40</v>
      </c>
      <c r="AZ102" s="100">
        <v>28</v>
      </c>
      <c r="BA102" s="100">
        <v>36</v>
      </c>
      <c r="BB102" s="100">
        <v>44</v>
      </c>
      <c r="BC102" s="100">
        <v>34</v>
      </c>
      <c r="BD102" s="100">
        <v>53</v>
      </c>
      <c r="BE102" s="100">
        <v>65</v>
      </c>
      <c r="BF102" s="100">
        <v>82</v>
      </c>
      <c r="BG102" s="100">
        <v>109</v>
      </c>
      <c r="BH102" s="100">
        <v>212</v>
      </c>
      <c r="BI102" s="100">
        <v>290</v>
      </c>
      <c r="BJ102" s="100">
        <v>446</v>
      </c>
      <c r="BK102" s="100">
        <v>563</v>
      </c>
      <c r="BL102" s="100">
        <v>808</v>
      </c>
      <c r="BM102" s="100">
        <v>0</v>
      </c>
      <c r="BN102" s="100">
        <v>2964</v>
      </c>
      <c r="BP102" s="123">
        <v>1995</v>
      </c>
    </row>
    <row r="103" spans="2:68">
      <c r="B103" s="123">
        <v>1996</v>
      </c>
      <c r="C103" s="100">
        <v>39</v>
      </c>
      <c r="D103" s="100">
        <v>16</v>
      </c>
      <c r="E103" s="100">
        <v>21</v>
      </c>
      <c r="F103" s="100">
        <v>19</v>
      </c>
      <c r="G103" s="100">
        <v>32</v>
      </c>
      <c r="H103" s="100">
        <v>20</v>
      </c>
      <c r="I103" s="100">
        <v>25</v>
      </c>
      <c r="J103" s="100">
        <v>37</v>
      </c>
      <c r="K103" s="100">
        <v>29</v>
      </c>
      <c r="L103" s="100">
        <v>30</v>
      </c>
      <c r="M103" s="100">
        <v>43</v>
      </c>
      <c r="N103" s="100">
        <v>56</v>
      </c>
      <c r="O103" s="100">
        <v>59</v>
      </c>
      <c r="P103" s="100">
        <v>115</v>
      </c>
      <c r="Q103" s="100">
        <v>188</v>
      </c>
      <c r="R103" s="100">
        <v>224</v>
      </c>
      <c r="S103" s="100">
        <v>285</v>
      </c>
      <c r="T103" s="100">
        <v>283</v>
      </c>
      <c r="U103" s="100">
        <v>0</v>
      </c>
      <c r="V103" s="100">
        <v>1521</v>
      </c>
      <c r="W103" s="128"/>
      <c r="X103" s="123">
        <v>1996</v>
      </c>
      <c r="Y103" s="100">
        <v>23</v>
      </c>
      <c r="Z103" s="100">
        <v>7</v>
      </c>
      <c r="AA103" s="100">
        <v>8</v>
      </c>
      <c r="AB103" s="100">
        <v>10</v>
      </c>
      <c r="AC103" s="100">
        <v>12</v>
      </c>
      <c r="AD103" s="100">
        <v>12</v>
      </c>
      <c r="AE103" s="100">
        <v>20</v>
      </c>
      <c r="AF103" s="100">
        <v>16</v>
      </c>
      <c r="AG103" s="100">
        <v>16</v>
      </c>
      <c r="AH103" s="100">
        <v>24</v>
      </c>
      <c r="AI103" s="100">
        <v>29</v>
      </c>
      <c r="AJ103" s="100">
        <v>37</v>
      </c>
      <c r="AK103" s="100">
        <v>49</v>
      </c>
      <c r="AL103" s="100">
        <v>84</v>
      </c>
      <c r="AM103" s="100">
        <v>143</v>
      </c>
      <c r="AN103" s="100">
        <v>199</v>
      </c>
      <c r="AO103" s="100">
        <v>303</v>
      </c>
      <c r="AP103" s="100">
        <v>558</v>
      </c>
      <c r="AQ103" s="100">
        <v>0</v>
      </c>
      <c r="AR103" s="100">
        <v>1550</v>
      </c>
      <c r="AS103" s="128"/>
      <c r="AT103" s="123">
        <v>1996</v>
      </c>
      <c r="AU103" s="100">
        <v>62</v>
      </c>
      <c r="AV103" s="100">
        <v>23</v>
      </c>
      <c r="AW103" s="100">
        <v>29</v>
      </c>
      <c r="AX103" s="100">
        <v>29</v>
      </c>
      <c r="AY103" s="100">
        <v>44</v>
      </c>
      <c r="AZ103" s="100">
        <v>32</v>
      </c>
      <c r="BA103" s="100">
        <v>45</v>
      </c>
      <c r="BB103" s="100">
        <v>53</v>
      </c>
      <c r="BC103" s="100">
        <v>45</v>
      </c>
      <c r="BD103" s="100">
        <v>54</v>
      </c>
      <c r="BE103" s="100">
        <v>72</v>
      </c>
      <c r="BF103" s="100">
        <v>93</v>
      </c>
      <c r="BG103" s="100">
        <v>108</v>
      </c>
      <c r="BH103" s="100">
        <v>199</v>
      </c>
      <c r="BI103" s="100">
        <v>331</v>
      </c>
      <c r="BJ103" s="100">
        <v>423</v>
      </c>
      <c r="BK103" s="100">
        <v>588</v>
      </c>
      <c r="BL103" s="100">
        <v>841</v>
      </c>
      <c r="BM103" s="100">
        <v>0</v>
      </c>
      <c r="BN103" s="100">
        <v>3071</v>
      </c>
      <c r="BP103" s="123">
        <v>1996</v>
      </c>
    </row>
    <row r="104" spans="2:68">
      <c r="B104" s="124">
        <v>1997</v>
      </c>
      <c r="C104" s="100">
        <v>26</v>
      </c>
      <c r="D104" s="100">
        <v>8</v>
      </c>
      <c r="E104" s="100">
        <v>10</v>
      </c>
      <c r="F104" s="100">
        <v>24</v>
      </c>
      <c r="G104" s="100">
        <v>30</v>
      </c>
      <c r="H104" s="100">
        <v>22</v>
      </c>
      <c r="I104" s="100">
        <v>23</v>
      </c>
      <c r="J104" s="100">
        <v>28</v>
      </c>
      <c r="K104" s="100">
        <v>28</v>
      </c>
      <c r="L104" s="100">
        <v>38</v>
      </c>
      <c r="M104" s="100">
        <v>50</v>
      </c>
      <c r="N104" s="100">
        <v>39</v>
      </c>
      <c r="O104" s="100">
        <v>72</v>
      </c>
      <c r="P104" s="100">
        <v>110</v>
      </c>
      <c r="Q104" s="100">
        <v>199</v>
      </c>
      <c r="R104" s="100">
        <v>269</v>
      </c>
      <c r="S104" s="100">
        <v>324</v>
      </c>
      <c r="T104" s="100">
        <v>337</v>
      </c>
      <c r="U104" s="100">
        <v>0</v>
      </c>
      <c r="V104" s="100">
        <v>1637</v>
      </c>
      <c r="W104" s="128"/>
      <c r="X104" s="124">
        <v>1997</v>
      </c>
      <c r="Y104" s="100">
        <v>22</v>
      </c>
      <c r="Z104" s="100">
        <v>9</v>
      </c>
      <c r="AA104" s="100">
        <v>5</v>
      </c>
      <c r="AB104" s="100">
        <v>15</v>
      </c>
      <c r="AC104" s="100">
        <v>10</v>
      </c>
      <c r="AD104" s="100">
        <v>15</v>
      </c>
      <c r="AE104" s="100">
        <v>18</v>
      </c>
      <c r="AF104" s="100">
        <v>21</v>
      </c>
      <c r="AG104" s="100">
        <v>20</v>
      </c>
      <c r="AH104" s="100">
        <v>38</v>
      </c>
      <c r="AI104" s="100">
        <v>38</v>
      </c>
      <c r="AJ104" s="100">
        <v>44</v>
      </c>
      <c r="AK104" s="100">
        <v>64</v>
      </c>
      <c r="AL104" s="100">
        <v>111</v>
      </c>
      <c r="AM104" s="100">
        <v>174</v>
      </c>
      <c r="AN104" s="100">
        <v>264</v>
      </c>
      <c r="AO104" s="100">
        <v>382</v>
      </c>
      <c r="AP104" s="100">
        <v>819</v>
      </c>
      <c r="AQ104" s="100">
        <v>0</v>
      </c>
      <c r="AR104" s="100">
        <v>2069</v>
      </c>
      <c r="AS104" s="128"/>
      <c r="AT104" s="124">
        <v>1997</v>
      </c>
      <c r="AU104" s="100">
        <v>48</v>
      </c>
      <c r="AV104" s="100">
        <v>17</v>
      </c>
      <c r="AW104" s="100">
        <v>15</v>
      </c>
      <c r="AX104" s="100">
        <v>39</v>
      </c>
      <c r="AY104" s="100">
        <v>40</v>
      </c>
      <c r="AZ104" s="100">
        <v>37</v>
      </c>
      <c r="BA104" s="100">
        <v>41</v>
      </c>
      <c r="BB104" s="100">
        <v>49</v>
      </c>
      <c r="BC104" s="100">
        <v>48</v>
      </c>
      <c r="BD104" s="100">
        <v>76</v>
      </c>
      <c r="BE104" s="100">
        <v>88</v>
      </c>
      <c r="BF104" s="100">
        <v>83</v>
      </c>
      <c r="BG104" s="100">
        <v>136</v>
      </c>
      <c r="BH104" s="100">
        <v>221</v>
      </c>
      <c r="BI104" s="100">
        <v>373</v>
      </c>
      <c r="BJ104" s="100">
        <v>533</v>
      </c>
      <c r="BK104" s="100">
        <v>706</v>
      </c>
      <c r="BL104" s="100">
        <v>1156</v>
      </c>
      <c r="BM104" s="100">
        <v>0</v>
      </c>
      <c r="BN104" s="100">
        <v>3706</v>
      </c>
      <c r="BP104" s="124">
        <v>1997</v>
      </c>
    </row>
    <row r="105" spans="2:68">
      <c r="B105" s="124">
        <v>1998</v>
      </c>
      <c r="C105" s="100">
        <v>43</v>
      </c>
      <c r="D105" s="100">
        <v>8</v>
      </c>
      <c r="E105" s="100">
        <v>12</v>
      </c>
      <c r="F105" s="100">
        <v>30</v>
      </c>
      <c r="G105" s="100">
        <v>14</v>
      </c>
      <c r="H105" s="100">
        <v>20</v>
      </c>
      <c r="I105" s="100">
        <v>24</v>
      </c>
      <c r="J105" s="100">
        <v>31</v>
      </c>
      <c r="K105" s="100">
        <v>31</v>
      </c>
      <c r="L105" s="100">
        <v>42</v>
      </c>
      <c r="M105" s="100">
        <v>50</v>
      </c>
      <c r="N105" s="100">
        <v>58</v>
      </c>
      <c r="O105" s="100">
        <v>74</v>
      </c>
      <c r="P105" s="100">
        <v>101</v>
      </c>
      <c r="Q105" s="100">
        <v>192</v>
      </c>
      <c r="R105" s="100">
        <v>290</v>
      </c>
      <c r="S105" s="100">
        <v>329</v>
      </c>
      <c r="T105" s="100">
        <v>386</v>
      </c>
      <c r="U105" s="100">
        <v>0</v>
      </c>
      <c r="V105" s="100">
        <v>1735</v>
      </c>
      <c r="W105" s="128"/>
      <c r="X105" s="124">
        <v>1998</v>
      </c>
      <c r="Y105" s="100">
        <v>27</v>
      </c>
      <c r="Z105" s="100">
        <v>8</v>
      </c>
      <c r="AA105" s="100">
        <v>11</v>
      </c>
      <c r="AB105" s="100">
        <v>4</v>
      </c>
      <c r="AC105" s="100">
        <v>6</v>
      </c>
      <c r="AD105" s="100">
        <v>14</v>
      </c>
      <c r="AE105" s="100">
        <v>14</v>
      </c>
      <c r="AF105" s="100">
        <v>12</v>
      </c>
      <c r="AG105" s="100">
        <v>26</v>
      </c>
      <c r="AH105" s="100">
        <v>32</v>
      </c>
      <c r="AI105" s="100">
        <v>40</v>
      </c>
      <c r="AJ105" s="100">
        <v>38</v>
      </c>
      <c r="AK105" s="100">
        <v>62</v>
      </c>
      <c r="AL105" s="100">
        <v>80</v>
      </c>
      <c r="AM105" s="100">
        <v>169</v>
      </c>
      <c r="AN105" s="100">
        <v>303</v>
      </c>
      <c r="AO105" s="100">
        <v>354</v>
      </c>
      <c r="AP105" s="100">
        <v>782</v>
      </c>
      <c r="AQ105" s="100">
        <v>0</v>
      </c>
      <c r="AR105" s="100">
        <v>1982</v>
      </c>
      <c r="AS105" s="128"/>
      <c r="AT105" s="124">
        <v>1998</v>
      </c>
      <c r="AU105" s="100">
        <v>70</v>
      </c>
      <c r="AV105" s="100">
        <v>16</v>
      </c>
      <c r="AW105" s="100">
        <v>23</v>
      </c>
      <c r="AX105" s="100">
        <v>34</v>
      </c>
      <c r="AY105" s="100">
        <v>20</v>
      </c>
      <c r="AZ105" s="100">
        <v>34</v>
      </c>
      <c r="BA105" s="100">
        <v>38</v>
      </c>
      <c r="BB105" s="100">
        <v>43</v>
      </c>
      <c r="BC105" s="100">
        <v>57</v>
      </c>
      <c r="BD105" s="100">
        <v>74</v>
      </c>
      <c r="BE105" s="100">
        <v>90</v>
      </c>
      <c r="BF105" s="100">
        <v>96</v>
      </c>
      <c r="BG105" s="100">
        <v>136</v>
      </c>
      <c r="BH105" s="100">
        <v>181</v>
      </c>
      <c r="BI105" s="100">
        <v>361</v>
      </c>
      <c r="BJ105" s="100">
        <v>593</v>
      </c>
      <c r="BK105" s="100">
        <v>683</v>
      </c>
      <c r="BL105" s="100">
        <v>1168</v>
      </c>
      <c r="BM105" s="100">
        <v>0</v>
      </c>
      <c r="BN105" s="100">
        <v>3717</v>
      </c>
      <c r="BP105" s="124">
        <v>1998</v>
      </c>
    </row>
    <row r="106" spans="2:68">
      <c r="B106" s="124">
        <v>1999</v>
      </c>
      <c r="C106" s="100">
        <v>27</v>
      </c>
      <c r="D106" s="100">
        <v>10</v>
      </c>
      <c r="E106" s="100">
        <v>11</v>
      </c>
      <c r="F106" s="100">
        <v>29</v>
      </c>
      <c r="G106" s="100">
        <v>29</v>
      </c>
      <c r="H106" s="100">
        <v>21</v>
      </c>
      <c r="I106" s="100">
        <v>16</v>
      </c>
      <c r="J106" s="100">
        <v>25</v>
      </c>
      <c r="K106" s="100">
        <v>31</v>
      </c>
      <c r="L106" s="100">
        <v>45</v>
      </c>
      <c r="M106" s="100">
        <v>61</v>
      </c>
      <c r="N106" s="100">
        <v>62</v>
      </c>
      <c r="O106" s="100">
        <v>88</v>
      </c>
      <c r="P106" s="100">
        <v>131</v>
      </c>
      <c r="Q106" s="100">
        <v>249</v>
      </c>
      <c r="R106" s="100">
        <v>307</v>
      </c>
      <c r="S106" s="100">
        <v>286</v>
      </c>
      <c r="T106" s="100">
        <v>390</v>
      </c>
      <c r="U106" s="100">
        <v>0</v>
      </c>
      <c r="V106" s="100">
        <v>1818</v>
      </c>
      <c r="W106" s="128"/>
      <c r="X106" s="124">
        <v>1999</v>
      </c>
      <c r="Y106" s="100">
        <v>31</v>
      </c>
      <c r="Z106" s="100">
        <v>7</v>
      </c>
      <c r="AA106" s="100">
        <v>11</v>
      </c>
      <c r="AB106" s="100">
        <v>12</v>
      </c>
      <c r="AC106" s="100">
        <v>11</v>
      </c>
      <c r="AD106" s="100">
        <v>9</v>
      </c>
      <c r="AE106" s="100">
        <v>10</v>
      </c>
      <c r="AF106" s="100">
        <v>20</v>
      </c>
      <c r="AG106" s="100">
        <v>29</v>
      </c>
      <c r="AH106" s="100">
        <v>34</v>
      </c>
      <c r="AI106" s="100">
        <v>37</v>
      </c>
      <c r="AJ106" s="100">
        <v>51</v>
      </c>
      <c r="AK106" s="100">
        <v>50</v>
      </c>
      <c r="AL106" s="100">
        <v>100</v>
      </c>
      <c r="AM106" s="100">
        <v>177</v>
      </c>
      <c r="AN106" s="100">
        <v>279</v>
      </c>
      <c r="AO106" s="100">
        <v>369</v>
      </c>
      <c r="AP106" s="100">
        <v>835</v>
      </c>
      <c r="AQ106" s="100">
        <v>0</v>
      </c>
      <c r="AR106" s="100">
        <v>2072</v>
      </c>
      <c r="AS106" s="128"/>
      <c r="AT106" s="124">
        <v>1999</v>
      </c>
      <c r="AU106" s="100">
        <v>58</v>
      </c>
      <c r="AV106" s="100">
        <v>17</v>
      </c>
      <c r="AW106" s="100">
        <v>22</v>
      </c>
      <c r="AX106" s="100">
        <v>41</v>
      </c>
      <c r="AY106" s="100">
        <v>40</v>
      </c>
      <c r="AZ106" s="100">
        <v>30</v>
      </c>
      <c r="BA106" s="100">
        <v>26</v>
      </c>
      <c r="BB106" s="100">
        <v>45</v>
      </c>
      <c r="BC106" s="100">
        <v>60</v>
      </c>
      <c r="BD106" s="100">
        <v>79</v>
      </c>
      <c r="BE106" s="100">
        <v>98</v>
      </c>
      <c r="BF106" s="100">
        <v>113</v>
      </c>
      <c r="BG106" s="100">
        <v>138</v>
      </c>
      <c r="BH106" s="100">
        <v>231</v>
      </c>
      <c r="BI106" s="100">
        <v>426</v>
      </c>
      <c r="BJ106" s="100">
        <v>586</v>
      </c>
      <c r="BK106" s="100">
        <v>655</v>
      </c>
      <c r="BL106" s="100">
        <v>1225</v>
      </c>
      <c r="BM106" s="100">
        <v>0</v>
      </c>
      <c r="BN106" s="100">
        <v>3890</v>
      </c>
      <c r="BP106" s="124">
        <v>1999</v>
      </c>
    </row>
    <row r="107" spans="2:68" s="92" customFormat="1">
      <c r="B107" s="125">
        <v>2000</v>
      </c>
      <c r="C107" s="100">
        <v>37</v>
      </c>
      <c r="D107" s="100">
        <v>10</v>
      </c>
      <c r="E107" s="100">
        <v>17</v>
      </c>
      <c r="F107" s="100">
        <v>31</v>
      </c>
      <c r="G107" s="100">
        <v>23</v>
      </c>
      <c r="H107" s="100">
        <v>28</v>
      </c>
      <c r="I107" s="100">
        <v>25</v>
      </c>
      <c r="J107" s="100">
        <v>29</v>
      </c>
      <c r="K107" s="100">
        <v>46</v>
      </c>
      <c r="L107" s="100">
        <v>36</v>
      </c>
      <c r="M107" s="100">
        <v>53</v>
      </c>
      <c r="N107" s="100">
        <v>63</v>
      </c>
      <c r="O107" s="100">
        <v>87</v>
      </c>
      <c r="P107" s="100">
        <v>111</v>
      </c>
      <c r="Q107" s="100">
        <v>188</v>
      </c>
      <c r="R107" s="100">
        <v>358</v>
      </c>
      <c r="S107" s="100">
        <v>339</v>
      </c>
      <c r="T107" s="100">
        <v>357</v>
      </c>
      <c r="U107" s="100">
        <v>1</v>
      </c>
      <c r="V107" s="100">
        <v>1839</v>
      </c>
      <c r="W107" s="126"/>
      <c r="X107" s="125">
        <v>2000</v>
      </c>
      <c r="Y107" s="100">
        <v>30</v>
      </c>
      <c r="Z107" s="100">
        <v>9</v>
      </c>
      <c r="AA107" s="100">
        <v>7</v>
      </c>
      <c r="AB107" s="100">
        <v>5</v>
      </c>
      <c r="AC107" s="100">
        <v>9</v>
      </c>
      <c r="AD107" s="100">
        <v>9</v>
      </c>
      <c r="AE107" s="100">
        <v>12</v>
      </c>
      <c r="AF107" s="100">
        <v>23</v>
      </c>
      <c r="AG107" s="100">
        <v>21</v>
      </c>
      <c r="AH107" s="100">
        <v>34</v>
      </c>
      <c r="AI107" s="100">
        <v>41</v>
      </c>
      <c r="AJ107" s="100">
        <v>55</v>
      </c>
      <c r="AK107" s="100">
        <v>71</v>
      </c>
      <c r="AL107" s="100">
        <v>96</v>
      </c>
      <c r="AM107" s="100">
        <v>164</v>
      </c>
      <c r="AN107" s="100">
        <v>281</v>
      </c>
      <c r="AO107" s="100">
        <v>364</v>
      </c>
      <c r="AP107" s="100">
        <v>969</v>
      </c>
      <c r="AQ107" s="100">
        <v>0</v>
      </c>
      <c r="AR107" s="100">
        <v>2200</v>
      </c>
      <c r="AS107" s="126"/>
      <c r="AT107" s="125">
        <v>2000</v>
      </c>
      <c r="AU107" s="100">
        <v>67</v>
      </c>
      <c r="AV107" s="100">
        <v>19</v>
      </c>
      <c r="AW107" s="100">
        <v>24</v>
      </c>
      <c r="AX107" s="100">
        <v>36</v>
      </c>
      <c r="AY107" s="100">
        <v>32</v>
      </c>
      <c r="AZ107" s="100">
        <v>37</v>
      </c>
      <c r="BA107" s="100">
        <v>37</v>
      </c>
      <c r="BB107" s="100">
        <v>52</v>
      </c>
      <c r="BC107" s="100">
        <v>67</v>
      </c>
      <c r="BD107" s="100">
        <v>70</v>
      </c>
      <c r="BE107" s="100">
        <v>94</v>
      </c>
      <c r="BF107" s="100">
        <v>118</v>
      </c>
      <c r="BG107" s="100">
        <v>158</v>
      </c>
      <c r="BH107" s="100">
        <v>207</v>
      </c>
      <c r="BI107" s="100">
        <v>352</v>
      </c>
      <c r="BJ107" s="100">
        <v>639</v>
      </c>
      <c r="BK107" s="100">
        <v>703</v>
      </c>
      <c r="BL107" s="100">
        <v>1326</v>
      </c>
      <c r="BM107" s="100">
        <v>1</v>
      </c>
      <c r="BN107" s="100">
        <v>4039</v>
      </c>
      <c r="BP107" s="125">
        <v>2000</v>
      </c>
    </row>
    <row r="108" spans="2:68">
      <c r="B108" s="124">
        <v>2001</v>
      </c>
      <c r="C108" s="100">
        <v>31</v>
      </c>
      <c r="D108" s="100">
        <v>13</v>
      </c>
      <c r="E108" s="100">
        <v>5</v>
      </c>
      <c r="F108" s="100">
        <v>22</v>
      </c>
      <c r="G108" s="100">
        <v>24</v>
      </c>
      <c r="H108" s="100">
        <v>18</v>
      </c>
      <c r="I108" s="100">
        <v>26</v>
      </c>
      <c r="J108" s="100">
        <v>34</v>
      </c>
      <c r="K108" s="100">
        <v>34</v>
      </c>
      <c r="L108" s="100">
        <v>47</v>
      </c>
      <c r="M108" s="100">
        <v>54</v>
      </c>
      <c r="N108" s="100">
        <v>66</v>
      </c>
      <c r="O108" s="100">
        <v>89</v>
      </c>
      <c r="P108" s="100">
        <v>117</v>
      </c>
      <c r="Q108" s="100">
        <v>218</v>
      </c>
      <c r="R108" s="100">
        <v>320</v>
      </c>
      <c r="S108" s="100">
        <v>322</v>
      </c>
      <c r="T108" s="100">
        <v>454</v>
      </c>
      <c r="U108" s="100">
        <v>0</v>
      </c>
      <c r="V108" s="100">
        <v>1894</v>
      </c>
      <c r="W108" s="128"/>
      <c r="X108" s="124">
        <v>2001</v>
      </c>
      <c r="Y108" s="100">
        <v>30</v>
      </c>
      <c r="Z108" s="100">
        <v>9</v>
      </c>
      <c r="AA108" s="100">
        <v>8</v>
      </c>
      <c r="AB108" s="100">
        <v>9</v>
      </c>
      <c r="AC108" s="100">
        <v>10</v>
      </c>
      <c r="AD108" s="100">
        <v>12</v>
      </c>
      <c r="AE108" s="100">
        <v>17</v>
      </c>
      <c r="AF108" s="100">
        <v>26</v>
      </c>
      <c r="AG108" s="100">
        <v>25</v>
      </c>
      <c r="AH108" s="100">
        <v>34</v>
      </c>
      <c r="AI108" s="100">
        <v>57</v>
      </c>
      <c r="AJ108" s="100">
        <v>47</v>
      </c>
      <c r="AK108" s="100">
        <v>74</v>
      </c>
      <c r="AL108" s="100">
        <v>92</v>
      </c>
      <c r="AM108" s="100">
        <v>191</v>
      </c>
      <c r="AN108" s="100">
        <v>281</v>
      </c>
      <c r="AO108" s="100">
        <v>405</v>
      </c>
      <c r="AP108" s="100">
        <v>983</v>
      </c>
      <c r="AQ108" s="100">
        <v>0</v>
      </c>
      <c r="AR108" s="100">
        <v>2310</v>
      </c>
      <c r="AS108" s="128"/>
      <c r="AT108" s="124">
        <v>2001</v>
      </c>
      <c r="AU108" s="100">
        <v>61</v>
      </c>
      <c r="AV108" s="100">
        <v>22</v>
      </c>
      <c r="AW108" s="100">
        <v>13</v>
      </c>
      <c r="AX108" s="100">
        <v>31</v>
      </c>
      <c r="AY108" s="100">
        <v>34</v>
      </c>
      <c r="AZ108" s="100">
        <v>30</v>
      </c>
      <c r="BA108" s="100">
        <v>43</v>
      </c>
      <c r="BB108" s="100">
        <v>60</v>
      </c>
      <c r="BC108" s="100">
        <v>59</v>
      </c>
      <c r="BD108" s="100">
        <v>81</v>
      </c>
      <c r="BE108" s="100">
        <v>111</v>
      </c>
      <c r="BF108" s="100">
        <v>113</v>
      </c>
      <c r="BG108" s="100">
        <v>163</v>
      </c>
      <c r="BH108" s="100">
        <v>209</v>
      </c>
      <c r="BI108" s="100">
        <v>409</v>
      </c>
      <c r="BJ108" s="100">
        <v>601</v>
      </c>
      <c r="BK108" s="100">
        <v>727</v>
      </c>
      <c r="BL108" s="100">
        <v>1437</v>
      </c>
      <c r="BM108" s="100">
        <v>0</v>
      </c>
      <c r="BN108" s="100">
        <v>4204</v>
      </c>
      <c r="BP108" s="124">
        <v>2001</v>
      </c>
    </row>
    <row r="109" spans="2:68">
      <c r="B109" s="125">
        <v>2002</v>
      </c>
      <c r="C109" s="100">
        <v>30</v>
      </c>
      <c r="D109" s="100">
        <v>11</v>
      </c>
      <c r="E109" s="100">
        <v>12</v>
      </c>
      <c r="F109" s="100">
        <v>26</v>
      </c>
      <c r="G109" s="100">
        <v>26</v>
      </c>
      <c r="H109" s="100">
        <v>21</v>
      </c>
      <c r="I109" s="100">
        <v>25</v>
      </c>
      <c r="J109" s="100">
        <v>24</v>
      </c>
      <c r="K109" s="100">
        <v>37</v>
      </c>
      <c r="L109" s="100">
        <v>54</v>
      </c>
      <c r="M109" s="100">
        <v>62</v>
      </c>
      <c r="N109" s="100">
        <v>76</v>
      </c>
      <c r="O109" s="100">
        <v>96</v>
      </c>
      <c r="P109" s="100">
        <v>146</v>
      </c>
      <c r="Q109" s="100">
        <v>216</v>
      </c>
      <c r="R109" s="100">
        <v>386</v>
      </c>
      <c r="S109" s="100">
        <v>416</v>
      </c>
      <c r="T109" s="100">
        <v>481</v>
      </c>
      <c r="U109" s="100">
        <v>0</v>
      </c>
      <c r="V109" s="100">
        <v>2145</v>
      </c>
      <c r="W109" s="128"/>
      <c r="X109" s="125">
        <v>2002</v>
      </c>
      <c r="Y109" s="100">
        <v>21</v>
      </c>
      <c r="Z109" s="100">
        <v>8</v>
      </c>
      <c r="AA109" s="100">
        <v>7</v>
      </c>
      <c r="AB109" s="100">
        <v>10</v>
      </c>
      <c r="AC109" s="100">
        <v>6</v>
      </c>
      <c r="AD109" s="100">
        <v>11</v>
      </c>
      <c r="AE109" s="100">
        <v>13</v>
      </c>
      <c r="AF109" s="100">
        <v>21</v>
      </c>
      <c r="AG109" s="100">
        <v>23</v>
      </c>
      <c r="AH109" s="100">
        <v>38</v>
      </c>
      <c r="AI109" s="100">
        <v>45</v>
      </c>
      <c r="AJ109" s="100">
        <v>51</v>
      </c>
      <c r="AK109" s="100">
        <v>74</v>
      </c>
      <c r="AL109" s="100">
        <v>97</v>
      </c>
      <c r="AM109" s="100">
        <v>197</v>
      </c>
      <c r="AN109" s="100">
        <v>294</v>
      </c>
      <c r="AO109" s="100">
        <v>486</v>
      </c>
      <c r="AP109" s="100">
        <v>1074</v>
      </c>
      <c r="AQ109" s="100">
        <v>1</v>
      </c>
      <c r="AR109" s="100">
        <v>2477</v>
      </c>
      <c r="AS109" s="128"/>
      <c r="AT109" s="125">
        <v>2002</v>
      </c>
      <c r="AU109" s="100">
        <v>51</v>
      </c>
      <c r="AV109" s="100">
        <v>19</v>
      </c>
      <c r="AW109" s="100">
        <v>19</v>
      </c>
      <c r="AX109" s="100">
        <v>36</v>
      </c>
      <c r="AY109" s="100">
        <v>32</v>
      </c>
      <c r="AZ109" s="100">
        <v>32</v>
      </c>
      <c r="BA109" s="100">
        <v>38</v>
      </c>
      <c r="BB109" s="100">
        <v>45</v>
      </c>
      <c r="BC109" s="100">
        <v>60</v>
      </c>
      <c r="BD109" s="100">
        <v>92</v>
      </c>
      <c r="BE109" s="100">
        <v>107</v>
      </c>
      <c r="BF109" s="100">
        <v>127</v>
      </c>
      <c r="BG109" s="100">
        <v>170</v>
      </c>
      <c r="BH109" s="100">
        <v>243</v>
      </c>
      <c r="BI109" s="100">
        <v>413</v>
      </c>
      <c r="BJ109" s="100">
        <v>680</v>
      </c>
      <c r="BK109" s="100">
        <v>902</v>
      </c>
      <c r="BL109" s="100">
        <v>1555</v>
      </c>
      <c r="BM109" s="100">
        <v>1</v>
      </c>
      <c r="BN109" s="100">
        <v>4622</v>
      </c>
      <c r="BP109" s="125">
        <v>2002</v>
      </c>
    </row>
    <row r="110" spans="2:68">
      <c r="B110" s="124">
        <v>2003</v>
      </c>
      <c r="C110" s="100">
        <v>30</v>
      </c>
      <c r="D110" s="100">
        <v>12</v>
      </c>
      <c r="E110" s="100">
        <v>10</v>
      </c>
      <c r="F110" s="100">
        <v>20</v>
      </c>
      <c r="G110" s="100">
        <v>24</v>
      </c>
      <c r="H110" s="100">
        <v>24</v>
      </c>
      <c r="I110" s="100">
        <v>24</v>
      </c>
      <c r="J110" s="100">
        <v>25</v>
      </c>
      <c r="K110" s="100">
        <v>42</v>
      </c>
      <c r="L110" s="100">
        <v>49</v>
      </c>
      <c r="M110" s="100">
        <v>63</v>
      </c>
      <c r="N110" s="100">
        <v>76</v>
      </c>
      <c r="O110" s="100">
        <v>99</v>
      </c>
      <c r="P110" s="100">
        <v>129</v>
      </c>
      <c r="Q110" s="100">
        <v>192</v>
      </c>
      <c r="R110" s="100">
        <v>308</v>
      </c>
      <c r="S110" s="100">
        <v>340</v>
      </c>
      <c r="T110" s="100">
        <v>449</v>
      </c>
      <c r="U110" s="100">
        <v>0</v>
      </c>
      <c r="V110" s="100">
        <v>1916</v>
      </c>
      <c r="W110" s="128"/>
      <c r="X110" s="124">
        <v>2003</v>
      </c>
      <c r="Y110" s="100">
        <v>33</v>
      </c>
      <c r="Z110" s="100">
        <v>3</v>
      </c>
      <c r="AA110" s="100">
        <v>8</v>
      </c>
      <c r="AB110" s="100">
        <v>9</v>
      </c>
      <c r="AC110" s="100">
        <v>16</v>
      </c>
      <c r="AD110" s="100">
        <v>15</v>
      </c>
      <c r="AE110" s="100">
        <v>21</v>
      </c>
      <c r="AF110" s="100">
        <v>14</v>
      </c>
      <c r="AG110" s="100">
        <v>32</v>
      </c>
      <c r="AH110" s="100">
        <v>36</v>
      </c>
      <c r="AI110" s="100">
        <v>40</v>
      </c>
      <c r="AJ110" s="100">
        <v>55</v>
      </c>
      <c r="AK110" s="100">
        <v>76</v>
      </c>
      <c r="AL110" s="100">
        <v>101</v>
      </c>
      <c r="AM110" s="100">
        <v>163</v>
      </c>
      <c r="AN110" s="100">
        <v>299</v>
      </c>
      <c r="AO110" s="100">
        <v>448</v>
      </c>
      <c r="AP110" s="100">
        <v>1039</v>
      </c>
      <c r="AQ110" s="100">
        <v>0</v>
      </c>
      <c r="AR110" s="100">
        <v>2408</v>
      </c>
      <c r="AS110" s="128"/>
      <c r="AT110" s="124">
        <v>2003</v>
      </c>
      <c r="AU110" s="100">
        <v>63</v>
      </c>
      <c r="AV110" s="100">
        <v>15</v>
      </c>
      <c r="AW110" s="100">
        <v>18</v>
      </c>
      <c r="AX110" s="100">
        <v>29</v>
      </c>
      <c r="AY110" s="100">
        <v>40</v>
      </c>
      <c r="AZ110" s="100">
        <v>39</v>
      </c>
      <c r="BA110" s="100">
        <v>45</v>
      </c>
      <c r="BB110" s="100">
        <v>39</v>
      </c>
      <c r="BC110" s="100">
        <v>74</v>
      </c>
      <c r="BD110" s="100">
        <v>85</v>
      </c>
      <c r="BE110" s="100">
        <v>103</v>
      </c>
      <c r="BF110" s="100">
        <v>131</v>
      </c>
      <c r="BG110" s="100">
        <v>175</v>
      </c>
      <c r="BH110" s="100">
        <v>230</v>
      </c>
      <c r="BI110" s="100">
        <v>355</v>
      </c>
      <c r="BJ110" s="100">
        <v>607</v>
      </c>
      <c r="BK110" s="100">
        <v>788</v>
      </c>
      <c r="BL110" s="100">
        <v>1488</v>
      </c>
      <c r="BM110" s="100">
        <v>0</v>
      </c>
      <c r="BN110" s="100">
        <v>4324</v>
      </c>
      <c r="BP110" s="124">
        <v>2003</v>
      </c>
    </row>
    <row r="111" spans="2:68">
      <c r="B111" s="125">
        <v>2004</v>
      </c>
      <c r="C111" s="100">
        <v>29</v>
      </c>
      <c r="D111" s="100">
        <v>13</v>
      </c>
      <c r="E111" s="100">
        <v>14</v>
      </c>
      <c r="F111" s="100">
        <v>22</v>
      </c>
      <c r="G111" s="100">
        <v>14</v>
      </c>
      <c r="H111" s="100">
        <v>27</v>
      </c>
      <c r="I111" s="100">
        <v>24</v>
      </c>
      <c r="J111" s="100">
        <v>28</v>
      </c>
      <c r="K111" s="100">
        <v>38</v>
      </c>
      <c r="L111" s="100">
        <v>40</v>
      </c>
      <c r="M111" s="100">
        <v>55</v>
      </c>
      <c r="N111" s="100">
        <v>72</v>
      </c>
      <c r="O111" s="100">
        <v>88</v>
      </c>
      <c r="P111" s="100">
        <v>108</v>
      </c>
      <c r="Q111" s="100">
        <v>247</v>
      </c>
      <c r="R111" s="100">
        <v>343</v>
      </c>
      <c r="S111" s="100">
        <v>393</v>
      </c>
      <c r="T111" s="100">
        <v>491</v>
      </c>
      <c r="U111" s="100">
        <v>0</v>
      </c>
      <c r="V111" s="100">
        <v>2046</v>
      </c>
      <c r="W111" s="128"/>
      <c r="X111" s="125">
        <v>2004</v>
      </c>
      <c r="Y111" s="100">
        <v>27</v>
      </c>
      <c r="Z111" s="100">
        <v>10</v>
      </c>
      <c r="AA111" s="100">
        <v>6</v>
      </c>
      <c r="AB111" s="100">
        <v>8</v>
      </c>
      <c r="AC111" s="100">
        <v>13</v>
      </c>
      <c r="AD111" s="100">
        <v>12</v>
      </c>
      <c r="AE111" s="100">
        <v>14</v>
      </c>
      <c r="AF111" s="100">
        <v>11</v>
      </c>
      <c r="AG111" s="100">
        <v>27</v>
      </c>
      <c r="AH111" s="100">
        <v>30</v>
      </c>
      <c r="AI111" s="100">
        <v>56</v>
      </c>
      <c r="AJ111" s="100">
        <v>68</v>
      </c>
      <c r="AK111" s="100">
        <v>76</v>
      </c>
      <c r="AL111" s="100">
        <v>111</v>
      </c>
      <c r="AM111" s="100">
        <v>185</v>
      </c>
      <c r="AN111" s="100">
        <v>316</v>
      </c>
      <c r="AO111" s="100">
        <v>472</v>
      </c>
      <c r="AP111" s="100">
        <v>1073</v>
      </c>
      <c r="AQ111" s="100">
        <v>0</v>
      </c>
      <c r="AR111" s="100">
        <v>2515</v>
      </c>
      <c r="AS111" s="128"/>
      <c r="AT111" s="125">
        <v>2004</v>
      </c>
      <c r="AU111" s="100">
        <v>56</v>
      </c>
      <c r="AV111" s="100">
        <v>23</v>
      </c>
      <c r="AW111" s="100">
        <v>20</v>
      </c>
      <c r="AX111" s="100">
        <v>30</v>
      </c>
      <c r="AY111" s="100">
        <v>27</v>
      </c>
      <c r="AZ111" s="100">
        <v>39</v>
      </c>
      <c r="BA111" s="100">
        <v>38</v>
      </c>
      <c r="BB111" s="100">
        <v>39</v>
      </c>
      <c r="BC111" s="100">
        <v>65</v>
      </c>
      <c r="BD111" s="100">
        <v>70</v>
      </c>
      <c r="BE111" s="100">
        <v>111</v>
      </c>
      <c r="BF111" s="100">
        <v>140</v>
      </c>
      <c r="BG111" s="100">
        <v>164</v>
      </c>
      <c r="BH111" s="100">
        <v>219</v>
      </c>
      <c r="BI111" s="100">
        <v>432</v>
      </c>
      <c r="BJ111" s="100">
        <v>659</v>
      </c>
      <c r="BK111" s="100">
        <v>865</v>
      </c>
      <c r="BL111" s="100">
        <v>1564</v>
      </c>
      <c r="BM111" s="100">
        <v>0</v>
      </c>
      <c r="BN111" s="100">
        <v>4561</v>
      </c>
      <c r="BP111" s="125">
        <v>2004</v>
      </c>
    </row>
    <row r="112" spans="2:68">
      <c r="B112" s="124">
        <v>2005</v>
      </c>
      <c r="C112" s="100">
        <v>29</v>
      </c>
      <c r="D112" s="100">
        <v>9</v>
      </c>
      <c r="E112" s="100">
        <v>7</v>
      </c>
      <c r="F112" s="100">
        <v>16</v>
      </c>
      <c r="G112" s="100">
        <v>33</v>
      </c>
      <c r="H112" s="100">
        <v>21</v>
      </c>
      <c r="I112" s="100">
        <v>25</v>
      </c>
      <c r="J112" s="100">
        <v>17</v>
      </c>
      <c r="K112" s="100">
        <v>38</v>
      </c>
      <c r="L112" s="100">
        <v>55</v>
      </c>
      <c r="M112" s="100">
        <v>63</v>
      </c>
      <c r="N112" s="100">
        <v>77</v>
      </c>
      <c r="O112" s="100">
        <v>90</v>
      </c>
      <c r="P112" s="100">
        <v>119</v>
      </c>
      <c r="Q112" s="100">
        <v>198</v>
      </c>
      <c r="R112" s="100">
        <v>338</v>
      </c>
      <c r="S112" s="100">
        <v>442</v>
      </c>
      <c r="T112" s="100">
        <v>516</v>
      </c>
      <c r="U112" s="100">
        <v>0</v>
      </c>
      <c r="V112" s="100">
        <v>2093</v>
      </c>
      <c r="W112" s="128"/>
      <c r="X112" s="124">
        <v>2005</v>
      </c>
      <c r="Y112" s="100">
        <v>21</v>
      </c>
      <c r="Z112" s="100">
        <v>4</v>
      </c>
      <c r="AA112" s="100">
        <v>4</v>
      </c>
      <c r="AB112" s="100">
        <v>7</v>
      </c>
      <c r="AC112" s="100">
        <v>12</v>
      </c>
      <c r="AD112" s="100">
        <v>13</v>
      </c>
      <c r="AE112" s="100">
        <v>17</v>
      </c>
      <c r="AF112" s="100">
        <v>18</v>
      </c>
      <c r="AG112" s="100">
        <v>22</v>
      </c>
      <c r="AH112" s="100">
        <v>28</v>
      </c>
      <c r="AI112" s="100">
        <v>37</v>
      </c>
      <c r="AJ112" s="100">
        <v>67</v>
      </c>
      <c r="AK112" s="100">
        <v>100</v>
      </c>
      <c r="AL112" s="100">
        <v>112</v>
      </c>
      <c r="AM112" s="100">
        <v>187</v>
      </c>
      <c r="AN112" s="100">
        <v>305</v>
      </c>
      <c r="AO112" s="100">
        <v>536</v>
      </c>
      <c r="AP112" s="100">
        <v>1114</v>
      </c>
      <c r="AQ112" s="100">
        <v>0</v>
      </c>
      <c r="AR112" s="100">
        <v>2604</v>
      </c>
      <c r="AS112" s="128"/>
      <c r="AT112" s="124">
        <v>2005</v>
      </c>
      <c r="AU112" s="100">
        <v>50</v>
      </c>
      <c r="AV112" s="100">
        <v>13</v>
      </c>
      <c r="AW112" s="100">
        <v>11</v>
      </c>
      <c r="AX112" s="100">
        <v>23</v>
      </c>
      <c r="AY112" s="100">
        <v>45</v>
      </c>
      <c r="AZ112" s="100">
        <v>34</v>
      </c>
      <c r="BA112" s="100">
        <v>42</v>
      </c>
      <c r="BB112" s="100">
        <v>35</v>
      </c>
      <c r="BC112" s="100">
        <v>60</v>
      </c>
      <c r="BD112" s="100">
        <v>83</v>
      </c>
      <c r="BE112" s="100">
        <v>100</v>
      </c>
      <c r="BF112" s="100">
        <v>144</v>
      </c>
      <c r="BG112" s="100">
        <v>190</v>
      </c>
      <c r="BH112" s="100">
        <v>231</v>
      </c>
      <c r="BI112" s="100">
        <v>385</v>
      </c>
      <c r="BJ112" s="100">
        <v>643</v>
      </c>
      <c r="BK112" s="100">
        <v>978</v>
      </c>
      <c r="BL112" s="100">
        <v>1630</v>
      </c>
      <c r="BM112" s="100">
        <v>0</v>
      </c>
      <c r="BN112" s="100">
        <v>4697</v>
      </c>
      <c r="BP112" s="124">
        <v>2005</v>
      </c>
    </row>
    <row r="113" spans="2:68">
      <c r="B113" s="124">
        <v>2006</v>
      </c>
      <c r="C113" s="100">
        <v>35</v>
      </c>
      <c r="D113" s="100">
        <v>7</v>
      </c>
      <c r="E113" s="100">
        <v>10</v>
      </c>
      <c r="F113" s="100">
        <v>20</v>
      </c>
      <c r="G113" s="100">
        <v>21</v>
      </c>
      <c r="H113" s="100">
        <v>19</v>
      </c>
      <c r="I113" s="100">
        <v>26</v>
      </c>
      <c r="J113" s="100">
        <v>23</v>
      </c>
      <c r="K113" s="100">
        <v>37</v>
      </c>
      <c r="L113" s="100">
        <v>69</v>
      </c>
      <c r="M113" s="100">
        <v>59</v>
      </c>
      <c r="N113" s="100">
        <v>91</v>
      </c>
      <c r="O113" s="100">
        <v>102</v>
      </c>
      <c r="P113" s="100">
        <v>130</v>
      </c>
      <c r="Q113" s="100">
        <v>208</v>
      </c>
      <c r="R113" s="100">
        <v>345</v>
      </c>
      <c r="S113" s="100">
        <v>467</v>
      </c>
      <c r="T113" s="100">
        <v>533</v>
      </c>
      <c r="U113" s="100">
        <v>0</v>
      </c>
      <c r="V113" s="100">
        <v>2202</v>
      </c>
      <c r="X113" s="124">
        <v>2006</v>
      </c>
      <c r="Y113" s="100">
        <v>23</v>
      </c>
      <c r="Z113" s="100">
        <v>5</v>
      </c>
      <c r="AA113" s="100">
        <v>8</v>
      </c>
      <c r="AB113" s="100">
        <v>13</v>
      </c>
      <c r="AC113" s="100">
        <v>13</v>
      </c>
      <c r="AD113" s="100">
        <v>16</v>
      </c>
      <c r="AE113" s="100">
        <v>15</v>
      </c>
      <c r="AF113" s="100">
        <v>20</v>
      </c>
      <c r="AG113" s="100">
        <v>29</v>
      </c>
      <c r="AH113" s="100">
        <v>36</v>
      </c>
      <c r="AI113" s="100">
        <v>42</v>
      </c>
      <c r="AJ113" s="100">
        <v>83</v>
      </c>
      <c r="AK113" s="100">
        <v>74</v>
      </c>
      <c r="AL113" s="100">
        <v>101</v>
      </c>
      <c r="AM113" s="100">
        <v>159</v>
      </c>
      <c r="AN113" s="100">
        <v>342</v>
      </c>
      <c r="AO113" s="100">
        <v>521</v>
      </c>
      <c r="AP113" s="100">
        <v>1226</v>
      </c>
      <c r="AQ113" s="100">
        <v>0</v>
      </c>
      <c r="AR113" s="100">
        <v>2726</v>
      </c>
      <c r="AT113" s="124">
        <v>2006</v>
      </c>
      <c r="AU113" s="100">
        <v>58</v>
      </c>
      <c r="AV113" s="100">
        <v>12</v>
      </c>
      <c r="AW113" s="100">
        <v>18</v>
      </c>
      <c r="AX113" s="100">
        <v>33</v>
      </c>
      <c r="AY113" s="100">
        <v>34</v>
      </c>
      <c r="AZ113" s="100">
        <v>35</v>
      </c>
      <c r="BA113" s="100">
        <v>41</v>
      </c>
      <c r="BB113" s="100">
        <v>43</v>
      </c>
      <c r="BC113" s="100">
        <v>66</v>
      </c>
      <c r="BD113" s="100">
        <v>105</v>
      </c>
      <c r="BE113" s="100">
        <v>101</v>
      </c>
      <c r="BF113" s="100">
        <v>174</v>
      </c>
      <c r="BG113" s="100">
        <v>176</v>
      </c>
      <c r="BH113" s="100">
        <v>231</v>
      </c>
      <c r="BI113" s="100">
        <v>367</v>
      </c>
      <c r="BJ113" s="100">
        <v>687</v>
      </c>
      <c r="BK113" s="100">
        <v>988</v>
      </c>
      <c r="BL113" s="100">
        <v>1759</v>
      </c>
      <c r="BM113" s="100">
        <v>0</v>
      </c>
      <c r="BN113" s="100">
        <v>4928</v>
      </c>
      <c r="BP113" s="124">
        <v>2006</v>
      </c>
    </row>
    <row r="114" spans="2:68">
      <c r="B114" s="124">
        <v>2007</v>
      </c>
      <c r="C114" s="100">
        <v>28</v>
      </c>
      <c r="D114" s="100">
        <v>6</v>
      </c>
      <c r="E114" s="100">
        <v>11</v>
      </c>
      <c r="F114" s="100">
        <v>19</v>
      </c>
      <c r="G114" s="100">
        <v>24</v>
      </c>
      <c r="H114" s="100">
        <v>31</v>
      </c>
      <c r="I114" s="100">
        <v>28</v>
      </c>
      <c r="J114" s="100">
        <v>25</v>
      </c>
      <c r="K114" s="100">
        <v>48</v>
      </c>
      <c r="L114" s="100">
        <v>59</v>
      </c>
      <c r="M114" s="100">
        <v>65</v>
      </c>
      <c r="N114" s="100">
        <v>85</v>
      </c>
      <c r="O114" s="100">
        <v>103</v>
      </c>
      <c r="P114" s="100">
        <v>150</v>
      </c>
      <c r="Q114" s="100">
        <v>248</v>
      </c>
      <c r="R114" s="100">
        <v>407</v>
      </c>
      <c r="S114" s="100">
        <v>571</v>
      </c>
      <c r="T114" s="100">
        <v>611</v>
      </c>
      <c r="U114" s="100">
        <v>0</v>
      </c>
      <c r="V114" s="100">
        <v>2519</v>
      </c>
      <c r="X114" s="124">
        <v>2007</v>
      </c>
      <c r="Y114" s="100">
        <v>23</v>
      </c>
      <c r="Z114" s="100">
        <v>4</v>
      </c>
      <c r="AA114" s="100">
        <v>11</v>
      </c>
      <c r="AB114" s="100">
        <v>6</v>
      </c>
      <c r="AC114" s="100">
        <v>14</v>
      </c>
      <c r="AD114" s="100">
        <v>10</v>
      </c>
      <c r="AE114" s="100">
        <v>10</v>
      </c>
      <c r="AF114" s="100">
        <v>20</v>
      </c>
      <c r="AG114" s="100">
        <v>29</v>
      </c>
      <c r="AH114" s="100">
        <v>35</v>
      </c>
      <c r="AI114" s="100">
        <v>63</v>
      </c>
      <c r="AJ114" s="100">
        <v>83</v>
      </c>
      <c r="AK114" s="100">
        <v>95</v>
      </c>
      <c r="AL114" s="100">
        <v>102</v>
      </c>
      <c r="AM114" s="100">
        <v>206</v>
      </c>
      <c r="AN114" s="100">
        <v>340</v>
      </c>
      <c r="AO114" s="100">
        <v>553</v>
      </c>
      <c r="AP114" s="100">
        <v>1362</v>
      </c>
      <c r="AQ114" s="100">
        <v>0</v>
      </c>
      <c r="AR114" s="100">
        <v>2966</v>
      </c>
      <c r="AT114" s="124">
        <v>2007</v>
      </c>
      <c r="AU114" s="100">
        <v>51</v>
      </c>
      <c r="AV114" s="100">
        <v>10</v>
      </c>
      <c r="AW114" s="100">
        <v>22</v>
      </c>
      <c r="AX114" s="100">
        <v>25</v>
      </c>
      <c r="AY114" s="100">
        <v>38</v>
      </c>
      <c r="AZ114" s="100">
        <v>41</v>
      </c>
      <c r="BA114" s="100">
        <v>38</v>
      </c>
      <c r="BB114" s="100">
        <v>45</v>
      </c>
      <c r="BC114" s="100">
        <v>77</v>
      </c>
      <c r="BD114" s="100">
        <v>94</v>
      </c>
      <c r="BE114" s="100">
        <v>128</v>
      </c>
      <c r="BF114" s="100">
        <v>168</v>
      </c>
      <c r="BG114" s="100">
        <v>198</v>
      </c>
      <c r="BH114" s="100">
        <v>252</v>
      </c>
      <c r="BI114" s="100">
        <v>454</v>
      </c>
      <c r="BJ114" s="100">
        <v>747</v>
      </c>
      <c r="BK114" s="100">
        <v>1124</v>
      </c>
      <c r="BL114" s="100">
        <v>1973</v>
      </c>
      <c r="BM114" s="100">
        <v>0</v>
      </c>
      <c r="BN114" s="100">
        <v>5485</v>
      </c>
      <c r="BP114" s="124">
        <v>2007</v>
      </c>
    </row>
    <row r="115" spans="2:68">
      <c r="B115" s="124">
        <v>2008</v>
      </c>
      <c r="C115" s="100">
        <v>28</v>
      </c>
      <c r="D115" s="100">
        <v>7</v>
      </c>
      <c r="E115" s="100">
        <v>10</v>
      </c>
      <c r="F115" s="100">
        <v>20</v>
      </c>
      <c r="G115" s="100">
        <v>27</v>
      </c>
      <c r="H115" s="100">
        <v>23</v>
      </c>
      <c r="I115" s="100">
        <v>20</v>
      </c>
      <c r="J115" s="100">
        <v>25</v>
      </c>
      <c r="K115" s="100">
        <v>30</v>
      </c>
      <c r="L115" s="100">
        <v>55</v>
      </c>
      <c r="M115" s="100">
        <v>79</v>
      </c>
      <c r="N115" s="100">
        <v>76</v>
      </c>
      <c r="O115" s="100">
        <v>136</v>
      </c>
      <c r="P115" s="100">
        <v>164</v>
      </c>
      <c r="Q115" s="100">
        <v>248</v>
      </c>
      <c r="R115" s="100">
        <v>423</v>
      </c>
      <c r="S115" s="100">
        <v>583</v>
      </c>
      <c r="T115" s="100">
        <v>786</v>
      </c>
      <c r="U115" s="100">
        <v>0</v>
      </c>
      <c r="V115" s="100">
        <v>2740</v>
      </c>
      <c r="X115" s="124">
        <v>2008</v>
      </c>
      <c r="Y115" s="100">
        <v>29</v>
      </c>
      <c r="Z115" s="100">
        <v>9</v>
      </c>
      <c r="AA115" s="100">
        <v>4</v>
      </c>
      <c r="AB115" s="100">
        <v>13</v>
      </c>
      <c r="AC115" s="100">
        <v>9</v>
      </c>
      <c r="AD115" s="100">
        <v>8</v>
      </c>
      <c r="AE115" s="100">
        <v>15</v>
      </c>
      <c r="AF115" s="100">
        <v>14</v>
      </c>
      <c r="AG115" s="100">
        <v>23</v>
      </c>
      <c r="AH115" s="100">
        <v>31</v>
      </c>
      <c r="AI115" s="100">
        <v>43</v>
      </c>
      <c r="AJ115" s="100">
        <v>85</v>
      </c>
      <c r="AK115" s="100">
        <v>93</v>
      </c>
      <c r="AL115" s="100">
        <v>144</v>
      </c>
      <c r="AM115" s="100">
        <v>199</v>
      </c>
      <c r="AN115" s="100">
        <v>380</v>
      </c>
      <c r="AO115" s="100">
        <v>600</v>
      </c>
      <c r="AP115" s="100">
        <v>1544</v>
      </c>
      <c r="AQ115" s="100">
        <v>0</v>
      </c>
      <c r="AR115" s="100">
        <v>3243</v>
      </c>
      <c r="AT115" s="124">
        <v>2008</v>
      </c>
      <c r="AU115" s="100">
        <v>57</v>
      </c>
      <c r="AV115" s="100">
        <v>16</v>
      </c>
      <c r="AW115" s="100">
        <v>14</v>
      </c>
      <c r="AX115" s="100">
        <v>33</v>
      </c>
      <c r="AY115" s="100">
        <v>36</v>
      </c>
      <c r="AZ115" s="100">
        <v>31</v>
      </c>
      <c r="BA115" s="100">
        <v>35</v>
      </c>
      <c r="BB115" s="100">
        <v>39</v>
      </c>
      <c r="BC115" s="100">
        <v>53</v>
      </c>
      <c r="BD115" s="100">
        <v>86</v>
      </c>
      <c r="BE115" s="100">
        <v>122</v>
      </c>
      <c r="BF115" s="100">
        <v>161</v>
      </c>
      <c r="BG115" s="100">
        <v>229</v>
      </c>
      <c r="BH115" s="100">
        <v>308</v>
      </c>
      <c r="BI115" s="100">
        <v>447</v>
      </c>
      <c r="BJ115" s="100">
        <v>803</v>
      </c>
      <c r="BK115" s="100">
        <v>1183</v>
      </c>
      <c r="BL115" s="100">
        <v>2330</v>
      </c>
      <c r="BM115" s="100">
        <v>0</v>
      </c>
      <c r="BN115" s="100">
        <v>5983</v>
      </c>
      <c r="BP115" s="124">
        <v>2008</v>
      </c>
    </row>
    <row r="116" spans="2:68">
      <c r="B116" s="124">
        <v>2009</v>
      </c>
      <c r="C116" s="100">
        <v>22</v>
      </c>
      <c r="D116" s="100">
        <v>6</v>
      </c>
      <c r="E116" s="100">
        <v>13</v>
      </c>
      <c r="F116" s="100">
        <v>25</v>
      </c>
      <c r="G116" s="100">
        <v>28</v>
      </c>
      <c r="H116" s="100">
        <v>23</v>
      </c>
      <c r="I116" s="100">
        <v>22</v>
      </c>
      <c r="J116" s="100">
        <v>39</v>
      </c>
      <c r="K116" s="100">
        <v>52</v>
      </c>
      <c r="L116" s="100">
        <v>48</v>
      </c>
      <c r="M116" s="100">
        <v>70</v>
      </c>
      <c r="N116" s="100">
        <v>119</v>
      </c>
      <c r="O116" s="100">
        <v>142</v>
      </c>
      <c r="P116" s="100">
        <v>171</v>
      </c>
      <c r="Q116" s="100">
        <v>257</v>
      </c>
      <c r="R116" s="100">
        <v>400</v>
      </c>
      <c r="S116" s="100">
        <v>562</v>
      </c>
      <c r="T116" s="100">
        <v>768</v>
      </c>
      <c r="U116" s="100">
        <v>0</v>
      </c>
      <c r="V116" s="100">
        <v>2767</v>
      </c>
      <c r="X116" s="124">
        <v>2009</v>
      </c>
      <c r="Y116" s="100">
        <v>22</v>
      </c>
      <c r="Z116" s="100">
        <v>10</v>
      </c>
      <c r="AA116" s="100">
        <v>10</v>
      </c>
      <c r="AB116" s="100">
        <v>9</v>
      </c>
      <c r="AC116" s="100">
        <v>9</v>
      </c>
      <c r="AD116" s="100">
        <v>8</v>
      </c>
      <c r="AE116" s="100">
        <v>14</v>
      </c>
      <c r="AF116" s="100">
        <v>20</v>
      </c>
      <c r="AG116" s="100">
        <v>25</v>
      </c>
      <c r="AH116" s="100">
        <v>30</v>
      </c>
      <c r="AI116" s="100">
        <v>49</v>
      </c>
      <c r="AJ116" s="100">
        <v>78</v>
      </c>
      <c r="AK116" s="100">
        <v>82</v>
      </c>
      <c r="AL116" s="100">
        <v>123</v>
      </c>
      <c r="AM116" s="100">
        <v>191</v>
      </c>
      <c r="AN116" s="100">
        <v>352</v>
      </c>
      <c r="AO116" s="100">
        <v>595</v>
      </c>
      <c r="AP116" s="100">
        <v>1515</v>
      </c>
      <c r="AQ116" s="100">
        <v>0</v>
      </c>
      <c r="AR116" s="100">
        <v>3142</v>
      </c>
      <c r="AT116" s="124">
        <v>2009</v>
      </c>
      <c r="AU116" s="100">
        <v>44</v>
      </c>
      <c r="AV116" s="100">
        <v>16</v>
      </c>
      <c r="AW116" s="100">
        <v>23</v>
      </c>
      <c r="AX116" s="100">
        <v>34</v>
      </c>
      <c r="AY116" s="100">
        <v>37</v>
      </c>
      <c r="AZ116" s="100">
        <v>31</v>
      </c>
      <c r="BA116" s="100">
        <v>36</v>
      </c>
      <c r="BB116" s="100">
        <v>59</v>
      </c>
      <c r="BC116" s="100">
        <v>77</v>
      </c>
      <c r="BD116" s="100">
        <v>78</v>
      </c>
      <c r="BE116" s="100">
        <v>119</v>
      </c>
      <c r="BF116" s="100">
        <v>197</v>
      </c>
      <c r="BG116" s="100">
        <v>224</v>
      </c>
      <c r="BH116" s="100">
        <v>294</v>
      </c>
      <c r="BI116" s="100">
        <v>448</v>
      </c>
      <c r="BJ116" s="100">
        <v>752</v>
      </c>
      <c r="BK116" s="100">
        <v>1157</v>
      </c>
      <c r="BL116" s="100">
        <v>2283</v>
      </c>
      <c r="BM116" s="100">
        <v>0</v>
      </c>
      <c r="BN116" s="100">
        <v>5909</v>
      </c>
      <c r="BP116" s="124">
        <v>2009</v>
      </c>
    </row>
    <row r="117" spans="2:68">
      <c r="B117" s="124">
        <v>2010</v>
      </c>
      <c r="C117" s="100">
        <v>34</v>
      </c>
      <c r="D117" s="100">
        <v>12</v>
      </c>
      <c r="E117" s="100">
        <v>15</v>
      </c>
      <c r="F117" s="100">
        <v>20</v>
      </c>
      <c r="G117" s="100">
        <v>20</v>
      </c>
      <c r="H117" s="100">
        <v>28</v>
      </c>
      <c r="I117" s="100">
        <v>25</v>
      </c>
      <c r="J117" s="100">
        <v>34</v>
      </c>
      <c r="K117" s="100">
        <v>32</v>
      </c>
      <c r="L117" s="100">
        <v>62</v>
      </c>
      <c r="M117" s="100">
        <v>62</v>
      </c>
      <c r="N117" s="100">
        <v>77</v>
      </c>
      <c r="O117" s="100">
        <v>127</v>
      </c>
      <c r="P117" s="100">
        <v>151</v>
      </c>
      <c r="Q117" s="100">
        <v>248</v>
      </c>
      <c r="R117" s="100">
        <v>415</v>
      </c>
      <c r="S117" s="100">
        <v>573</v>
      </c>
      <c r="T117" s="100">
        <v>851</v>
      </c>
      <c r="U117" s="100">
        <v>0</v>
      </c>
      <c r="V117" s="100">
        <v>2786</v>
      </c>
      <c r="X117" s="124">
        <v>2010</v>
      </c>
      <c r="Y117" s="100">
        <v>21</v>
      </c>
      <c r="Z117" s="100">
        <v>8</v>
      </c>
      <c r="AA117" s="100">
        <v>9</v>
      </c>
      <c r="AB117" s="100">
        <v>11</v>
      </c>
      <c r="AC117" s="100">
        <v>19</v>
      </c>
      <c r="AD117" s="100">
        <v>17</v>
      </c>
      <c r="AE117" s="100">
        <v>14</v>
      </c>
      <c r="AF117" s="100">
        <v>18</v>
      </c>
      <c r="AG117" s="100">
        <v>35</v>
      </c>
      <c r="AH117" s="100">
        <v>50</v>
      </c>
      <c r="AI117" s="100">
        <v>59</v>
      </c>
      <c r="AJ117" s="100">
        <v>66</v>
      </c>
      <c r="AK117" s="100">
        <v>105</v>
      </c>
      <c r="AL117" s="100">
        <v>125</v>
      </c>
      <c r="AM117" s="100">
        <v>199</v>
      </c>
      <c r="AN117" s="100">
        <v>339</v>
      </c>
      <c r="AO117" s="100">
        <v>625</v>
      </c>
      <c r="AP117" s="100">
        <v>1706</v>
      </c>
      <c r="AQ117" s="100">
        <v>0</v>
      </c>
      <c r="AR117" s="100">
        <v>3426</v>
      </c>
      <c r="AT117" s="124">
        <v>2010</v>
      </c>
      <c r="AU117" s="100">
        <v>55</v>
      </c>
      <c r="AV117" s="100">
        <v>20</v>
      </c>
      <c r="AW117" s="100">
        <v>24</v>
      </c>
      <c r="AX117" s="100">
        <v>31</v>
      </c>
      <c r="AY117" s="100">
        <v>39</v>
      </c>
      <c r="AZ117" s="100">
        <v>45</v>
      </c>
      <c r="BA117" s="100">
        <v>39</v>
      </c>
      <c r="BB117" s="100">
        <v>52</v>
      </c>
      <c r="BC117" s="100">
        <v>67</v>
      </c>
      <c r="BD117" s="100">
        <v>112</v>
      </c>
      <c r="BE117" s="100">
        <v>121</v>
      </c>
      <c r="BF117" s="100">
        <v>143</v>
      </c>
      <c r="BG117" s="100">
        <v>232</v>
      </c>
      <c r="BH117" s="100">
        <v>276</v>
      </c>
      <c r="BI117" s="100">
        <v>447</v>
      </c>
      <c r="BJ117" s="100">
        <v>754</v>
      </c>
      <c r="BK117" s="100">
        <v>1198</v>
      </c>
      <c r="BL117" s="100">
        <v>2557</v>
      </c>
      <c r="BM117" s="100">
        <v>0</v>
      </c>
      <c r="BN117" s="100">
        <v>6212</v>
      </c>
      <c r="BP117" s="124">
        <v>2010</v>
      </c>
    </row>
    <row r="118" spans="2:68">
      <c r="B118" s="124">
        <v>2011</v>
      </c>
      <c r="C118" s="100">
        <v>22</v>
      </c>
      <c r="D118" s="100">
        <v>5</v>
      </c>
      <c r="E118" s="100">
        <v>10</v>
      </c>
      <c r="F118" s="100">
        <v>23</v>
      </c>
      <c r="G118" s="100">
        <v>24</v>
      </c>
      <c r="H118" s="100">
        <v>19</v>
      </c>
      <c r="I118" s="100">
        <v>25</v>
      </c>
      <c r="J118" s="100">
        <v>27</v>
      </c>
      <c r="K118" s="100">
        <v>44</v>
      </c>
      <c r="L118" s="100">
        <v>49</v>
      </c>
      <c r="M118" s="100">
        <v>68</v>
      </c>
      <c r="N118" s="100">
        <v>88</v>
      </c>
      <c r="O118" s="100">
        <v>141</v>
      </c>
      <c r="P118" s="100">
        <v>189</v>
      </c>
      <c r="Q118" s="100">
        <v>279</v>
      </c>
      <c r="R118" s="100">
        <v>452</v>
      </c>
      <c r="S118" s="100">
        <v>660</v>
      </c>
      <c r="T118" s="100">
        <v>921</v>
      </c>
      <c r="U118" s="100">
        <v>0</v>
      </c>
      <c r="V118" s="100">
        <v>3046</v>
      </c>
      <c r="X118" s="124">
        <v>2011</v>
      </c>
      <c r="Y118" s="100">
        <v>22</v>
      </c>
      <c r="Z118" s="100">
        <v>11</v>
      </c>
      <c r="AA118" s="100">
        <v>4</v>
      </c>
      <c r="AB118" s="100">
        <v>15</v>
      </c>
      <c r="AC118" s="100">
        <v>13</v>
      </c>
      <c r="AD118" s="100">
        <v>10</v>
      </c>
      <c r="AE118" s="100">
        <v>19</v>
      </c>
      <c r="AF118" s="100">
        <v>25</v>
      </c>
      <c r="AG118" s="100">
        <v>24</v>
      </c>
      <c r="AH118" s="100">
        <v>37</v>
      </c>
      <c r="AI118" s="100">
        <v>56</v>
      </c>
      <c r="AJ118" s="100">
        <v>66</v>
      </c>
      <c r="AK118" s="100">
        <v>111</v>
      </c>
      <c r="AL118" s="100">
        <v>137</v>
      </c>
      <c r="AM118" s="100">
        <v>206</v>
      </c>
      <c r="AN118" s="100">
        <v>386</v>
      </c>
      <c r="AO118" s="100">
        <v>695</v>
      </c>
      <c r="AP118" s="100">
        <v>1861</v>
      </c>
      <c r="AQ118" s="100">
        <v>0</v>
      </c>
      <c r="AR118" s="100">
        <v>3698</v>
      </c>
      <c r="AT118" s="124">
        <v>2011</v>
      </c>
      <c r="AU118" s="100">
        <v>44</v>
      </c>
      <c r="AV118" s="100">
        <v>16</v>
      </c>
      <c r="AW118" s="100">
        <v>14</v>
      </c>
      <c r="AX118" s="100">
        <v>38</v>
      </c>
      <c r="AY118" s="100">
        <v>37</v>
      </c>
      <c r="AZ118" s="100">
        <v>29</v>
      </c>
      <c r="BA118" s="100">
        <v>44</v>
      </c>
      <c r="BB118" s="100">
        <v>52</v>
      </c>
      <c r="BC118" s="100">
        <v>68</v>
      </c>
      <c r="BD118" s="100">
        <v>86</v>
      </c>
      <c r="BE118" s="100">
        <v>124</v>
      </c>
      <c r="BF118" s="100">
        <v>154</v>
      </c>
      <c r="BG118" s="100">
        <v>252</v>
      </c>
      <c r="BH118" s="100">
        <v>326</v>
      </c>
      <c r="BI118" s="100">
        <v>485</v>
      </c>
      <c r="BJ118" s="100">
        <v>838</v>
      </c>
      <c r="BK118" s="100">
        <v>1355</v>
      </c>
      <c r="BL118" s="100">
        <v>2782</v>
      </c>
      <c r="BM118" s="100">
        <v>0</v>
      </c>
      <c r="BN118" s="100">
        <v>6744</v>
      </c>
      <c r="BP118" s="124">
        <v>2011</v>
      </c>
    </row>
    <row r="119" spans="2:68">
      <c r="B119" s="124">
        <v>2012</v>
      </c>
      <c r="C119" s="100">
        <v>28</v>
      </c>
      <c r="D119" s="100">
        <v>8</v>
      </c>
      <c r="E119" s="100">
        <v>14</v>
      </c>
      <c r="F119" s="100">
        <v>21</v>
      </c>
      <c r="G119" s="100">
        <v>27</v>
      </c>
      <c r="H119" s="100">
        <v>24</v>
      </c>
      <c r="I119" s="100">
        <v>13</v>
      </c>
      <c r="J119" s="100">
        <v>24</v>
      </c>
      <c r="K119" s="100">
        <v>45</v>
      </c>
      <c r="L119" s="100">
        <v>50</v>
      </c>
      <c r="M119" s="100">
        <v>77</v>
      </c>
      <c r="N119" s="100">
        <v>104</v>
      </c>
      <c r="O119" s="100">
        <v>121</v>
      </c>
      <c r="P119" s="100">
        <v>204</v>
      </c>
      <c r="Q119" s="100">
        <v>273</v>
      </c>
      <c r="R119" s="100">
        <v>407</v>
      </c>
      <c r="S119" s="100">
        <v>610</v>
      </c>
      <c r="T119" s="100">
        <v>982</v>
      </c>
      <c r="U119" s="100">
        <v>0</v>
      </c>
      <c r="V119" s="100">
        <v>3032</v>
      </c>
      <c r="X119" s="124">
        <v>2012</v>
      </c>
      <c r="Y119" s="100">
        <v>26</v>
      </c>
      <c r="Z119" s="100">
        <v>9</v>
      </c>
      <c r="AA119" s="100">
        <v>1</v>
      </c>
      <c r="AB119" s="100">
        <v>15</v>
      </c>
      <c r="AC119" s="100">
        <v>15</v>
      </c>
      <c r="AD119" s="100">
        <v>13</v>
      </c>
      <c r="AE119" s="100">
        <v>15</v>
      </c>
      <c r="AF119" s="100">
        <v>17</v>
      </c>
      <c r="AG119" s="100">
        <v>23</v>
      </c>
      <c r="AH119" s="100">
        <v>45</v>
      </c>
      <c r="AI119" s="100">
        <v>44</v>
      </c>
      <c r="AJ119" s="100">
        <v>78</v>
      </c>
      <c r="AK119" s="100">
        <v>116</v>
      </c>
      <c r="AL119" s="100">
        <v>146</v>
      </c>
      <c r="AM119" s="100">
        <v>228</v>
      </c>
      <c r="AN119" s="100">
        <v>394</v>
      </c>
      <c r="AO119" s="100">
        <v>698</v>
      </c>
      <c r="AP119" s="100">
        <v>1981</v>
      </c>
      <c r="AQ119" s="100">
        <v>0</v>
      </c>
      <c r="AR119" s="100">
        <v>3864</v>
      </c>
      <c r="AT119" s="124">
        <v>2012</v>
      </c>
      <c r="AU119" s="100">
        <v>54</v>
      </c>
      <c r="AV119" s="100">
        <v>17</v>
      </c>
      <c r="AW119" s="100">
        <v>15</v>
      </c>
      <c r="AX119" s="100">
        <v>36</v>
      </c>
      <c r="AY119" s="100">
        <v>42</v>
      </c>
      <c r="AZ119" s="100">
        <v>37</v>
      </c>
      <c r="BA119" s="100">
        <v>28</v>
      </c>
      <c r="BB119" s="100">
        <v>41</v>
      </c>
      <c r="BC119" s="100">
        <v>68</v>
      </c>
      <c r="BD119" s="100">
        <v>95</v>
      </c>
      <c r="BE119" s="100">
        <v>121</v>
      </c>
      <c r="BF119" s="100">
        <v>182</v>
      </c>
      <c r="BG119" s="100">
        <v>237</v>
      </c>
      <c r="BH119" s="100">
        <v>350</v>
      </c>
      <c r="BI119" s="100">
        <v>501</v>
      </c>
      <c r="BJ119" s="100">
        <v>801</v>
      </c>
      <c r="BK119" s="100">
        <v>1308</v>
      </c>
      <c r="BL119" s="100">
        <v>2963</v>
      </c>
      <c r="BM119" s="100">
        <v>0</v>
      </c>
      <c r="BN119" s="100">
        <v>6896</v>
      </c>
      <c r="BP119" s="124">
        <v>2012</v>
      </c>
    </row>
    <row r="120" spans="2:68">
      <c r="B120" s="124">
        <v>2013</v>
      </c>
      <c r="C120" s="100">
        <v>20</v>
      </c>
      <c r="D120" s="100">
        <v>15</v>
      </c>
      <c r="E120" s="100">
        <v>9</v>
      </c>
      <c r="F120" s="100">
        <v>19</v>
      </c>
      <c r="G120" s="100">
        <v>26</v>
      </c>
      <c r="H120" s="100">
        <v>22</v>
      </c>
      <c r="I120" s="100">
        <v>24</v>
      </c>
      <c r="J120" s="100">
        <v>26</v>
      </c>
      <c r="K120" s="100">
        <v>50</v>
      </c>
      <c r="L120" s="100">
        <v>41</v>
      </c>
      <c r="M120" s="100">
        <v>66</v>
      </c>
      <c r="N120" s="100">
        <v>114</v>
      </c>
      <c r="O120" s="100">
        <v>122</v>
      </c>
      <c r="P120" s="100">
        <v>189</v>
      </c>
      <c r="Q120" s="100">
        <v>325</v>
      </c>
      <c r="R120" s="100">
        <v>548</v>
      </c>
      <c r="S120" s="100">
        <v>655</v>
      </c>
      <c r="T120" s="100">
        <v>1103</v>
      </c>
      <c r="U120" s="100">
        <v>0</v>
      </c>
      <c r="V120" s="100">
        <v>3374</v>
      </c>
      <c r="X120" s="124">
        <v>2013</v>
      </c>
      <c r="Y120" s="100">
        <v>20</v>
      </c>
      <c r="Z120" s="100">
        <v>9</v>
      </c>
      <c r="AA120" s="100">
        <v>9</v>
      </c>
      <c r="AB120" s="100">
        <v>10</v>
      </c>
      <c r="AC120" s="100">
        <v>9</v>
      </c>
      <c r="AD120" s="100">
        <v>9</v>
      </c>
      <c r="AE120" s="100">
        <v>17</v>
      </c>
      <c r="AF120" s="100">
        <v>16</v>
      </c>
      <c r="AG120" s="100">
        <v>27</v>
      </c>
      <c r="AH120" s="100">
        <v>41</v>
      </c>
      <c r="AI120" s="100">
        <v>49</v>
      </c>
      <c r="AJ120" s="100">
        <v>87</v>
      </c>
      <c r="AK120" s="100">
        <v>139</v>
      </c>
      <c r="AL120" s="100">
        <v>169</v>
      </c>
      <c r="AM120" s="100">
        <v>253</v>
      </c>
      <c r="AN120" s="100">
        <v>428</v>
      </c>
      <c r="AO120" s="100">
        <v>720</v>
      </c>
      <c r="AP120" s="100">
        <v>2134</v>
      </c>
      <c r="AQ120" s="100">
        <v>0</v>
      </c>
      <c r="AR120" s="100">
        <v>4146</v>
      </c>
      <c r="AT120" s="124">
        <v>2013</v>
      </c>
      <c r="AU120" s="100">
        <v>40</v>
      </c>
      <c r="AV120" s="100">
        <v>24</v>
      </c>
      <c r="AW120" s="100">
        <v>18</v>
      </c>
      <c r="AX120" s="100">
        <v>29</v>
      </c>
      <c r="AY120" s="100">
        <v>35</v>
      </c>
      <c r="AZ120" s="100">
        <v>31</v>
      </c>
      <c r="BA120" s="100">
        <v>41</v>
      </c>
      <c r="BB120" s="100">
        <v>42</v>
      </c>
      <c r="BC120" s="100">
        <v>77</v>
      </c>
      <c r="BD120" s="100">
        <v>82</v>
      </c>
      <c r="BE120" s="100">
        <v>115</v>
      </c>
      <c r="BF120" s="100">
        <v>201</v>
      </c>
      <c r="BG120" s="100">
        <v>261</v>
      </c>
      <c r="BH120" s="100">
        <v>358</v>
      </c>
      <c r="BI120" s="100">
        <v>578</v>
      </c>
      <c r="BJ120" s="100">
        <v>976</v>
      </c>
      <c r="BK120" s="100">
        <v>1375</v>
      </c>
      <c r="BL120" s="100">
        <v>3237</v>
      </c>
      <c r="BM120" s="100">
        <v>0</v>
      </c>
      <c r="BN120" s="100">
        <v>7520</v>
      </c>
      <c r="BP120" s="124">
        <v>2013</v>
      </c>
    </row>
    <row r="121" spans="2:68">
      <c r="B121" s="124">
        <v>2014</v>
      </c>
      <c r="C121" s="100">
        <v>19</v>
      </c>
      <c r="D121" s="100">
        <v>10</v>
      </c>
      <c r="E121" s="100">
        <v>8</v>
      </c>
      <c r="F121" s="100">
        <v>10</v>
      </c>
      <c r="G121" s="100">
        <v>23</v>
      </c>
      <c r="H121" s="100">
        <v>27</v>
      </c>
      <c r="I121" s="100">
        <v>20</v>
      </c>
      <c r="J121" s="100">
        <v>28</v>
      </c>
      <c r="K121" s="100">
        <v>48</v>
      </c>
      <c r="L121" s="100">
        <v>52</v>
      </c>
      <c r="M121" s="100">
        <v>97</v>
      </c>
      <c r="N121" s="100">
        <v>110</v>
      </c>
      <c r="O121" s="100">
        <v>156</v>
      </c>
      <c r="P121" s="100">
        <v>261</v>
      </c>
      <c r="Q121" s="100">
        <v>346</v>
      </c>
      <c r="R121" s="100">
        <v>524</v>
      </c>
      <c r="S121" s="100">
        <v>786</v>
      </c>
      <c r="T121" s="100">
        <v>1264</v>
      </c>
      <c r="U121" s="100">
        <v>0</v>
      </c>
      <c r="V121" s="100">
        <v>3789</v>
      </c>
      <c r="X121" s="124">
        <v>2014</v>
      </c>
      <c r="Y121" s="100">
        <v>23</v>
      </c>
      <c r="Z121" s="100">
        <v>6</v>
      </c>
      <c r="AA121" s="100">
        <v>13</v>
      </c>
      <c r="AB121" s="100">
        <v>10</v>
      </c>
      <c r="AC121" s="100">
        <v>12</v>
      </c>
      <c r="AD121" s="100">
        <v>9</v>
      </c>
      <c r="AE121" s="100">
        <v>19</v>
      </c>
      <c r="AF121" s="100">
        <v>14</v>
      </c>
      <c r="AG121" s="100">
        <v>33</v>
      </c>
      <c r="AH121" s="100">
        <v>37</v>
      </c>
      <c r="AI121" s="100">
        <v>57</v>
      </c>
      <c r="AJ121" s="100">
        <v>71</v>
      </c>
      <c r="AK121" s="100">
        <v>121</v>
      </c>
      <c r="AL121" s="100">
        <v>205</v>
      </c>
      <c r="AM121" s="100">
        <v>267</v>
      </c>
      <c r="AN121" s="100">
        <v>423</v>
      </c>
      <c r="AO121" s="100">
        <v>709</v>
      </c>
      <c r="AP121" s="100">
        <v>2291</v>
      </c>
      <c r="AQ121" s="100">
        <v>1</v>
      </c>
      <c r="AR121" s="100">
        <v>4321</v>
      </c>
      <c r="AT121" s="124">
        <v>2014</v>
      </c>
      <c r="AU121" s="100">
        <v>42</v>
      </c>
      <c r="AV121" s="100">
        <v>16</v>
      </c>
      <c r="AW121" s="100">
        <v>21</v>
      </c>
      <c r="AX121" s="100">
        <v>20</v>
      </c>
      <c r="AY121" s="100">
        <v>35</v>
      </c>
      <c r="AZ121" s="100">
        <v>36</v>
      </c>
      <c r="BA121" s="100">
        <v>39</v>
      </c>
      <c r="BB121" s="100">
        <v>42</v>
      </c>
      <c r="BC121" s="100">
        <v>81</v>
      </c>
      <c r="BD121" s="100">
        <v>89</v>
      </c>
      <c r="BE121" s="100">
        <v>154</v>
      </c>
      <c r="BF121" s="100">
        <v>181</v>
      </c>
      <c r="BG121" s="100">
        <v>277</v>
      </c>
      <c r="BH121" s="100">
        <v>466</v>
      </c>
      <c r="BI121" s="100">
        <v>613</v>
      </c>
      <c r="BJ121" s="100">
        <v>947</v>
      </c>
      <c r="BK121" s="100">
        <v>1495</v>
      </c>
      <c r="BL121" s="100">
        <v>3555</v>
      </c>
      <c r="BM121" s="100">
        <v>1</v>
      </c>
      <c r="BN121" s="100">
        <v>8110</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10.217305</v>
      </c>
      <c r="D75" s="100">
        <v>1.9290651000000001</v>
      </c>
      <c r="E75" s="100">
        <v>1.7333426000000001</v>
      </c>
      <c r="F75" s="100">
        <v>6.6169780999999999</v>
      </c>
      <c r="G75" s="100">
        <v>4.7275922000000001</v>
      </c>
      <c r="H75" s="100">
        <v>2.4267485999999998</v>
      </c>
      <c r="I75" s="100">
        <v>3.7536732000000002</v>
      </c>
      <c r="J75" s="100">
        <v>3.1100732999999998</v>
      </c>
      <c r="K75" s="100">
        <v>5.9409764000000003</v>
      </c>
      <c r="L75" s="100">
        <v>7.8409317999999999</v>
      </c>
      <c r="M75" s="100">
        <v>14.991989</v>
      </c>
      <c r="N75" s="100">
        <v>13.869241000000001</v>
      </c>
      <c r="O75" s="100">
        <v>26.256941999999999</v>
      </c>
      <c r="P75" s="100">
        <v>37.896731000000003</v>
      </c>
      <c r="Q75" s="100">
        <v>51.828688999999997</v>
      </c>
      <c r="R75" s="100">
        <v>90.763548</v>
      </c>
      <c r="S75" s="100">
        <v>92.696492000000006</v>
      </c>
      <c r="T75" s="100">
        <v>124.12304</v>
      </c>
      <c r="U75" s="100">
        <v>10.524165</v>
      </c>
      <c r="V75" s="100">
        <v>14.981926</v>
      </c>
      <c r="W75" s="128"/>
      <c r="X75" s="122">
        <v>1968</v>
      </c>
      <c r="Y75" s="100">
        <v>10.583093</v>
      </c>
      <c r="Z75" s="100">
        <v>2.7003992000000001</v>
      </c>
      <c r="AA75" s="100">
        <v>0.72701099999999996</v>
      </c>
      <c r="AB75" s="100">
        <v>2.6820385999999998</v>
      </c>
      <c r="AC75" s="100">
        <v>2.2719293</v>
      </c>
      <c r="AD75" s="100">
        <v>1.8180259999999999</v>
      </c>
      <c r="AE75" s="100">
        <v>2.5597051</v>
      </c>
      <c r="AF75" s="100">
        <v>5.3070699000000001</v>
      </c>
      <c r="AG75" s="100">
        <v>3.1647823000000002</v>
      </c>
      <c r="AH75" s="100">
        <v>6.9747458</v>
      </c>
      <c r="AI75" s="100">
        <v>8.7629801999999994</v>
      </c>
      <c r="AJ75" s="100">
        <v>11.610927999999999</v>
      </c>
      <c r="AK75" s="100">
        <v>14.191656</v>
      </c>
      <c r="AL75" s="100">
        <v>20.281302</v>
      </c>
      <c r="AM75" s="100">
        <v>43.096018000000001</v>
      </c>
      <c r="AN75" s="100">
        <v>64.343693999999999</v>
      </c>
      <c r="AO75" s="100">
        <v>94.960031999999998</v>
      </c>
      <c r="AP75" s="100">
        <v>87.003249999999994</v>
      </c>
      <c r="AQ75" s="100">
        <v>9.3707043999999993</v>
      </c>
      <c r="AR75" s="100">
        <v>11.185548000000001</v>
      </c>
      <c r="AS75" s="128"/>
      <c r="AT75" s="122">
        <v>1968</v>
      </c>
      <c r="AU75" s="100">
        <v>10.395446</v>
      </c>
      <c r="AV75" s="100">
        <v>2.3053463999999999</v>
      </c>
      <c r="AW75" s="100">
        <v>1.2421059999999999</v>
      </c>
      <c r="AX75" s="100">
        <v>4.6902290999999998</v>
      </c>
      <c r="AY75" s="100">
        <v>3.5288377</v>
      </c>
      <c r="AZ75" s="100">
        <v>2.1327124</v>
      </c>
      <c r="BA75" s="100">
        <v>3.1742921000000002</v>
      </c>
      <c r="BB75" s="100">
        <v>4.1674733000000002</v>
      </c>
      <c r="BC75" s="100">
        <v>4.5968381000000003</v>
      </c>
      <c r="BD75" s="100">
        <v>7.4146288</v>
      </c>
      <c r="BE75" s="100">
        <v>11.880625</v>
      </c>
      <c r="BF75" s="100">
        <v>12.748353</v>
      </c>
      <c r="BG75" s="100">
        <v>20.171697999999999</v>
      </c>
      <c r="BH75" s="100">
        <v>28.407073</v>
      </c>
      <c r="BI75" s="100">
        <v>46.729979999999998</v>
      </c>
      <c r="BJ75" s="100">
        <v>74.793942999999999</v>
      </c>
      <c r="BK75" s="100">
        <v>94.128193999999993</v>
      </c>
      <c r="BL75" s="100">
        <v>98.942874000000003</v>
      </c>
      <c r="BM75" s="100">
        <v>9.9511725999999996</v>
      </c>
      <c r="BN75" s="100">
        <v>12.882308</v>
      </c>
      <c r="BO75" s="128"/>
      <c r="BP75" s="122">
        <v>1968</v>
      </c>
    </row>
    <row r="76" spans="1:68">
      <c r="A76" s="128"/>
      <c r="B76" s="122">
        <v>1969</v>
      </c>
      <c r="C76" s="100">
        <v>11.095048</v>
      </c>
      <c r="D76" s="100">
        <v>2.7009851</v>
      </c>
      <c r="E76" s="100">
        <v>2.8685833999999999</v>
      </c>
      <c r="F76" s="100">
        <v>3.7916883000000001</v>
      </c>
      <c r="G76" s="100">
        <v>5.8467840999999998</v>
      </c>
      <c r="H76" s="100">
        <v>1.3795609</v>
      </c>
      <c r="I76" s="100">
        <v>2.8498147999999999</v>
      </c>
      <c r="J76" s="100">
        <v>5.2426151000000001</v>
      </c>
      <c r="K76" s="100">
        <v>4.6494441000000002</v>
      </c>
      <c r="L76" s="100">
        <v>4.1665365000000003</v>
      </c>
      <c r="M76" s="100">
        <v>8.5511230000000005</v>
      </c>
      <c r="N76" s="100">
        <v>18.325521999999999</v>
      </c>
      <c r="O76" s="100">
        <v>20.471353000000001</v>
      </c>
      <c r="P76" s="100">
        <v>30.968807999999999</v>
      </c>
      <c r="Q76" s="100">
        <v>57.608144000000003</v>
      </c>
      <c r="R76" s="100">
        <v>69.666632000000007</v>
      </c>
      <c r="S76" s="100">
        <v>92.382035000000002</v>
      </c>
      <c r="T76" s="100">
        <v>95.243134999999995</v>
      </c>
      <c r="U76" s="100">
        <v>9.4810678999999993</v>
      </c>
      <c r="V76" s="100">
        <v>13.252357</v>
      </c>
      <c r="W76" s="128"/>
      <c r="X76" s="122">
        <v>1969</v>
      </c>
      <c r="Y76" s="100">
        <v>6.7049082000000002</v>
      </c>
      <c r="Z76" s="100">
        <v>2.1746549000000002</v>
      </c>
      <c r="AA76" s="100">
        <v>2.3003638</v>
      </c>
      <c r="AB76" s="100">
        <v>1.6897854000000001</v>
      </c>
      <c r="AC76" s="100">
        <v>2.1784205999999999</v>
      </c>
      <c r="AD76" s="100">
        <v>1.7267067</v>
      </c>
      <c r="AE76" s="100">
        <v>2.4623197000000001</v>
      </c>
      <c r="AF76" s="100">
        <v>3.9432843000000002</v>
      </c>
      <c r="AG76" s="100">
        <v>5.5068244999999996</v>
      </c>
      <c r="AH76" s="100">
        <v>3.5155183000000001</v>
      </c>
      <c r="AI76" s="100">
        <v>9.4951132000000005</v>
      </c>
      <c r="AJ76" s="100">
        <v>14.296704</v>
      </c>
      <c r="AK76" s="100">
        <v>15.742095000000001</v>
      </c>
      <c r="AL76" s="100">
        <v>27.535520999999999</v>
      </c>
      <c r="AM76" s="100">
        <v>27.796479999999999</v>
      </c>
      <c r="AN76" s="100">
        <v>62.318067999999997</v>
      </c>
      <c r="AO76" s="100">
        <v>56.061475999999999</v>
      </c>
      <c r="AP76" s="100">
        <v>71.300370999999998</v>
      </c>
      <c r="AQ76" s="100">
        <v>8.2884404000000007</v>
      </c>
      <c r="AR76" s="100">
        <v>9.8207339000000005</v>
      </c>
      <c r="AS76" s="128"/>
      <c r="AT76" s="122">
        <v>1969</v>
      </c>
      <c r="AU76" s="100">
        <v>8.9530987</v>
      </c>
      <c r="AV76" s="100">
        <v>2.4445972999999999</v>
      </c>
      <c r="AW76" s="100">
        <v>2.5912218</v>
      </c>
      <c r="AX76" s="100">
        <v>2.7612741000000001</v>
      </c>
      <c r="AY76" s="100">
        <v>4.0573477000000002</v>
      </c>
      <c r="AZ76" s="100">
        <v>1.5470352000000001</v>
      </c>
      <c r="BA76" s="100">
        <v>2.6613475000000002</v>
      </c>
      <c r="BB76" s="100">
        <v>4.6162849000000001</v>
      </c>
      <c r="BC76" s="100">
        <v>5.0633168</v>
      </c>
      <c r="BD76" s="100">
        <v>3.8471692000000002</v>
      </c>
      <c r="BE76" s="100">
        <v>9.0232705000000006</v>
      </c>
      <c r="BF76" s="100">
        <v>16.314184000000001</v>
      </c>
      <c r="BG76" s="100">
        <v>18.072351999999999</v>
      </c>
      <c r="BH76" s="100">
        <v>29.135738</v>
      </c>
      <c r="BI76" s="100">
        <v>40.259675000000001</v>
      </c>
      <c r="BJ76" s="100">
        <v>65.173687999999999</v>
      </c>
      <c r="BK76" s="100">
        <v>69.354140000000001</v>
      </c>
      <c r="BL76" s="100">
        <v>78.896125999999995</v>
      </c>
      <c r="BM76" s="100">
        <v>8.8885162999999991</v>
      </c>
      <c r="BN76" s="100">
        <v>11.296340000000001</v>
      </c>
      <c r="BO76" s="128"/>
      <c r="BP76" s="122">
        <v>1969</v>
      </c>
    </row>
    <row r="77" spans="1:68">
      <c r="A77" s="128"/>
      <c r="B77" s="122">
        <v>1970</v>
      </c>
      <c r="C77" s="100">
        <v>11.519164</v>
      </c>
      <c r="D77" s="100">
        <v>2.5381919000000002</v>
      </c>
      <c r="E77" s="100">
        <v>3.2802372000000002</v>
      </c>
      <c r="F77" s="100">
        <v>5.1655284999999997</v>
      </c>
      <c r="G77" s="100">
        <v>2.3576307999999999</v>
      </c>
      <c r="H77" s="100">
        <v>1.7449075999999999</v>
      </c>
      <c r="I77" s="100">
        <v>2.2511762000000002</v>
      </c>
      <c r="J77" s="100">
        <v>5.8182741</v>
      </c>
      <c r="K77" s="100">
        <v>4.1610573999999998</v>
      </c>
      <c r="L77" s="100">
        <v>8.9106138000000001</v>
      </c>
      <c r="M77" s="100">
        <v>5.9712563000000003</v>
      </c>
      <c r="N77" s="100">
        <v>13.672181</v>
      </c>
      <c r="O77" s="100">
        <v>21.765701</v>
      </c>
      <c r="P77" s="100">
        <v>34.213154000000003</v>
      </c>
      <c r="Q77" s="100">
        <v>51.177931000000001</v>
      </c>
      <c r="R77" s="100">
        <v>76.972251</v>
      </c>
      <c r="S77" s="100">
        <v>100.92712</v>
      </c>
      <c r="T77" s="100">
        <v>95.238095000000001</v>
      </c>
      <c r="U77" s="100">
        <v>9.4405940000000008</v>
      </c>
      <c r="V77" s="100">
        <v>13.363073999999999</v>
      </c>
      <c r="W77" s="128"/>
      <c r="X77" s="122">
        <v>1970</v>
      </c>
      <c r="Y77" s="100">
        <v>6.5533511999999998</v>
      </c>
      <c r="Z77" s="100">
        <v>2.5060354</v>
      </c>
      <c r="AA77" s="100">
        <v>1.3806195999999999</v>
      </c>
      <c r="AB77" s="100">
        <v>3.3275348</v>
      </c>
      <c r="AC77" s="100">
        <v>1.5260127999999999</v>
      </c>
      <c r="AD77" s="100">
        <v>2.0966461000000001</v>
      </c>
      <c r="AE77" s="100">
        <v>2.1184476999999999</v>
      </c>
      <c r="AF77" s="100">
        <v>3.9421738999999998</v>
      </c>
      <c r="AG77" s="100">
        <v>2.9026426999999999</v>
      </c>
      <c r="AH77" s="100">
        <v>7.1365702000000004</v>
      </c>
      <c r="AI77" s="100">
        <v>5.3551234000000001</v>
      </c>
      <c r="AJ77" s="100">
        <v>8.3350559000000004</v>
      </c>
      <c r="AK77" s="100">
        <v>14.885922000000001</v>
      </c>
      <c r="AL77" s="100">
        <v>22.276897000000002</v>
      </c>
      <c r="AM77" s="100">
        <v>40.838469000000003</v>
      </c>
      <c r="AN77" s="100">
        <v>61.100293999999998</v>
      </c>
      <c r="AO77" s="100">
        <v>72.005759999999995</v>
      </c>
      <c r="AP77" s="100">
        <v>53.180419999999998</v>
      </c>
      <c r="AQ77" s="100">
        <v>8.0284815999999992</v>
      </c>
      <c r="AR77" s="100">
        <v>9.5072389000000008</v>
      </c>
      <c r="AS77" s="128"/>
      <c r="AT77" s="122">
        <v>1970</v>
      </c>
      <c r="AU77" s="100">
        <v>9.0944382000000008</v>
      </c>
      <c r="AV77" s="100">
        <v>2.5225298999999999</v>
      </c>
      <c r="AW77" s="100">
        <v>2.3545992999999998</v>
      </c>
      <c r="AX77" s="100">
        <v>4.2635993000000001</v>
      </c>
      <c r="AY77" s="100">
        <v>1.9523206</v>
      </c>
      <c r="AZ77" s="100">
        <v>1.9149879999999999</v>
      </c>
      <c r="BA77" s="100">
        <v>2.1867033</v>
      </c>
      <c r="BB77" s="100">
        <v>4.9096286999999998</v>
      </c>
      <c r="BC77" s="100">
        <v>3.5554877999999999</v>
      </c>
      <c r="BD77" s="100">
        <v>8.0402219000000006</v>
      </c>
      <c r="BE77" s="100">
        <v>5.6635475</v>
      </c>
      <c r="BF77" s="100">
        <v>11.003356</v>
      </c>
      <c r="BG77" s="100">
        <v>18.257721</v>
      </c>
      <c r="BH77" s="100">
        <v>27.872952000000002</v>
      </c>
      <c r="BI77" s="100">
        <v>45.189283000000003</v>
      </c>
      <c r="BJ77" s="100">
        <v>67.201605000000001</v>
      </c>
      <c r="BK77" s="100">
        <v>82.483694999999997</v>
      </c>
      <c r="BL77" s="100">
        <v>66.456748000000005</v>
      </c>
      <c r="BM77" s="100">
        <v>8.7388621999999998</v>
      </c>
      <c r="BN77" s="100">
        <v>11.181959000000001</v>
      </c>
      <c r="BO77" s="128"/>
      <c r="BP77" s="122">
        <v>1970</v>
      </c>
    </row>
    <row r="78" spans="1:68">
      <c r="A78" s="128"/>
      <c r="B78" s="122">
        <v>1971</v>
      </c>
      <c r="C78" s="100">
        <v>8.7645025000000008</v>
      </c>
      <c r="D78" s="100">
        <v>1.5651926</v>
      </c>
      <c r="E78" s="100">
        <v>1.7166739</v>
      </c>
      <c r="F78" s="100">
        <v>4.1538949000000001</v>
      </c>
      <c r="G78" s="100">
        <v>4.4708338000000003</v>
      </c>
      <c r="H78" s="100">
        <v>2.0099128999999998</v>
      </c>
      <c r="I78" s="100">
        <v>2.5832389999999998</v>
      </c>
      <c r="J78" s="100">
        <v>2.8298732000000002</v>
      </c>
      <c r="K78" s="100">
        <v>4.8079697000000001</v>
      </c>
      <c r="L78" s="100">
        <v>6.6245639000000001</v>
      </c>
      <c r="M78" s="100">
        <v>11.789949999999999</v>
      </c>
      <c r="N78" s="100">
        <v>14.352397</v>
      </c>
      <c r="O78" s="100">
        <v>18.059958999999999</v>
      </c>
      <c r="P78" s="100">
        <v>34.277096</v>
      </c>
      <c r="Q78" s="100">
        <v>51.950096000000002</v>
      </c>
      <c r="R78" s="100">
        <v>98.939929000000006</v>
      </c>
      <c r="S78" s="100">
        <v>93.566717999999995</v>
      </c>
      <c r="T78" s="100">
        <v>113.97635</v>
      </c>
      <c r="U78" s="100">
        <v>9.2570938999999992</v>
      </c>
      <c r="V78" s="100">
        <v>13.794083000000001</v>
      </c>
      <c r="W78" s="128"/>
      <c r="X78" s="122">
        <v>1971</v>
      </c>
      <c r="Y78" s="100">
        <v>6.3848178999999998</v>
      </c>
      <c r="Z78" s="100">
        <v>1.4813913000000001</v>
      </c>
      <c r="AA78" s="100">
        <v>1.6385331000000001</v>
      </c>
      <c r="AB78" s="100">
        <v>1.6113871</v>
      </c>
      <c r="AC78" s="100">
        <v>1.9675885</v>
      </c>
      <c r="AD78" s="100">
        <v>2.7965409000000001</v>
      </c>
      <c r="AE78" s="100">
        <v>3.7674527000000002</v>
      </c>
      <c r="AF78" s="100">
        <v>3.0042331999999998</v>
      </c>
      <c r="AG78" s="100">
        <v>2.8390759999999999</v>
      </c>
      <c r="AH78" s="100">
        <v>5.8933559000000004</v>
      </c>
      <c r="AI78" s="100">
        <v>9.4607939000000005</v>
      </c>
      <c r="AJ78" s="100">
        <v>9.0343855000000008</v>
      </c>
      <c r="AK78" s="100">
        <v>11.983089</v>
      </c>
      <c r="AL78" s="100">
        <v>20.057307000000002</v>
      </c>
      <c r="AM78" s="100">
        <v>31.987717</v>
      </c>
      <c r="AN78" s="100">
        <v>50.910017000000003</v>
      </c>
      <c r="AO78" s="100">
        <v>79.415908999999999</v>
      </c>
      <c r="AP78" s="100">
        <v>95.916988000000003</v>
      </c>
      <c r="AQ78" s="100">
        <v>7.8469639000000004</v>
      </c>
      <c r="AR78" s="100">
        <v>9.6208468000000007</v>
      </c>
      <c r="AS78" s="128"/>
      <c r="AT78" s="122">
        <v>1971</v>
      </c>
      <c r="AU78" s="100">
        <v>7.6014290999999998</v>
      </c>
      <c r="AV78" s="100">
        <v>1.5243462000000001</v>
      </c>
      <c r="AW78" s="100">
        <v>1.6785551000000001</v>
      </c>
      <c r="AX78" s="100">
        <v>2.9041728999999998</v>
      </c>
      <c r="AY78" s="100">
        <v>3.2438867999999998</v>
      </c>
      <c r="AZ78" s="100">
        <v>2.3898736</v>
      </c>
      <c r="BA78" s="100">
        <v>3.1554584999999999</v>
      </c>
      <c r="BB78" s="100">
        <v>2.9144477000000002</v>
      </c>
      <c r="BC78" s="100">
        <v>3.8584760999999999</v>
      </c>
      <c r="BD78" s="100">
        <v>6.2668892999999999</v>
      </c>
      <c r="BE78" s="100">
        <v>10.627148999999999</v>
      </c>
      <c r="BF78" s="100">
        <v>11.678908</v>
      </c>
      <c r="BG78" s="100">
        <v>14.916323</v>
      </c>
      <c r="BH78" s="100">
        <v>26.814959000000002</v>
      </c>
      <c r="BI78" s="100">
        <v>40.470122000000003</v>
      </c>
      <c r="BJ78" s="100">
        <v>69.274873999999997</v>
      </c>
      <c r="BK78" s="100">
        <v>84.503112999999999</v>
      </c>
      <c r="BL78" s="100">
        <v>101.59869</v>
      </c>
      <c r="BM78" s="100">
        <v>8.5557306999999998</v>
      </c>
      <c r="BN78" s="100">
        <v>11.415620000000001</v>
      </c>
      <c r="BO78" s="128"/>
      <c r="BP78" s="122">
        <v>1971</v>
      </c>
    </row>
    <row r="79" spans="1:68">
      <c r="A79" s="128"/>
      <c r="B79" s="122">
        <v>1972</v>
      </c>
      <c r="C79" s="100">
        <v>8.2452693000000004</v>
      </c>
      <c r="D79" s="100">
        <v>2.2106601000000001</v>
      </c>
      <c r="E79" s="100">
        <v>1.9893615</v>
      </c>
      <c r="F79" s="100">
        <v>4.8968289</v>
      </c>
      <c r="G79" s="100">
        <v>2.6095670000000002</v>
      </c>
      <c r="H79" s="100">
        <v>2.2499465999999999</v>
      </c>
      <c r="I79" s="100">
        <v>1.5890166999999999</v>
      </c>
      <c r="J79" s="100">
        <v>3.3061465999999999</v>
      </c>
      <c r="K79" s="100">
        <v>5.0854846</v>
      </c>
      <c r="L79" s="100">
        <v>5.6399227999999999</v>
      </c>
      <c r="M79" s="100">
        <v>5.9559936999999996</v>
      </c>
      <c r="N79" s="100">
        <v>12.952947999999999</v>
      </c>
      <c r="O79" s="100">
        <v>21.816623</v>
      </c>
      <c r="P79" s="100">
        <v>26.673231999999999</v>
      </c>
      <c r="Q79" s="100">
        <v>50.047393</v>
      </c>
      <c r="R79" s="100">
        <v>66.961985999999996</v>
      </c>
      <c r="S79" s="100">
        <v>123.85993000000001</v>
      </c>
      <c r="T79" s="100">
        <v>110.90573000000001</v>
      </c>
      <c r="U79" s="100">
        <v>8.4814813000000004</v>
      </c>
      <c r="V79" s="100">
        <v>12.66489</v>
      </c>
      <c r="W79" s="128"/>
      <c r="X79" s="122">
        <v>1972</v>
      </c>
      <c r="Y79" s="100">
        <v>7.3294508</v>
      </c>
      <c r="Z79" s="100">
        <v>1.9964696</v>
      </c>
      <c r="AA79" s="100">
        <v>1.2854049000000001</v>
      </c>
      <c r="AB79" s="100">
        <v>2.0994693999999998</v>
      </c>
      <c r="AC79" s="100">
        <v>3.6120904</v>
      </c>
      <c r="AD79" s="100">
        <v>1.3977942999999999</v>
      </c>
      <c r="AE79" s="100">
        <v>1.9473153999999999</v>
      </c>
      <c r="AF79" s="100">
        <v>1.3457718999999999</v>
      </c>
      <c r="AG79" s="100">
        <v>1.825898</v>
      </c>
      <c r="AH79" s="100">
        <v>4.1096981000000001</v>
      </c>
      <c r="AI79" s="100">
        <v>5.7228044999999996</v>
      </c>
      <c r="AJ79" s="100">
        <v>13.654218</v>
      </c>
      <c r="AK79" s="100">
        <v>14.953407</v>
      </c>
      <c r="AL79" s="100">
        <v>17.049906</v>
      </c>
      <c r="AM79" s="100">
        <v>32.066515000000003</v>
      </c>
      <c r="AN79" s="100">
        <v>54.846468999999999</v>
      </c>
      <c r="AO79" s="100">
        <v>75.910301000000004</v>
      </c>
      <c r="AP79" s="100">
        <v>74.775672999999998</v>
      </c>
      <c r="AQ79" s="100">
        <v>7.630115</v>
      </c>
      <c r="AR79" s="100">
        <v>9.0395415000000003</v>
      </c>
      <c r="AS79" s="128"/>
      <c r="AT79" s="122">
        <v>1972</v>
      </c>
      <c r="AU79" s="100">
        <v>7.7971129000000001</v>
      </c>
      <c r="AV79" s="100">
        <v>2.1063615000000002</v>
      </c>
      <c r="AW79" s="100">
        <v>1.6459641</v>
      </c>
      <c r="AX79" s="100">
        <v>3.5229632999999998</v>
      </c>
      <c r="AY79" s="100">
        <v>3.1014510999999998</v>
      </c>
      <c r="AZ79" s="100">
        <v>1.8372843000000001</v>
      </c>
      <c r="BA79" s="100">
        <v>1.7619157999999999</v>
      </c>
      <c r="BB79" s="100">
        <v>2.3537381000000002</v>
      </c>
      <c r="BC79" s="100">
        <v>3.5162053000000002</v>
      </c>
      <c r="BD79" s="100">
        <v>4.8925520000000002</v>
      </c>
      <c r="BE79" s="100">
        <v>5.8399150999999998</v>
      </c>
      <c r="BF79" s="100">
        <v>13.307019</v>
      </c>
      <c r="BG79" s="100">
        <v>18.271892999999999</v>
      </c>
      <c r="BH79" s="100">
        <v>21.603933999999999</v>
      </c>
      <c r="BI79" s="100">
        <v>39.802683000000002</v>
      </c>
      <c r="BJ79" s="100">
        <v>59.429574000000002</v>
      </c>
      <c r="BK79" s="100">
        <v>92.976282999999995</v>
      </c>
      <c r="BL79" s="100">
        <v>85.979594000000006</v>
      </c>
      <c r="BM79" s="100">
        <v>8.0579304999999994</v>
      </c>
      <c r="BN79" s="100">
        <v>10.557710999999999</v>
      </c>
      <c r="BO79" s="128"/>
      <c r="BP79" s="122">
        <v>1972</v>
      </c>
    </row>
    <row r="80" spans="1:68">
      <c r="A80" s="128"/>
      <c r="B80" s="122">
        <v>1973</v>
      </c>
      <c r="C80" s="100">
        <v>9.5140869000000006</v>
      </c>
      <c r="D80" s="100">
        <v>2.7054339000000001</v>
      </c>
      <c r="E80" s="100">
        <v>2.4164585000000001</v>
      </c>
      <c r="F80" s="100">
        <v>4.1463564000000002</v>
      </c>
      <c r="G80" s="100">
        <v>3.9729974000000001</v>
      </c>
      <c r="H80" s="100">
        <v>2.3244918999999999</v>
      </c>
      <c r="I80" s="100">
        <v>2.2129769000000001</v>
      </c>
      <c r="J80" s="100">
        <v>3.2490983999999998</v>
      </c>
      <c r="K80" s="100">
        <v>6.1933771000000002</v>
      </c>
      <c r="L80" s="100">
        <v>7.2748612000000001</v>
      </c>
      <c r="M80" s="100">
        <v>7.9104213000000003</v>
      </c>
      <c r="N80" s="100">
        <v>10.728880999999999</v>
      </c>
      <c r="O80" s="100">
        <v>14.372598</v>
      </c>
      <c r="P80" s="100">
        <v>33.406129</v>
      </c>
      <c r="Q80" s="100">
        <v>59.136173999999997</v>
      </c>
      <c r="R80" s="100">
        <v>73.343969999999999</v>
      </c>
      <c r="S80" s="100">
        <v>111.84430999999999</v>
      </c>
      <c r="T80" s="100">
        <v>115.49396</v>
      </c>
      <c r="U80" s="100">
        <v>9.0817309000000002</v>
      </c>
      <c r="V80" s="100">
        <v>13.363994</v>
      </c>
      <c r="W80" s="128"/>
      <c r="X80" s="122">
        <v>1973</v>
      </c>
      <c r="Y80" s="100">
        <v>6.1438705000000002</v>
      </c>
      <c r="Z80" s="100">
        <v>2.5144497000000001</v>
      </c>
      <c r="AA80" s="100">
        <v>2.3856404000000002</v>
      </c>
      <c r="AB80" s="100">
        <v>2.5793271999999998</v>
      </c>
      <c r="AC80" s="100">
        <v>1.4301983</v>
      </c>
      <c r="AD80" s="100">
        <v>1.5139100000000001</v>
      </c>
      <c r="AE80" s="100">
        <v>2.8486308999999999</v>
      </c>
      <c r="AF80" s="100">
        <v>1.847146</v>
      </c>
      <c r="AG80" s="100">
        <v>3.4595630000000002</v>
      </c>
      <c r="AH80" s="100">
        <v>4.3580468999999997</v>
      </c>
      <c r="AI80" s="100">
        <v>6.3600566000000001</v>
      </c>
      <c r="AJ80" s="100">
        <v>11.063765</v>
      </c>
      <c r="AK80" s="100">
        <v>12.412140000000001</v>
      </c>
      <c r="AL80" s="100">
        <v>24.386783000000001</v>
      </c>
      <c r="AM80" s="100">
        <v>33.033605000000001</v>
      </c>
      <c r="AN80" s="100">
        <v>51.395865000000001</v>
      </c>
      <c r="AO80" s="100">
        <v>74.604416000000001</v>
      </c>
      <c r="AP80" s="100">
        <v>67.242846</v>
      </c>
      <c r="AQ80" s="100">
        <v>7.7063952999999996</v>
      </c>
      <c r="AR80" s="100">
        <v>9.0907415</v>
      </c>
      <c r="AS80" s="128"/>
      <c r="AT80" s="122">
        <v>1973</v>
      </c>
      <c r="AU80" s="100">
        <v>7.8645750999999997</v>
      </c>
      <c r="AV80" s="100">
        <v>2.6124219000000002</v>
      </c>
      <c r="AW80" s="100">
        <v>2.4014476999999999</v>
      </c>
      <c r="AX80" s="100">
        <v>3.3769922000000001</v>
      </c>
      <c r="AY80" s="100">
        <v>2.7234288000000002</v>
      </c>
      <c r="AZ80" s="100">
        <v>1.9306882999999999</v>
      </c>
      <c r="BA80" s="100">
        <v>2.5196562</v>
      </c>
      <c r="BB80" s="100">
        <v>2.5671501999999999</v>
      </c>
      <c r="BC80" s="100">
        <v>4.8753764000000004</v>
      </c>
      <c r="BD80" s="100">
        <v>5.8569751999999999</v>
      </c>
      <c r="BE80" s="100">
        <v>7.1405324999999999</v>
      </c>
      <c r="BF80" s="100">
        <v>10.898676</v>
      </c>
      <c r="BG80" s="100">
        <v>13.360811</v>
      </c>
      <c r="BH80" s="100">
        <v>28.632180000000002</v>
      </c>
      <c r="BI80" s="100">
        <v>44.363042</v>
      </c>
      <c r="BJ80" s="100">
        <v>59.670791999999999</v>
      </c>
      <c r="BK80" s="100">
        <v>87.630076000000003</v>
      </c>
      <c r="BL80" s="100">
        <v>82.107423999999995</v>
      </c>
      <c r="BM80" s="100">
        <v>8.3971772999999992</v>
      </c>
      <c r="BN80" s="100">
        <v>10.879766</v>
      </c>
      <c r="BO80" s="128"/>
      <c r="BP80" s="122">
        <v>1973</v>
      </c>
    </row>
    <row r="81" spans="1:68">
      <c r="A81" s="128"/>
      <c r="B81" s="122">
        <v>1974</v>
      </c>
      <c r="C81" s="100">
        <v>8.0137775999999992</v>
      </c>
      <c r="D81" s="100">
        <v>1.5843517</v>
      </c>
      <c r="E81" s="100">
        <v>1.4985337000000001</v>
      </c>
      <c r="F81" s="100">
        <v>4.6941440999999999</v>
      </c>
      <c r="G81" s="100">
        <v>4.0889692000000002</v>
      </c>
      <c r="H81" s="100">
        <v>2.5992885000000001</v>
      </c>
      <c r="I81" s="100">
        <v>2.3389574999999998</v>
      </c>
      <c r="J81" s="100">
        <v>3.4009309000000001</v>
      </c>
      <c r="K81" s="100">
        <v>6.0561863000000002</v>
      </c>
      <c r="L81" s="100">
        <v>5.3100078999999996</v>
      </c>
      <c r="M81" s="100">
        <v>8.3772483999999992</v>
      </c>
      <c r="N81" s="100">
        <v>12.805904999999999</v>
      </c>
      <c r="O81" s="100">
        <v>21.255621000000001</v>
      </c>
      <c r="P81" s="100">
        <v>27.661041000000001</v>
      </c>
      <c r="Q81" s="100">
        <v>62.886929000000002</v>
      </c>
      <c r="R81" s="100">
        <v>83.663974999999994</v>
      </c>
      <c r="S81" s="100">
        <v>107.43783000000001</v>
      </c>
      <c r="T81" s="100">
        <v>124.44750000000001</v>
      </c>
      <c r="U81" s="100">
        <v>9.1586415999999993</v>
      </c>
      <c r="V81" s="100">
        <v>13.737468</v>
      </c>
      <c r="W81" s="128"/>
      <c r="X81" s="122">
        <v>1974</v>
      </c>
      <c r="Y81" s="100">
        <v>6.6365074000000002</v>
      </c>
      <c r="Z81" s="100">
        <v>0.99959849999999995</v>
      </c>
      <c r="AA81" s="100">
        <v>2.2176355999999999</v>
      </c>
      <c r="AB81" s="100">
        <v>1.6810113</v>
      </c>
      <c r="AC81" s="100">
        <v>2.9837962</v>
      </c>
      <c r="AD81" s="100">
        <v>2.1905885</v>
      </c>
      <c r="AE81" s="100">
        <v>2.7264238000000001</v>
      </c>
      <c r="AF81" s="100">
        <v>3.8455129000000001</v>
      </c>
      <c r="AG81" s="100">
        <v>4.8645098999999998</v>
      </c>
      <c r="AH81" s="100">
        <v>5.1355792999999998</v>
      </c>
      <c r="AI81" s="100">
        <v>8.0152824999999996</v>
      </c>
      <c r="AJ81" s="100">
        <v>11.442266</v>
      </c>
      <c r="AK81" s="100">
        <v>14.364573</v>
      </c>
      <c r="AL81" s="100">
        <v>21.901665999999999</v>
      </c>
      <c r="AM81" s="100">
        <v>36.914191000000002</v>
      </c>
      <c r="AN81" s="100">
        <v>44.047756999999997</v>
      </c>
      <c r="AO81" s="100">
        <v>55.037061999999999</v>
      </c>
      <c r="AP81" s="100">
        <v>82.646180000000001</v>
      </c>
      <c r="AQ81" s="100">
        <v>7.9175718000000002</v>
      </c>
      <c r="AR81" s="100">
        <v>9.3373054999999994</v>
      </c>
      <c r="AS81" s="128"/>
      <c r="AT81" s="122">
        <v>1974</v>
      </c>
      <c r="AU81" s="100">
        <v>7.3403058999999997</v>
      </c>
      <c r="AV81" s="100">
        <v>1.2993193000000001</v>
      </c>
      <c r="AW81" s="100">
        <v>1.8481128</v>
      </c>
      <c r="AX81" s="100">
        <v>3.2160413000000001</v>
      </c>
      <c r="AY81" s="100">
        <v>3.5446000999999998</v>
      </c>
      <c r="AZ81" s="100">
        <v>2.4002582000000001</v>
      </c>
      <c r="BA81" s="100">
        <v>2.5262731999999999</v>
      </c>
      <c r="BB81" s="100">
        <v>3.6172365000000002</v>
      </c>
      <c r="BC81" s="100">
        <v>5.4807677000000004</v>
      </c>
      <c r="BD81" s="100">
        <v>5.2254924000000003</v>
      </c>
      <c r="BE81" s="100">
        <v>8.1981085999999994</v>
      </c>
      <c r="BF81" s="100">
        <v>12.11299</v>
      </c>
      <c r="BG81" s="100">
        <v>17.691130999999999</v>
      </c>
      <c r="BH81" s="100">
        <v>24.60557</v>
      </c>
      <c r="BI81" s="100">
        <v>48.270068000000002</v>
      </c>
      <c r="BJ81" s="100">
        <v>59.051715999999999</v>
      </c>
      <c r="BK81" s="100">
        <v>73.035348999999997</v>
      </c>
      <c r="BL81" s="100">
        <v>95.372474999999994</v>
      </c>
      <c r="BM81" s="100">
        <v>8.5406735999999999</v>
      </c>
      <c r="BN81" s="100">
        <v>11.096985</v>
      </c>
      <c r="BO81" s="128"/>
      <c r="BP81" s="122">
        <v>1974</v>
      </c>
    </row>
    <row r="82" spans="1:68">
      <c r="A82" s="128"/>
      <c r="B82" s="122">
        <v>1975</v>
      </c>
      <c r="C82" s="100">
        <v>8.4026423999999995</v>
      </c>
      <c r="D82" s="100">
        <v>2.3446878999999998</v>
      </c>
      <c r="E82" s="100">
        <v>1.3552298</v>
      </c>
      <c r="F82" s="100">
        <v>4.1305114999999999</v>
      </c>
      <c r="G82" s="100">
        <v>4.2486442999999996</v>
      </c>
      <c r="H82" s="100">
        <v>3.5485981</v>
      </c>
      <c r="I82" s="100">
        <v>2.2594506999999999</v>
      </c>
      <c r="J82" s="100">
        <v>3.7648122000000002</v>
      </c>
      <c r="K82" s="100">
        <v>6.6905811999999996</v>
      </c>
      <c r="L82" s="100">
        <v>6.0127373999999998</v>
      </c>
      <c r="M82" s="100">
        <v>10.066984</v>
      </c>
      <c r="N82" s="100">
        <v>13.881401</v>
      </c>
      <c r="O82" s="100">
        <v>18.277605000000001</v>
      </c>
      <c r="P82" s="100">
        <v>26.941438000000002</v>
      </c>
      <c r="Q82" s="100">
        <v>39.893799999999999</v>
      </c>
      <c r="R82" s="100">
        <v>79.990448999999998</v>
      </c>
      <c r="S82" s="100">
        <v>124.84961</v>
      </c>
      <c r="T82" s="100">
        <v>96.129733000000002</v>
      </c>
      <c r="U82" s="100">
        <v>8.9250085000000006</v>
      </c>
      <c r="V82" s="100">
        <v>13.038292</v>
      </c>
      <c r="W82" s="128"/>
      <c r="X82" s="122">
        <v>1975</v>
      </c>
      <c r="Y82" s="100">
        <v>5.4309628999999999</v>
      </c>
      <c r="Z82" s="100">
        <v>1.8079377999999999</v>
      </c>
      <c r="AA82" s="100">
        <v>1.7550522</v>
      </c>
      <c r="AB82" s="100">
        <v>2.4824244000000002</v>
      </c>
      <c r="AC82" s="100">
        <v>3.1226742999999999</v>
      </c>
      <c r="AD82" s="100">
        <v>2.4659217999999998</v>
      </c>
      <c r="AE82" s="100">
        <v>2.4064914000000002</v>
      </c>
      <c r="AF82" s="100">
        <v>1.7391736</v>
      </c>
      <c r="AG82" s="100">
        <v>3.8382664000000002</v>
      </c>
      <c r="AH82" s="100">
        <v>6.1808357999999997</v>
      </c>
      <c r="AI82" s="100">
        <v>7.1274331999999996</v>
      </c>
      <c r="AJ82" s="100">
        <v>10.001344</v>
      </c>
      <c r="AK82" s="100">
        <v>16.005976</v>
      </c>
      <c r="AL82" s="100">
        <v>22.520268000000002</v>
      </c>
      <c r="AM82" s="100">
        <v>33.563586999999998</v>
      </c>
      <c r="AN82" s="100">
        <v>41.927179000000002</v>
      </c>
      <c r="AO82" s="100">
        <v>65.915003999999996</v>
      </c>
      <c r="AP82" s="100">
        <v>87.593851000000001</v>
      </c>
      <c r="AQ82" s="100">
        <v>7.8713841999999996</v>
      </c>
      <c r="AR82" s="100">
        <v>9.2182142000000002</v>
      </c>
      <c r="AS82" s="128"/>
      <c r="AT82" s="122">
        <v>1975</v>
      </c>
      <c r="AU82" s="100">
        <v>6.9498889999999998</v>
      </c>
      <c r="AV82" s="100">
        <v>2.0830462000000001</v>
      </c>
      <c r="AW82" s="100">
        <v>1.5493595</v>
      </c>
      <c r="AX82" s="100">
        <v>3.3233093999999999</v>
      </c>
      <c r="AY82" s="100">
        <v>3.6914560999999999</v>
      </c>
      <c r="AZ82" s="100">
        <v>3.0184852000000002</v>
      </c>
      <c r="BA82" s="100">
        <v>2.3306540999999998</v>
      </c>
      <c r="BB82" s="100">
        <v>2.7795301000000001</v>
      </c>
      <c r="BC82" s="100">
        <v>5.3095888999999996</v>
      </c>
      <c r="BD82" s="100">
        <v>6.0939133999999999</v>
      </c>
      <c r="BE82" s="100">
        <v>8.6136803999999998</v>
      </c>
      <c r="BF82" s="100">
        <v>11.909979999999999</v>
      </c>
      <c r="BG82" s="100">
        <v>17.100867000000001</v>
      </c>
      <c r="BH82" s="100">
        <v>24.592669999999998</v>
      </c>
      <c r="BI82" s="100">
        <v>36.351519000000003</v>
      </c>
      <c r="BJ82" s="100">
        <v>56.438032</v>
      </c>
      <c r="BK82" s="100">
        <v>85.805344000000005</v>
      </c>
      <c r="BL82" s="100">
        <v>90.151003000000003</v>
      </c>
      <c r="BM82" s="100">
        <v>8.3999165999999992</v>
      </c>
      <c r="BN82" s="100">
        <v>10.811404</v>
      </c>
      <c r="BO82" s="128"/>
      <c r="BP82" s="122">
        <v>1975</v>
      </c>
    </row>
    <row r="83" spans="1:68">
      <c r="A83" s="128"/>
      <c r="B83" s="122">
        <v>1976</v>
      </c>
      <c r="C83" s="100">
        <v>7.1168974</v>
      </c>
      <c r="D83" s="100">
        <v>2.2865992999999998</v>
      </c>
      <c r="E83" s="100">
        <v>1.8396782</v>
      </c>
      <c r="F83" s="100">
        <v>4.3498592</v>
      </c>
      <c r="G83" s="100">
        <v>4.0486922999999999</v>
      </c>
      <c r="H83" s="100">
        <v>2.5018764</v>
      </c>
      <c r="I83" s="100">
        <v>3.3811198</v>
      </c>
      <c r="J83" s="100">
        <v>3.2286557</v>
      </c>
      <c r="K83" s="100">
        <v>6.4809821999999997</v>
      </c>
      <c r="L83" s="100">
        <v>6.8074842999999996</v>
      </c>
      <c r="M83" s="100">
        <v>8.1321473999999991</v>
      </c>
      <c r="N83" s="100">
        <v>12.738616</v>
      </c>
      <c r="O83" s="100">
        <v>18.851751</v>
      </c>
      <c r="P83" s="100">
        <v>24.288862999999999</v>
      </c>
      <c r="Q83" s="100">
        <v>40.112313999999998</v>
      </c>
      <c r="R83" s="100">
        <v>88.992024999999998</v>
      </c>
      <c r="S83" s="100">
        <v>86.393089000000003</v>
      </c>
      <c r="T83" s="100">
        <v>140.4889</v>
      </c>
      <c r="U83" s="100">
        <v>8.7314708999999997</v>
      </c>
      <c r="V83" s="100">
        <v>12.934542</v>
      </c>
      <c r="W83" s="128"/>
      <c r="X83" s="122">
        <v>1976</v>
      </c>
      <c r="Y83" s="100">
        <v>7.1004784000000001</v>
      </c>
      <c r="Z83" s="100">
        <v>1.7597381999999999</v>
      </c>
      <c r="AA83" s="100">
        <v>0.97429960000000004</v>
      </c>
      <c r="AB83" s="100">
        <v>1.1343785</v>
      </c>
      <c r="AC83" s="100">
        <v>2.58365</v>
      </c>
      <c r="AD83" s="100">
        <v>2.5696460000000001</v>
      </c>
      <c r="AE83" s="100">
        <v>1.4811837000000001</v>
      </c>
      <c r="AF83" s="100">
        <v>4.1504209999999997</v>
      </c>
      <c r="AG83" s="100">
        <v>4.4005127000000002</v>
      </c>
      <c r="AH83" s="100">
        <v>5.4660028000000001</v>
      </c>
      <c r="AI83" s="100">
        <v>5.7449652999999996</v>
      </c>
      <c r="AJ83" s="100">
        <v>4.5688247999999998</v>
      </c>
      <c r="AK83" s="100">
        <v>15.761424999999999</v>
      </c>
      <c r="AL83" s="100">
        <v>21.377002000000001</v>
      </c>
      <c r="AM83" s="100">
        <v>34.415934999999998</v>
      </c>
      <c r="AN83" s="100">
        <v>45.221691999999997</v>
      </c>
      <c r="AO83" s="100">
        <v>63.784787999999999</v>
      </c>
      <c r="AP83" s="100">
        <v>63.666521000000003</v>
      </c>
      <c r="AQ83" s="100">
        <v>7.4274583999999999</v>
      </c>
      <c r="AR83" s="100">
        <v>8.5839534999999998</v>
      </c>
      <c r="AS83" s="128"/>
      <c r="AT83" s="122">
        <v>1976</v>
      </c>
      <c r="AU83" s="100">
        <v>7.1088649999999998</v>
      </c>
      <c r="AV83" s="100">
        <v>2.0295233000000001</v>
      </c>
      <c r="AW83" s="100">
        <v>1.4194296</v>
      </c>
      <c r="AX83" s="100">
        <v>2.7760658999999999</v>
      </c>
      <c r="AY83" s="100">
        <v>3.3237937999999998</v>
      </c>
      <c r="AZ83" s="100">
        <v>2.5353083999999999</v>
      </c>
      <c r="BA83" s="100">
        <v>2.4605617999999998</v>
      </c>
      <c r="BB83" s="100">
        <v>3.6764095000000001</v>
      </c>
      <c r="BC83" s="100">
        <v>5.4714961999999998</v>
      </c>
      <c r="BD83" s="100">
        <v>6.1596092999999996</v>
      </c>
      <c r="BE83" s="100">
        <v>6.9547835999999998</v>
      </c>
      <c r="BF83" s="100">
        <v>8.6131583999999997</v>
      </c>
      <c r="BG83" s="100">
        <v>17.244852999999999</v>
      </c>
      <c r="BH83" s="100">
        <v>22.740096000000001</v>
      </c>
      <c r="BI83" s="100">
        <v>36.933514000000002</v>
      </c>
      <c r="BJ83" s="100">
        <v>62.093730999999998</v>
      </c>
      <c r="BK83" s="100">
        <v>71.242163000000005</v>
      </c>
      <c r="BL83" s="100">
        <v>86.289435999999995</v>
      </c>
      <c r="BM83" s="100">
        <v>8.0809042000000009</v>
      </c>
      <c r="BN83" s="100">
        <v>10.335576</v>
      </c>
      <c r="BO83" s="128"/>
      <c r="BP83" s="122">
        <v>1976</v>
      </c>
    </row>
    <row r="84" spans="1:68">
      <c r="A84" s="128"/>
      <c r="B84" s="122">
        <v>1977</v>
      </c>
      <c r="C84" s="100">
        <v>9.9941510000000005</v>
      </c>
      <c r="D84" s="100">
        <v>1.3383735000000001</v>
      </c>
      <c r="E84" s="100">
        <v>1.7084619000000001</v>
      </c>
      <c r="F84" s="100">
        <v>3.7948821000000001</v>
      </c>
      <c r="G84" s="100">
        <v>2.6596231000000001</v>
      </c>
      <c r="H84" s="100">
        <v>3.3785894999999999</v>
      </c>
      <c r="I84" s="100">
        <v>3.1515507</v>
      </c>
      <c r="J84" s="100">
        <v>3.6226142000000001</v>
      </c>
      <c r="K84" s="100">
        <v>4.6021327999999997</v>
      </c>
      <c r="L84" s="100">
        <v>6.9550875000000003</v>
      </c>
      <c r="M84" s="100">
        <v>6.8235406999999997</v>
      </c>
      <c r="N84" s="100">
        <v>12.062253</v>
      </c>
      <c r="O84" s="100">
        <v>19.421589999999998</v>
      </c>
      <c r="P84" s="100">
        <v>28.085505000000001</v>
      </c>
      <c r="Q84" s="100">
        <v>54.899276</v>
      </c>
      <c r="R84" s="100">
        <v>93.671712999999997</v>
      </c>
      <c r="S84" s="100">
        <v>97.851810999999998</v>
      </c>
      <c r="T84" s="100">
        <v>133.24973</v>
      </c>
      <c r="U84" s="100">
        <v>9.2051713999999993</v>
      </c>
      <c r="V84" s="100">
        <v>13.603349</v>
      </c>
      <c r="W84" s="128"/>
      <c r="X84" s="122">
        <v>1977</v>
      </c>
      <c r="Y84" s="100">
        <v>5.6578444000000001</v>
      </c>
      <c r="Z84" s="100">
        <v>1.7090909999999999</v>
      </c>
      <c r="AA84" s="100">
        <v>1.1473567</v>
      </c>
      <c r="AB84" s="100">
        <v>1.1098093</v>
      </c>
      <c r="AC84" s="100">
        <v>1.7017685</v>
      </c>
      <c r="AD84" s="100">
        <v>2.2417465000000001</v>
      </c>
      <c r="AE84" s="100">
        <v>1.3702036</v>
      </c>
      <c r="AF84" s="100">
        <v>1.6719812000000001</v>
      </c>
      <c r="AG84" s="100">
        <v>2.9712304</v>
      </c>
      <c r="AH84" s="100">
        <v>3.7114506</v>
      </c>
      <c r="AI84" s="100">
        <v>6.2844828000000001</v>
      </c>
      <c r="AJ84" s="100">
        <v>10.291938</v>
      </c>
      <c r="AK84" s="100">
        <v>13.717063</v>
      </c>
      <c r="AL84" s="100">
        <v>15.544726000000001</v>
      </c>
      <c r="AM84" s="100">
        <v>26.849242</v>
      </c>
      <c r="AN84" s="100">
        <v>43.852016999999996</v>
      </c>
      <c r="AO84" s="100">
        <v>68.783421000000004</v>
      </c>
      <c r="AP84" s="100">
        <v>62.530062999999998</v>
      </c>
      <c r="AQ84" s="100">
        <v>6.7301282999999996</v>
      </c>
      <c r="AR84" s="100">
        <v>7.8078951999999999</v>
      </c>
      <c r="AS84" s="128"/>
      <c r="AT84" s="122">
        <v>1977</v>
      </c>
      <c r="AU84" s="100">
        <v>7.8752164000000002</v>
      </c>
      <c r="AV84" s="100">
        <v>1.5196702</v>
      </c>
      <c r="AW84" s="100">
        <v>1.4354616</v>
      </c>
      <c r="AX84" s="100">
        <v>2.4815415999999999</v>
      </c>
      <c r="AY84" s="100">
        <v>2.1863199</v>
      </c>
      <c r="AZ84" s="100">
        <v>2.8160167999999999</v>
      </c>
      <c r="BA84" s="100">
        <v>2.2850831999999999</v>
      </c>
      <c r="BB84" s="100">
        <v>2.6733772</v>
      </c>
      <c r="BC84" s="100">
        <v>3.8090734999999998</v>
      </c>
      <c r="BD84" s="100">
        <v>5.3860378999999998</v>
      </c>
      <c r="BE84" s="100">
        <v>6.5587938000000001</v>
      </c>
      <c r="BF84" s="100">
        <v>11.165948</v>
      </c>
      <c r="BG84" s="100">
        <v>16.458029</v>
      </c>
      <c r="BH84" s="100">
        <v>21.385400000000001</v>
      </c>
      <c r="BI84" s="100">
        <v>39.310996000000003</v>
      </c>
      <c r="BJ84" s="100">
        <v>63.276356</v>
      </c>
      <c r="BK84" s="100">
        <v>78.310288</v>
      </c>
      <c r="BL84" s="100">
        <v>83.062149000000005</v>
      </c>
      <c r="BM84" s="100">
        <v>7.9691470999999998</v>
      </c>
      <c r="BN84" s="100">
        <v>10.215232</v>
      </c>
      <c r="BO84" s="128"/>
      <c r="BP84" s="122">
        <v>1977</v>
      </c>
    </row>
    <row r="85" spans="1:68">
      <c r="A85" s="128"/>
      <c r="B85" s="122">
        <v>1978</v>
      </c>
      <c r="C85" s="100">
        <v>7.8794807999999996</v>
      </c>
      <c r="D85" s="100">
        <v>1.4718587999999999</v>
      </c>
      <c r="E85" s="100">
        <v>1.8784223</v>
      </c>
      <c r="F85" s="100">
        <v>2.9980243</v>
      </c>
      <c r="G85" s="100">
        <v>1.9579945000000001</v>
      </c>
      <c r="H85" s="100">
        <v>2.0120453999999999</v>
      </c>
      <c r="I85" s="100">
        <v>2.8268601000000002</v>
      </c>
      <c r="J85" s="100">
        <v>2.8814867</v>
      </c>
      <c r="K85" s="100">
        <v>5.0415804</v>
      </c>
      <c r="L85" s="100">
        <v>6.3458057999999999</v>
      </c>
      <c r="M85" s="100">
        <v>6.0304235000000004</v>
      </c>
      <c r="N85" s="100">
        <v>7.5525628999999999</v>
      </c>
      <c r="O85" s="100">
        <v>14.839416</v>
      </c>
      <c r="P85" s="100">
        <v>27.333784999999999</v>
      </c>
      <c r="Q85" s="100">
        <v>41.209563000000003</v>
      </c>
      <c r="R85" s="100">
        <v>59.693365</v>
      </c>
      <c r="S85" s="100">
        <v>82.600347999999997</v>
      </c>
      <c r="T85" s="100">
        <v>91.715072000000006</v>
      </c>
      <c r="U85" s="100">
        <v>7.3245863</v>
      </c>
      <c r="V85" s="100">
        <v>10.498621999999999</v>
      </c>
      <c r="W85" s="128"/>
      <c r="X85" s="122">
        <v>1978</v>
      </c>
      <c r="Y85" s="100">
        <v>6.6891280999999996</v>
      </c>
      <c r="Z85" s="100">
        <v>1.0725339</v>
      </c>
      <c r="AA85" s="100">
        <v>1.8104373</v>
      </c>
      <c r="AB85" s="100">
        <v>1.565744</v>
      </c>
      <c r="AC85" s="100">
        <v>2.0092324000000001</v>
      </c>
      <c r="AD85" s="100">
        <v>1.3666662999999999</v>
      </c>
      <c r="AE85" s="100">
        <v>2.9521601999999998</v>
      </c>
      <c r="AF85" s="100">
        <v>3.9791772000000001</v>
      </c>
      <c r="AG85" s="100">
        <v>3.7049582999999999</v>
      </c>
      <c r="AH85" s="100">
        <v>5.3981107000000002</v>
      </c>
      <c r="AI85" s="100">
        <v>7.0602817</v>
      </c>
      <c r="AJ85" s="100">
        <v>6.5330143999999999</v>
      </c>
      <c r="AK85" s="100">
        <v>13.699837</v>
      </c>
      <c r="AL85" s="100">
        <v>22.975864000000001</v>
      </c>
      <c r="AM85" s="100">
        <v>29.831156</v>
      </c>
      <c r="AN85" s="100">
        <v>52.739364999999999</v>
      </c>
      <c r="AO85" s="100">
        <v>55.664701999999998</v>
      </c>
      <c r="AP85" s="100">
        <v>64.149559999999994</v>
      </c>
      <c r="AQ85" s="100">
        <v>7.4673005999999997</v>
      </c>
      <c r="AR85" s="100">
        <v>8.5897766000000004</v>
      </c>
      <c r="AS85" s="128"/>
      <c r="AT85" s="122">
        <v>1978</v>
      </c>
      <c r="AU85" s="100">
        <v>7.2988188000000003</v>
      </c>
      <c r="AV85" s="100">
        <v>1.2762062999999999</v>
      </c>
      <c r="AW85" s="100">
        <v>1.8452819</v>
      </c>
      <c r="AX85" s="100">
        <v>2.2974774</v>
      </c>
      <c r="AY85" s="100">
        <v>1.9832825999999999</v>
      </c>
      <c r="AZ85" s="100">
        <v>1.6923710000000001</v>
      </c>
      <c r="BA85" s="100">
        <v>2.8881518000000002</v>
      </c>
      <c r="BB85" s="100">
        <v>3.4153783</v>
      </c>
      <c r="BC85" s="100">
        <v>4.3895153000000002</v>
      </c>
      <c r="BD85" s="100">
        <v>5.8865004000000001</v>
      </c>
      <c r="BE85" s="100">
        <v>6.5350850999999999</v>
      </c>
      <c r="BF85" s="100">
        <v>7.0370752999999997</v>
      </c>
      <c r="BG85" s="100">
        <v>14.246874999999999</v>
      </c>
      <c r="BH85" s="100">
        <v>25.001007999999999</v>
      </c>
      <c r="BI85" s="100">
        <v>34.875127999999997</v>
      </c>
      <c r="BJ85" s="100">
        <v>55.489069999999998</v>
      </c>
      <c r="BK85" s="100">
        <v>64.509507999999997</v>
      </c>
      <c r="BL85" s="100">
        <v>72.020951999999994</v>
      </c>
      <c r="BM85" s="100">
        <v>7.3959269000000001</v>
      </c>
      <c r="BN85" s="100">
        <v>9.3403908999999992</v>
      </c>
      <c r="BO85" s="128"/>
      <c r="BP85" s="122">
        <v>1978</v>
      </c>
    </row>
    <row r="86" spans="1:68">
      <c r="A86" s="128"/>
      <c r="B86" s="123">
        <v>1979</v>
      </c>
      <c r="C86" s="100">
        <v>10.094892</v>
      </c>
      <c r="D86" s="100">
        <v>1.1837944</v>
      </c>
      <c r="E86" s="100">
        <v>1.7156028999999999</v>
      </c>
      <c r="F86" s="100">
        <v>4.4742195000000002</v>
      </c>
      <c r="G86" s="100">
        <v>3.8138098</v>
      </c>
      <c r="H86" s="100">
        <v>3.9878040000000001</v>
      </c>
      <c r="I86" s="100">
        <v>3.0884214999999999</v>
      </c>
      <c r="J86" s="100">
        <v>2.7876059</v>
      </c>
      <c r="K86" s="100">
        <v>5.1918128000000001</v>
      </c>
      <c r="L86" s="100">
        <v>5.9547695999999997</v>
      </c>
      <c r="M86" s="100">
        <v>7.0331614</v>
      </c>
      <c r="N86" s="100">
        <v>13.969016999999999</v>
      </c>
      <c r="O86" s="100">
        <v>18.639129000000001</v>
      </c>
      <c r="P86" s="100">
        <v>30.999179000000002</v>
      </c>
      <c r="Q86" s="100">
        <v>56.966589999999997</v>
      </c>
      <c r="R86" s="100">
        <v>94.249762000000004</v>
      </c>
      <c r="S86" s="100">
        <v>117.99151999999999</v>
      </c>
      <c r="T86" s="100">
        <v>143.13695999999999</v>
      </c>
      <c r="U86" s="100">
        <v>9.8569542000000006</v>
      </c>
      <c r="V86" s="100">
        <v>14.418005000000001</v>
      </c>
      <c r="W86" s="128"/>
      <c r="X86" s="123">
        <v>1979</v>
      </c>
      <c r="Y86" s="100">
        <v>5.7386957000000001</v>
      </c>
      <c r="Z86" s="100">
        <v>2.4701268999999999</v>
      </c>
      <c r="AA86" s="100">
        <v>1.6349058999999999</v>
      </c>
      <c r="AB86" s="100">
        <v>2.4881386000000001</v>
      </c>
      <c r="AC86" s="100">
        <v>1.3099506999999999</v>
      </c>
      <c r="AD86" s="100">
        <v>2.8742337</v>
      </c>
      <c r="AE86" s="100">
        <v>1.9587139</v>
      </c>
      <c r="AF86" s="100">
        <v>1.3518475999999999</v>
      </c>
      <c r="AG86" s="100">
        <v>2.5873623000000001</v>
      </c>
      <c r="AH86" s="100">
        <v>5.4809536999999997</v>
      </c>
      <c r="AI86" s="100">
        <v>4.7242359</v>
      </c>
      <c r="AJ86" s="100">
        <v>7.6945060999999999</v>
      </c>
      <c r="AK86" s="100">
        <v>16.773997999999999</v>
      </c>
      <c r="AL86" s="100">
        <v>18.166954</v>
      </c>
      <c r="AM86" s="100">
        <v>29.844567999999999</v>
      </c>
      <c r="AN86" s="100">
        <v>54.002879999999998</v>
      </c>
      <c r="AO86" s="100">
        <v>64.628708000000003</v>
      </c>
      <c r="AP86" s="100">
        <v>85.098890999999995</v>
      </c>
      <c r="AQ86" s="100">
        <v>7.6287871000000003</v>
      </c>
      <c r="AR86" s="100">
        <v>8.7201325999999995</v>
      </c>
      <c r="AS86" s="128"/>
      <c r="AT86" s="123">
        <v>1979</v>
      </c>
      <c r="AU86" s="100">
        <v>7.9679739999999999</v>
      </c>
      <c r="AV86" s="100">
        <v>1.8133284000000001</v>
      </c>
      <c r="AW86" s="100">
        <v>1.6762051</v>
      </c>
      <c r="AX86" s="100">
        <v>3.5019363000000001</v>
      </c>
      <c r="AY86" s="100">
        <v>2.580641</v>
      </c>
      <c r="AZ86" s="100">
        <v>3.4358588000000001</v>
      </c>
      <c r="BA86" s="100">
        <v>2.5340457999999999</v>
      </c>
      <c r="BB86" s="100">
        <v>2.0874831</v>
      </c>
      <c r="BC86" s="100">
        <v>3.9192037000000002</v>
      </c>
      <c r="BD86" s="100">
        <v>5.7245938000000001</v>
      </c>
      <c r="BE86" s="100">
        <v>5.9040362999999996</v>
      </c>
      <c r="BF86" s="100">
        <v>10.805853000000001</v>
      </c>
      <c r="BG86" s="100">
        <v>17.666481000000001</v>
      </c>
      <c r="BH86" s="100">
        <v>24.127282999999998</v>
      </c>
      <c r="BI86" s="100">
        <v>41.850881999999999</v>
      </c>
      <c r="BJ86" s="100">
        <v>70.076524000000006</v>
      </c>
      <c r="BK86" s="100">
        <v>82.248709000000005</v>
      </c>
      <c r="BL86" s="100">
        <v>101.36847</v>
      </c>
      <c r="BM86" s="100">
        <v>8.7422409000000005</v>
      </c>
      <c r="BN86" s="100">
        <v>11.074424</v>
      </c>
      <c r="BO86" s="128"/>
      <c r="BP86" s="123">
        <v>1979</v>
      </c>
    </row>
    <row r="87" spans="1:68">
      <c r="A87" s="128"/>
      <c r="B87" s="123">
        <v>1980</v>
      </c>
      <c r="C87" s="100">
        <v>8.2773462999999996</v>
      </c>
      <c r="D87" s="100">
        <v>1.4987111</v>
      </c>
      <c r="E87" s="100">
        <v>1.2298894</v>
      </c>
      <c r="F87" s="100">
        <v>2.5505420000000001</v>
      </c>
      <c r="G87" s="100">
        <v>2.7948401</v>
      </c>
      <c r="H87" s="100">
        <v>1.9654313000000001</v>
      </c>
      <c r="I87" s="100">
        <v>2.8341126999999999</v>
      </c>
      <c r="J87" s="100">
        <v>2.6786118999999999</v>
      </c>
      <c r="K87" s="100">
        <v>4.3408952999999997</v>
      </c>
      <c r="L87" s="100">
        <v>7.1032443000000001</v>
      </c>
      <c r="M87" s="100">
        <v>8.3226987999999995</v>
      </c>
      <c r="N87" s="100">
        <v>11.479737999999999</v>
      </c>
      <c r="O87" s="100">
        <v>18.775151999999999</v>
      </c>
      <c r="P87" s="100">
        <v>30.108349</v>
      </c>
      <c r="Q87" s="100">
        <v>48.791958000000001</v>
      </c>
      <c r="R87" s="100">
        <v>99.638565999999997</v>
      </c>
      <c r="S87" s="100">
        <v>121.93883</v>
      </c>
      <c r="T87" s="100">
        <v>150.25470000000001</v>
      </c>
      <c r="U87" s="100">
        <v>9.2122440999999995</v>
      </c>
      <c r="V87" s="100">
        <v>13.896172</v>
      </c>
      <c r="W87" s="128"/>
      <c r="X87" s="123">
        <v>1980</v>
      </c>
      <c r="Y87" s="100">
        <v>7.9667857</v>
      </c>
      <c r="Z87" s="100">
        <v>1.2512806000000001</v>
      </c>
      <c r="AA87" s="100">
        <v>0.96501029999999999</v>
      </c>
      <c r="AB87" s="100">
        <v>0.62399380000000004</v>
      </c>
      <c r="AC87" s="100">
        <v>1.9196806</v>
      </c>
      <c r="AD87" s="100">
        <v>2.1689946999999998</v>
      </c>
      <c r="AE87" s="100">
        <v>1.3777663</v>
      </c>
      <c r="AF87" s="100">
        <v>1.2897540000000001</v>
      </c>
      <c r="AG87" s="100">
        <v>3.5427341999999999</v>
      </c>
      <c r="AH87" s="100">
        <v>6.3637873000000003</v>
      </c>
      <c r="AI87" s="100">
        <v>7.1422903</v>
      </c>
      <c r="AJ87" s="100">
        <v>9.7039749000000004</v>
      </c>
      <c r="AK87" s="100">
        <v>14.590351999999999</v>
      </c>
      <c r="AL87" s="100">
        <v>23.688807000000001</v>
      </c>
      <c r="AM87" s="100">
        <v>29.772289000000001</v>
      </c>
      <c r="AN87" s="100">
        <v>53.406475999999998</v>
      </c>
      <c r="AO87" s="100">
        <v>70.656181000000004</v>
      </c>
      <c r="AP87" s="100">
        <v>113.43902</v>
      </c>
      <c r="AQ87" s="100">
        <v>8.2639057000000005</v>
      </c>
      <c r="AR87" s="100">
        <v>9.5210188999999996</v>
      </c>
      <c r="AS87" s="128"/>
      <c r="AT87" s="123">
        <v>1980</v>
      </c>
      <c r="AU87" s="100">
        <v>8.1258517999999995</v>
      </c>
      <c r="AV87" s="100">
        <v>1.3776371000000001</v>
      </c>
      <c r="AW87" s="100">
        <v>1.1004385999999999</v>
      </c>
      <c r="AX87" s="100">
        <v>1.6060485</v>
      </c>
      <c r="AY87" s="100">
        <v>2.3637904999999999</v>
      </c>
      <c r="AZ87" s="100">
        <v>2.0662710999999998</v>
      </c>
      <c r="BA87" s="100">
        <v>2.1177736</v>
      </c>
      <c r="BB87" s="100">
        <v>1.9988827</v>
      </c>
      <c r="BC87" s="100">
        <v>3.9514173000000001</v>
      </c>
      <c r="BD87" s="100">
        <v>6.7428337000000003</v>
      </c>
      <c r="BE87" s="100">
        <v>7.7465733999999999</v>
      </c>
      <c r="BF87" s="100">
        <v>10.585687</v>
      </c>
      <c r="BG87" s="100">
        <v>16.590177000000001</v>
      </c>
      <c r="BH87" s="100">
        <v>26.673577999999999</v>
      </c>
      <c r="BI87" s="100">
        <v>38.174382000000001</v>
      </c>
      <c r="BJ87" s="100">
        <v>72.036750999999995</v>
      </c>
      <c r="BK87" s="100">
        <v>87.838160000000002</v>
      </c>
      <c r="BL87" s="100">
        <v>123.61816</v>
      </c>
      <c r="BM87" s="100">
        <v>8.7374542000000002</v>
      </c>
      <c r="BN87" s="100">
        <v>11.290438999999999</v>
      </c>
      <c r="BO87" s="128"/>
      <c r="BP87" s="123">
        <v>1980</v>
      </c>
    </row>
    <row r="88" spans="1:68">
      <c r="A88" s="128"/>
      <c r="B88" s="123">
        <v>1981</v>
      </c>
      <c r="C88" s="100">
        <v>7.2014237999999997</v>
      </c>
      <c r="D88" s="100">
        <v>2.9271162999999998</v>
      </c>
      <c r="E88" s="100">
        <v>1.7850847000000001</v>
      </c>
      <c r="F88" s="100">
        <v>4.5400958999999999</v>
      </c>
      <c r="G88" s="100">
        <v>3.0310424</v>
      </c>
      <c r="H88" s="100">
        <v>3.2133159999999998</v>
      </c>
      <c r="I88" s="100">
        <v>2.7320077</v>
      </c>
      <c r="J88" s="100">
        <v>3.7685103</v>
      </c>
      <c r="K88" s="100">
        <v>4.4477529000000002</v>
      </c>
      <c r="L88" s="100">
        <v>5.0353801999999996</v>
      </c>
      <c r="M88" s="100">
        <v>9.3540875999999997</v>
      </c>
      <c r="N88" s="100">
        <v>13.508512</v>
      </c>
      <c r="O88" s="100">
        <v>18.845490999999999</v>
      </c>
      <c r="P88" s="100">
        <v>28.783306</v>
      </c>
      <c r="Q88" s="100">
        <v>44.878968999999998</v>
      </c>
      <c r="R88" s="100">
        <v>91.344841000000002</v>
      </c>
      <c r="S88" s="100">
        <v>130.62854999999999</v>
      </c>
      <c r="T88" s="100">
        <v>208.75324000000001</v>
      </c>
      <c r="U88" s="100">
        <v>9.8546414000000002</v>
      </c>
      <c r="V88" s="100">
        <v>14.875023000000001</v>
      </c>
      <c r="W88" s="128"/>
      <c r="X88" s="123">
        <v>1981</v>
      </c>
      <c r="Y88" s="100">
        <v>6.8296190000000001</v>
      </c>
      <c r="Z88" s="100">
        <v>1.6117307999999999</v>
      </c>
      <c r="AA88" s="100">
        <v>1.5524792000000001</v>
      </c>
      <c r="AB88" s="100">
        <v>2.0431705999999998</v>
      </c>
      <c r="AC88" s="100">
        <v>1.2460534999999999</v>
      </c>
      <c r="AD88" s="100">
        <v>1.6458955</v>
      </c>
      <c r="AE88" s="100">
        <v>1.4883683999999999</v>
      </c>
      <c r="AF88" s="100">
        <v>1.6498451000000001</v>
      </c>
      <c r="AG88" s="100">
        <v>3.4429926000000002</v>
      </c>
      <c r="AH88" s="100">
        <v>5.0232464999999999</v>
      </c>
      <c r="AI88" s="100">
        <v>6.595262</v>
      </c>
      <c r="AJ88" s="100">
        <v>8.9079405000000005</v>
      </c>
      <c r="AK88" s="100">
        <v>12.760819</v>
      </c>
      <c r="AL88" s="100">
        <v>19.575559999999999</v>
      </c>
      <c r="AM88" s="100">
        <v>28.390062</v>
      </c>
      <c r="AN88" s="100">
        <v>53.749513999999998</v>
      </c>
      <c r="AO88" s="100">
        <v>83.278631000000004</v>
      </c>
      <c r="AP88" s="100">
        <v>98.923868999999996</v>
      </c>
      <c r="AQ88" s="100">
        <v>8.0133854000000007</v>
      </c>
      <c r="AR88" s="100">
        <v>9.1422605000000008</v>
      </c>
      <c r="AS88" s="128"/>
      <c r="AT88" s="123">
        <v>1981</v>
      </c>
      <c r="AU88" s="100">
        <v>7.0198961000000004</v>
      </c>
      <c r="AV88" s="100">
        <v>2.2842668000000002</v>
      </c>
      <c r="AW88" s="100">
        <v>1.6712651999999999</v>
      </c>
      <c r="AX88" s="100">
        <v>3.3152281000000001</v>
      </c>
      <c r="AY88" s="100">
        <v>2.1507589999999999</v>
      </c>
      <c r="AZ88" s="100">
        <v>2.4390600999999998</v>
      </c>
      <c r="BA88" s="100">
        <v>2.1190896000000001</v>
      </c>
      <c r="BB88" s="100">
        <v>2.7298315999999998</v>
      </c>
      <c r="BC88" s="100">
        <v>3.9577599000000001</v>
      </c>
      <c r="BD88" s="100">
        <v>5.0294699999999999</v>
      </c>
      <c r="BE88" s="100">
        <v>8.0040382000000001</v>
      </c>
      <c r="BF88" s="100">
        <v>11.207235000000001</v>
      </c>
      <c r="BG88" s="100">
        <v>15.657033</v>
      </c>
      <c r="BH88" s="100">
        <v>23.870977</v>
      </c>
      <c r="BI88" s="100">
        <v>35.619987000000002</v>
      </c>
      <c r="BJ88" s="100">
        <v>69.068458000000007</v>
      </c>
      <c r="BK88" s="100">
        <v>99.271360999999999</v>
      </c>
      <c r="BL88" s="100">
        <v>128.66876999999999</v>
      </c>
      <c r="BM88" s="100">
        <v>8.9323645999999997</v>
      </c>
      <c r="BN88" s="100">
        <v>11.400466</v>
      </c>
      <c r="BO88" s="128"/>
      <c r="BP88" s="123">
        <v>1981</v>
      </c>
    </row>
    <row r="89" spans="1:68">
      <c r="A89" s="128"/>
      <c r="B89" s="123">
        <v>1982</v>
      </c>
      <c r="C89" s="100">
        <v>9.4640956000000003</v>
      </c>
      <c r="D89" s="100">
        <v>2.0557780000000001</v>
      </c>
      <c r="E89" s="100">
        <v>2.7474156000000001</v>
      </c>
      <c r="F89" s="100">
        <v>3.9507313000000002</v>
      </c>
      <c r="G89" s="100">
        <v>3.1066881</v>
      </c>
      <c r="H89" s="100">
        <v>3.7903554000000002</v>
      </c>
      <c r="I89" s="100">
        <v>2.5715659</v>
      </c>
      <c r="J89" s="100">
        <v>4.0201446000000001</v>
      </c>
      <c r="K89" s="100">
        <v>5.1796436000000003</v>
      </c>
      <c r="L89" s="100">
        <v>9.1263001999999993</v>
      </c>
      <c r="M89" s="100">
        <v>7.3927918000000004</v>
      </c>
      <c r="N89" s="100">
        <v>14.16635</v>
      </c>
      <c r="O89" s="100">
        <v>20.364256999999998</v>
      </c>
      <c r="P89" s="100">
        <v>38.016790999999998</v>
      </c>
      <c r="Q89" s="100">
        <v>52.308664999999998</v>
      </c>
      <c r="R89" s="100">
        <v>96.566911000000005</v>
      </c>
      <c r="S89" s="100">
        <v>129.38024999999999</v>
      </c>
      <c r="T89" s="100">
        <v>200.28110000000001</v>
      </c>
      <c r="U89" s="100">
        <v>10.908975</v>
      </c>
      <c r="V89" s="100">
        <v>15.924758000000001</v>
      </c>
      <c r="W89" s="128"/>
      <c r="X89" s="123">
        <v>1982</v>
      </c>
      <c r="Y89" s="100">
        <v>7.0976853999999996</v>
      </c>
      <c r="Z89" s="100">
        <v>1.9903105000000001</v>
      </c>
      <c r="AA89" s="100">
        <v>1.0560172000000001</v>
      </c>
      <c r="AB89" s="100">
        <v>1.5850674</v>
      </c>
      <c r="AC89" s="100">
        <v>2.1294719</v>
      </c>
      <c r="AD89" s="100">
        <v>1.7729096</v>
      </c>
      <c r="AE89" s="100">
        <v>2.4736760000000002</v>
      </c>
      <c r="AF89" s="100">
        <v>1.5209154</v>
      </c>
      <c r="AG89" s="100">
        <v>3.3194469999999998</v>
      </c>
      <c r="AH89" s="100">
        <v>4.6598961000000001</v>
      </c>
      <c r="AI89" s="100">
        <v>4.8149841999999996</v>
      </c>
      <c r="AJ89" s="100">
        <v>9.6738827000000001</v>
      </c>
      <c r="AK89" s="100">
        <v>19.294718</v>
      </c>
      <c r="AL89" s="100">
        <v>19.978162000000001</v>
      </c>
      <c r="AM89" s="100">
        <v>32.832740999999999</v>
      </c>
      <c r="AN89" s="100">
        <v>55.887777</v>
      </c>
      <c r="AO89" s="100">
        <v>74.304113000000001</v>
      </c>
      <c r="AP89" s="100">
        <v>120.92986999999999</v>
      </c>
      <c r="AQ89" s="100">
        <v>8.7198601</v>
      </c>
      <c r="AR89" s="100">
        <v>9.7806723000000009</v>
      </c>
      <c r="AS89" s="128"/>
      <c r="AT89" s="123">
        <v>1982</v>
      </c>
      <c r="AU89" s="100">
        <v>8.3097169999999991</v>
      </c>
      <c r="AV89" s="100">
        <v>2.0238244999999999</v>
      </c>
      <c r="AW89" s="100">
        <v>1.9196310000000001</v>
      </c>
      <c r="AX89" s="100">
        <v>2.7928757000000002</v>
      </c>
      <c r="AY89" s="100">
        <v>2.6248667999999999</v>
      </c>
      <c r="AZ89" s="100">
        <v>2.7918812000000002</v>
      </c>
      <c r="BA89" s="100">
        <v>2.5232505000000001</v>
      </c>
      <c r="BB89" s="100">
        <v>2.7952663000000002</v>
      </c>
      <c r="BC89" s="100">
        <v>4.2734895000000002</v>
      </c>
      <c r="BD89" s="100">
        <v>6.9488802999999999</v>
      </c>
      <c r="BE89" s="100">
        <v>6.1349133</v>
      </c>
      <c r="BF89" s="100">
        <v>11.926106000000001</v>
      </c>
      <c r="BG89" s="100">
        <v>19.806587</v>
      </c>
      <c r="BH89" s="100">
        <v>28.369474</v>
      </c>
      <c r="BI89" s="100">
        <v>41.382807999999997</v>
      </c>
      <c r="BJ89" s="100">
        <v>72.468833000000004</v>
      </c>
      <c r="BK89" s="100">
        <v>93.211803000000003</v>
      </c>
      <c r="BL89" s="100">
        <v>142.19660999999999</v>
      </c>
      <c r="BM89" s="100">
        <v>9.8128013999999997</v>
      </c>
      <c r="BN89" s="100">
        <v>12.308026999999999</v>
      </c>
      <c r="BO89" s="128"/>
      <c r="BP89" s="123">
        <v>1982</v>
      </c>
    </row>
    <row r="90" spans="1:68">
      <c r="A90" s="128"/>
      <c r="B90" s="123">
        <v>1983</v>
      </c>
      <c r="C90" s="100">
        <v>9.4973407000000005</v>
      </c>
      <c r="D90" s="100">
        <v>1.7749664999999999</v>
      </c>
      <c r="E90" s="100">
        <v>1.7135562</v>
      </c>
      <c r="F90" s="100">
        <v>3.5140631</v>
      </c>
      <c r="G90" s="100">
        <v>3.5083565000000001</v>
      </c>
      <c r="H90" s="100">
        <v>3.8975414000000002</v>
      </c>
      <c r="I90" s="100">
        <v>3.1999898</v>
      </c>
      <c r="J90" s="100">
        <v>2.4054321999999999</v>
      </c>
      <c r="K90" s="100">
        <v>4.5941103999999999</v>
      </c>
      <c r="L90" s="100">
        <v>8.3946182999999994</v>
      </c>
      <c r="M90" s="100">
        <v>8.0446346999999996</v>
      </c>
      <c r="N90" s="100">
        <v>9.7501844999999996</v>
      </c>
      <c r="O90" s="100">
        <v>19.720531999999999</v>
      </c>
      <c r="P90" s="100">
        <v>29.779630999999998</v>
      </c>
      <c r="Q90" s="100">
        <v>49.867457999999999</v>
      </c>
      <c r="R90" s="100">
        <v>103.07046</v>
      </c>
      <c r="S90" s="100">
        <v>147.13774000000001</v>
      </c>
      <c r="T90" s="100">
        <v>210.20711</v>
      </c>
      <c r="U90" s="100">
        <v>10.486127</v>
      </c>
      <c r="V90" s="100">
        <v>15.695733000000001</v>
      </c>
      <c r="W90" s="128"/>
      <c r="X90" s="123">
        <v>1983</v>
      </c>
      <c r="Y90" s="100">
        <v>5.4379572999999999</v>
      </c>
      <c r="Z90" s="100">
        <v>1.3567301</v>
      </c>
      <c r="AA90" s="100">
        <v>0.74504099999999995</v>
      </c>
      <c r="AB90" s="100">
        <v>1.9158067000000001</v>
      </c>
      <c r="AC90" s="100">
        <v>1.8062578</v>
      </c>
      <c r="AD90" s="100">
        <v>1.5898806999999999</v>
      </c>
      <c r="AE90" s="100">
        <v>2.4431042000000001</v>
      </c>
      <c r="AF90" s="100">
        <v>2.8617881999999999</v>
      </c>
      <c r="AG90" s="100">
        <v>1.6150914000000001</v>
      </c>
      <c r="AH90" s="100">
        <v>5.8829191999999999</v>
      </c>
      <c r="AI90" s="100">
        <v>4.9011465999999997</v>
      </c>
      <c r="AJ90" s="100">
        <v>11.759046</v>
      </c>
      <c r="AK90" s="100">
        <v>11.934008</v>
      </c>
      <c r="AL90" s="100">
        <v>23.689523000000001</v>
      </c>
      <c r="AM90" s="100">
        <v>32.593178999999999</v>
      </c>
      <c r="AN90" s="100">
        <v>58.006700000000002</v>
      </c>
      <c r="AO90" s="100">
        <v>96.951117999999994</v>
      </c>
      <c r="AP90" s="100">
        <v>128.32651999999999</v>
      </c>
      <c r="AQ90" s="100">
        <v>9.0176286000000001</v>
      </c>
      <c r="AR90" s="100">
        <v>10.117648000000001</v>
      </c>
      <c r="AS90" s="128"/>
      <c r="AT90" s="123">
        <v>1983</v>
      </c>
      <c r="AU90" s="100">
        <v>7.5198571000000003</v>
      </c>
      <c r="AV90" s="100">
        <v>1.5710489999999999</v>
      </c>
      <c r="AW90" s="100">
        <v>1.2396073999999999</v>
      </c>
      <c r="AX90" s="100">
        <v>2.7324942999999999</v>
      </c>
      <c r="AY90" s="100">
        <v>2.6697557000000001</v>
      </c>
      <c r="AZ90" s="100">
        <v>2.7550203999999998</v>
      </c>
      <c r="BA90" s="100">
        <v>2.8249157999999999</v>
      </c>
      <c r="BB90" s="100">
        <v>2.6290260000000001</v>
      </c>
      <c r="BC90" s="100">
        <v>3.1442339000000001</v>
      </c>
      <c r="BD90" s="100">
        <v>7.1701129000000003</v>
      </c>
      <c r="BE90" s="100">
        <v>6.5106675000000003</v>
      </c>
      <c r="BF90" s="100">
        <v>10.747552000000001</v>
      </c>
      <c r="BG90" s="100">
        <v>15.685801</v>
      </c>
      <c r="BH90" s="100">
        <v>26.513574999999999</v>
      </c>
      <c r="BI90" s="100">
        <v>40.195247000000002</v>
      </c>
      <c r="BJ90" s="100">
        <v>76.300715999999994</v>
      </c>
      <c r="BK90" s="100">
        <v>114.4089</v>
      </c>
      <c r="BL90" s="100">
        <v>150.06908999999999</v>
      </c>
      <c r="BM90" s="100">
        <v>9.7508865999999994</v>
      </c>
      <c r="BN90" s="100">
        <v>12.368102</v>
      </c>
      <c r="BO90" s="128"/>
      <c r="BP90" s="123">
        <v>1983</v>
      </c>
    </row>
    <row r="91" spans="1:68">
      <c r="A91" s="128"/>
      <c r="B91" s="123">
        <v>1984</v>
      </c>
      <c r="C91" s="100">
        <v>6.5907413000000004</v>
      </c>
      <c r="D91" s="100">
        <v>1.6454215000000001</v>
      </c>
      <c r="E91" s="100">
        <v>1.5753444000000001</v>
      </c>
      <c r="F91" s="100">
        <v>3.1921879999999998</v>
      </c>
      <c r="G91" s="100">
        <v>2.6207319999999998</v>
      </c>
      <c r="H91" s="100">
        <v>2.1482540999999999</v>
      </c>
      <c r="I91" s="100">
        <v>2.8715095000000002</v>
      </c>
      <c r="J91" s="100">
        <v>2.9862185999999999</v>
      </c>
      <c r="K91" s="100">
        <v>6.3021105999999998</v>
      </c>
      <c r="L91" s="100">
        <v>6.1703865999999996</v>
      </c>
      <c r="M91" s="100">
        <v>8.1595481000000003</v>
      </c>
      <c r="N91" s="100">
        <v>10.979875</v>
      </c>
      <c r="O91" s="100">
        <v>20.269947999999999</v>
      </c>
      <c r="P91" s="100">
        <v>34.084392999999999</v>
      </c>
      <c r="Q91" s="100">
        <v>57.298237</v>
      </c>
      <c r="R91" s="100">
        <v>97.892815999999996</v>
      </c>
      <c r="S91" s="100">
        <v>157.08090999999999</v>
      </c>
      <c r="T91" s="100">
        <v>205.31841</v>
      </c>
      <c r="U91" s="100">
        <v>10.555125</v>
      </c>
      <c r="V91" s="100">
        <v>15.724926999999999</v>
      </c>
      <c r="W91" s="128"/>
      <c r="X91" s="123">
        <v>1984</v>
      </c>
      <c r="Y91" s="100">
        <v>6.5866904000000002</v>
      </c>
      <c r="Z91" s="100">
        <v>1.555339</v>
      </c>
      <c r="AA91" s="100">
        <v>1.9481113000000001</v>
      </c>
      <c r="AB91" s="100">
        <v>1.2707428999999999</v>
      </c>
      <c r="AC91" s="100">
        <v>0.90212000000000003</v>
      </c>
      <c r="AD91" s="100">
        <v>1.7211380999999999</v>
      </c>
      <c r="AE91" s="100">
        <v>1.7744483</v>
      </c>
      <c r="AF91" s="100">
        <v>3.2760145999999999</v>
      </c>
      <c r="AG91" s="100">
        <v>2.6538279999999999</v>
      </c>
      <c r="AH91" s="100">
        <v>4.1460873999999999</v>
      </c>
      <c r="AI91" s="100">
        <v>6.0767772999999998</v>
      </c>
      <c r="AJ91" s="100">
        <v>7.4781531000000001</v>
      </c>
      <c r="AK91" s="100">
        <v>13.183398</v>
      </c>
      <c r="AL91" s="100">
        <v>18.696507</v>
      </c>
      <c r="AM91" s="100">
        <v>32.487985000000002</v>
      </c>
      <c r="AN91" s="100">
        <v>59.584609999999998</v>
      </c>
      <c r="AO91" s="100">
        <v>86.784800000000004</v>
      </c>
      <c r="AP91" s="100">
        <v>133.37178</v>
      </c>
      <c r="AQ91" s="100">
        <v>8.8448168999999996</v>
      </c>
      <c r="AR91" s="100">
        <v>9.8025751000000003</v>
      </c>
      <c r="AS91" s="128"/>
      <c r="AT91" s="123">
        <v>1984</v>
      </c>
      <c r="AU91" s="100">
        <v>6.5887672000000004</v>
      </c>
      <c r="AV91" s="100">
        <v>1.6014847999999999</v>
      </c>
      <c r="AW91" s="100">
        <v>1.757504</v>
      </c>
      <c r="AX91" s="100">
        <v>2.2525864000000002</v>
      </c>
      <c r="AY91" s="100">
        <v>1.7752384999999999</v>
      </c>
      <c r="AZ91" s="100">
        <v>1.9367774</v>
      </c>
      <c r="BA91" s="100">
        <v>2.3260309000000001</v>
      </c>
      <c r="BB91" s="100">
        <v>3.1283238</v>
      </c>
      <c r="BC91" s="100">
        <v>4.5248479000000001</v>
      </c>
      <c r="BD91" s="100">
        <v>5.1828732999999998</v>
      </c>
      <c r="BE91" s="100">
        <v>7.1432710999999998</v>
      </c>
      <c r="BF91" s="100">
        <v>9.2477362999999997</v>
      </c>
      <c r="BG91" s="100">
        <v>16.618953000000001</v>
      </c>
      <c r="BH91" s="100">
        <v>25.826589999999999</v>
      </c>
      <c r="BI91" s="100">
        <v>43.424318</v>
      </c>
      <c r="BJ91" s="100">
        <v>75.144897999999998</v>
      </c>
      <c r="BK91" s="100">
        <v>111.46991</v>
      </c>
      <c r="BL91" s="100">
        <v>152.52637999999999</v>
      </c>
      <c r="BM91" s="100">
        <v>9.6987103000000001</v>
      </c>
      <c r="BN91" s="100">
        <v>12.197554</v>
      </c>
      <c r="BO91" s="128"/>
      <c r="BP91" s="123">
        <v>1984</v>
      </c>
    </row>
    <row r="92" spans="1:68">
      <c r="A92" s="128"/>
      <c r="B92" s="123">
        <v>1985</v>
      </c>
      <c r="C92" s="100">
        <v>6.5128228999999997</v>
      </c>
      <c r="D92" s="100">
        <v>2.3234047000000002</v>
      </c>
      <c r="E92" s="100">
        <v>1.8808904</v>
      </c>
      <c r="F92" s="100">
        <v>4.9476968000000001</v>
      </c>
      <c r="G92" s="100">
        <v>2.4761525</v>
      </c>
      <c r="H92" s="100">
        <v>2.5485001999999999</v>
      </c>
      <c r="I92" s="100">
        <v>3.1875100999999999</v>
      </c>
      <c r="J92" s="100">
        <v>4.4827254999999999</v>
      </c>
      <c r="K92" s="100">
        <v>3.8303826000000001</v>
      </c>
      <c r="L92" s="100">
        <v>5.7120281000000004</v>
      </c>
      <c r="M92" s="100">
        <v>6.1333169999999999</v>
      </c>
      <c r="N92" s="100">
        <v>14.542168</v>
      </c>
      <c r="O92" s="100">
        <v>22.629292</v>
      </c>
      <c r="P92" s="100">
        <v>38.596657</v>
      </c>
      <c r="Q92" s="100">
        <v>59.471290000000003</v>
      </c>
      <c r="R92" s="100">
        <v>113.1956</v>
      </c>
      <c r="S92" s="100">
        <v>206.57572999999999</v>
      </c>
      <c r="T92" s="100">
        <v>320.91831999999999</v>
      </c>
      <c r="U92" s="100">
        <v>12.432244000000001</v>
      </c>
      <c r="V92" s="100">
        <v>19.058007</v>
      </c>
      <c r="W92" s="128"/>
      <c r="X92" s="123">
        <v>1985</v>
      </c>
      <c r="Y92" s="100">
        <v>5.8081632000000001</v>
      </c>
      <c r="Z92" s="100">
        <v>1.5718684000000001</v>
      </c>
      <c r="AA92" s="100">
        <v>1.2126870999999999</v>
      </c>
      <c r="AB92" s="100">
        <v>1.7248706</v>
      </c>
      <c r="AC92" s="100">
        <v>0.9051112</v>
      </c>
      <c r="AD92" s="100">
        <v>2.4523027000000002</v>
      </c>
      <c r="AE92" s="100">
        <v>1.9193674000000001</v>
      </c>
      <c r="AF92" s="100">
        <v>1.9899969</v>
      </c>
      <c r="AG92" s="100">
        <v>2.7514216999999999</v>
      </c>
      <c r="AH92" s="100">
        <v>6.2736517000000003</v>
      </c>
      <c r="AI92" s="100">
        <v>4.1894526000000001</v>
      </c>
      <c r="AJ92" s="100">
        <v>9.6272901999999991</v>
      </c>
      <c r="AK92" s="100">
        <v>13.466754999999999</v>
      </c>
      <c r="AL92" s="100">
        <v>23.937270999999999</v>
      </c>
      <c r="AM92" s="100">
        <v>43.210209999999996</v>
      </c>
      <c r="AN92" s="100">
        <v>74.464616000000007</v>
      </c>
      <c r="AO92" s="100">
        <v>118.70927</v>
      </c>
      <c r="AP92" s="100">
        <v>192.54372000000001</v>
      </c>
      <c r="AQ92" s="100">
        <v>11.042827000000001</v>
      </c>
      <c r="AR92" s="100">
        <v>12.137639</v>
      </c>
      <c r="AS92" s="128"/>
      <c r="AT92" s="123">
        <v>1985</v>
      </c>
      <c r="AU92" s="100">
        <v>6.1689492000000001</v>
      </c>
      <c r="AV92" s="100">
        <v>1.9572286000000001</v>
      </c>
      <c r="AW92" s="100">
        <v>1.5545720999999999</v>
      </c>
      <c r="AX92" s="100">
        <v>3.3724072999999999</v>
      </c>
      <c r="AY92" s="100">
        <v>1.7043968</v>
      </c>
      <c r="AZ92" s="100">
        <v>2.5009340999999998</v>
      </c>
      <c r="BA92" s="100">
        <v>2.5545741</v>
      </c>
      <c r="BB92" s="100">
        <v>3.2582947999999998</v>
      </c>
      <c r="BC92" s="100">
        <v>3.3040205</v>
      </c>
      <c r="BD92" s="100">
        <v>5.9854054000000003</v>
      </c>
      <c r="BE92" s="100">
        <v>5.1838705000000003</v>
      </c>
      <c r="BF92" s="100">
        <v>12.120829000000001</v>
      </c>
      <c r="BG92" s="100">
        <v>17.924056</v>
      </c>
      <c r="BH92" s="100">
        <v>30.750139000000001</v>
      </c>
      <c r="BI92" s="100">
        <v>50.394216</v>
      </c>
      <c r="BJ92" s="100">
        <v>90.232348000000002</v>
      </c>
      <c r="BK92" s="100">
        <v>149.86886000000001</v>
      </c>
      <c r="BL92" s="100">
        <v>226.864</v>
      </c>
      <c r="BM92" s="100">
        <v>11.73653</v>
      </c>
      <c r="BN92" s="100">
        <v>14.832680999999999</v>
      </c>
      <c r="BO92" s="128"/>
      <c r="BP92" s="123">
        <v>1985</v>
      </c>
    </row>
    <row r="93" spans="1:68">
      <c r="A93" s="128"/>
      <c r="B93" s="123">
        <v>1986</v>
      </c>
      <c r="C93" s="100">
        <v>5.4925527000000001</v>
      </c>
      <c r="D93" s="100">
        <v>2.9758067000000001</v>
      </c>
      <c r="E93" s="100">
        <v>1.9339424999999999</v>
      </c>
      <c r="F93" s="100">
        <v>3.4855806</v>
      </c>
      <c r="G93" s="100">
        <v>3.8211580000000001</v>
      </c>
      <c r="H93" s="100">
        <v>1.6134781</v>
      </c>
      <c r="I93" s="100">
        <v>3.303471</v>
      </c>
      <c r="J93" s="100">
        <v>3.7397974</v>
      </c>
      <c r="K93" s="100">
        <v>4.2298175000000002</v>
      </c>
      <c r="L93" s="100">
        <v>3.6936060999999998</v>
      </c>
      <c r="M93" s="100">
        <v>6.8965699999999996</v>
      </c>
      <c r="N93" s="100">
        <v>11.173648999999999</v>
      </c>
      <c r="O93" s="100">
        <v>17.349309999999999</v>
      </c>
      <c r="P93" s="100">
        <v>30.821043</v>
      </c>
      <c r="Q93" s="100">
        <v>63.054112000000003</v>
      </c>
      <c r="R93" s="100">
        <v>117.52121</v>
      </c>
      <c r="S93" s="100">
        <v>182.39098000000001</v>
      </c>
      <c r="T93" s="100">
        <v>233.38230999999999</v>
      </c>
      <c r="U93" s="100">
        <v>11.387233999999999</v>
      </c>
      <c r="V93" s="100">
        <v>16.806708</v>
      </c>
      <c r="W93" s="128"/>
      <c r="X93" s="123">
        <v>1986</v>
      </c>
      <c r="Y93" s="100">
        <v>4.5804245999999997</v>
      </c>
      <c r="Z93" s="100">
        <v>1.0441864999999999</v>
      </c>
      <c r="AA93" s="100">
        <v>1.0948739999999999</v>
      </c>
      <c r="AB93" s="100">
        <v>1.5182085999999999</v>
      </c>
      <c r="AC93" s="100">
        <v>1.9808406999999999</v>
      </c>
      <c r="AD93" s="100">
        <v>1.3499123</v>
      </c>
      <c r="AE93" s="100">
        <v>1.8942025</v>
      </c>
      <c r="AF93" s="100">
        <v>2.0801797</v>
      </c>
      <c r="AG93" s="100">
        <v>2.225752</v>
      </c>
      <c r="AH93" s="100">
        <v>3.4222215</v>
      </c>
      <c r="AI93" s="100">
        <v>4.7241644000000003</v>
      </c>
      <c r="AJ93" s="100">
        <v>9.7113045000000007</v>
      </c>
      <c r="AK93" s="100">
        <v>8.6995763999999998</v>
      </c>
      <c r="AL93" s="100">
        <v>23.347660000000001</v>
      </c>
      <c r="AM93" s="100">
        <v>49.269858999999997</v>
      </c>
      <c r="AN93" s="100">
        <v>73.552425999999997</v>
      </c>
      <c r="AO93" s="100">
        <v>122.17317</v>
      </c>
      <c r="AP93" s="100">
        <v>187.12535</v>
      </c>
      <c r="AQ93" s="100">
        <v>10.862837000000001</v>
      </c>
      <c r="AR93" s="100">
        <v>11.732207000000001</v>
      </c>
      <c r="AS93" s="128"/>
      <c r="AT93" s="123">
        <v>1986</v>
      </c>
      <c r="AU93" s="100">
        <v>5.0476422999999997</v>
      </c>
      <c r="AV93" s="100">
        <v>2.0347811999999998</v>
      </c>
      <c r="AW93" s="100">
        <v>1.5249191</v>
      </c>
      <c r="AX93" s="100">
        <v>2.5237118000000001</v>
      </c>
      <c r="AY93" s="100">
        <v>2.9176133000000002</v>
      </c>
      <c r="AZ93" s="100">
        <v>1.4831657</v>
      </c>
      <c r="BA93" s="100">
        <v>2.6000486999999999</v>
      </c>
      <c r="BB93" s="100">
        <v>2.9209942</v>
      </c>
      <c r="BC93" s="100">
        <v>3.2533726999999999</v>
      </c>
      <c r="BD93" s="100">
        <v>3.5617947999999999</v>
      </c>
      <c r="BE93" s="100">
        <v>5.8356437999999997</v>
      </c>
      <c r="BF93" s="100">
        <v>10.456153</v>
      </c>
      <c r="BG93" s="100">
        <v>12.926847</v>
      </c>
      <c r="BH93" s="100">
        <v>26.834996</v>
      </c>
      <c r="BI93" s="100">
        <v>55.36806</v>
      </c>
      <c r="BJ93" s="100">
        <v>91.541786000000002</v>
      </c>
      <c r="BK93" s="100">
        <v>143.76436000000001</v>
      </c>
      <c r="BL93" s="100">
        <v>199.54213999999999</v>
      </c>
      <c r="BM93" s="100">
        <v>11.124741</v>
      </c>
      <c r="BN93" s="100">
        <v>13.843911</v>
      </c>
      <c r="BO93" s="128"/>
      <c r="BP93" s="123">
        <v>1986</v>
      </c>
    </row>
    <row r="94" spans="1:68">
      <c r="A94" s="128"/>
      <c r="B94" s="123">
        <v>1987</v>
      </c>
      <c r="C94" s="100">
        <v>5.9280052000000003</v>
      </c>
      <c r="D94" s="100">
        <v>1.6298245</v>
      </c>
      <c r="E94" s="100">
        <v>1.3787293</v>
      </c>
      <c r="F94" s="100">
        <v>2.8258166999999998</v>
      </c>
      <c r="G94" s="100">
        <v>4.2997870999999996</v>
      </c>
      <c r="H94" s="100">
        <v>2.5862329000000002</v>
      </c>
      <c r="I94" s="100">
        <v>2.9286412999999998</v>
      </c>
      <c r="J94" s="100">
        <v>4.8796381999999996</v>
      </c>
      <c r="K94" s="100">
        <v>3.5566431000000001</v>
      </c>
      <c r="L94" s="100">
        <v>3.5821029000000002</v>
      </c>
      <c r="M94" s="100">
        <v>9.6193594000000004</v>
      </c>
      <c r="N94" s="100">
        <v>12.356356999999999</v>
      </c>
      <c r="O94" s="100">
        <v>19.133586000000001</v>
      </c>
      <c r="P94" s="100">
        <v>36.930137999999999</v>
      </c>
      <c r="Q94" s="100">
        <v>60.121841000000003</v>
      </c>
      <c r="R94" s="100">
        <v>122.75732000000001</v>
      </c>
      <c r="S94" s="100">
        <v>203.22026</v>
      </c>
      <c r="T94" s="100">
        <v>284.10658000000001</v>
      </c>
      <c r="U94" s="100">
        <v>12.404144000000001</v>
      </c>
      <c r="V94" s="100">
        <v>18.384931999999999</v>
      </c>
      <c r="W94" s="128"/>
      <c r="X94" s="123">
        <v>1987</v>
      </c>
      <c r="Y94" s="100">
        <v>6.7280262999999998</v>
      </c>
      <c r="Z94" s="100">
        <v>1.201562</v>
      </c>
      <c r="AA94" s="100">
        <v>0.64542469999999996</v>
      </c>
      <c r="AB94" s="100">
        <v>1.4738241000000001</v>
      </c>
      <c r="AC94" s="100">
        <v>1.8383733</v>
      </c>
      <c r="AD94" s="100">
        <v>1.0257763</v>
      </c>
      <c r="AE94" s="100">
        <v>2.0109644000000002</v>
      </c>
      <c r="AF94" s="100">
        <v>1.601871</v>
      </c>
      <c r="AG94" s="100">
        <v>3.7322415000000002</v>
      </c>
      <c r="AH94" s="100">
        <v>2.8454562000000001</v>
      </c>
      <c r="AI94" s="100">
        <v>5.4338524000000001</v>
      </c>
      <c r="AJ94" s="100">
        <v>9.5313307999999992</v>
      </c>
      <c r="AK94" s="100">
        <v>17.376383000000001</v>
      </c>
      <c r="AL94" s="100">
        <v>23.723666999999999</v>
      </c>
      <c r="AM94" s="100">
        <v>38.921719000000003</v>
      </c>
      <c r="AN94" s="100">
        <v>80.453759000000005</v>
      </c>
      <c r="AO94" s="100">
        <v>130.87630999999999</v>
      </c>
      <c r="AP94" s="100">
        <v>218.12046000000001</v>
      </c>
      <c r="AQ94" s="100">
        <v>11.871411999999999</v>
      </c>
      <c r="AR94" s="100">
        <v>12.698644</v>
      </c>
      <c r="AS94" s="128"/>
      <c r="AT94" s="123">
        <v>1987</v>
      </c>
      <c r="AU94" s="100">
        <v>6.3182909</v>
      </c>
      <c r="AV94" s="100">
        <v>1.4212407</v>
      </c>
      <c r="AW94" s="100">
        <v>1.0215932999999999</v>
      </c>
      <c r="AX94" s="100">
        <v>2.1640853</v>
      </c>
      <c r="AY94" s="100">
        <v>3.0892034000000002</v>
      </c>
      <c r="AZ94" s="100">
        <v>1.8136931000000001</v>
      </c>
      <c r="BA94" s="100">
        <v>2.4706207999999998</v>
      </c>
      <c r="BB94" s="100">
        <v>3.2550971999999998</v>
      </c>
      <c r="BC94" s="100">
        <v>3.6423271000000002</v>
      </c>
      <c r="BD94" s="100">
        <v>3.2243577000000001</v>
      </c>
      <c r="BE94" s="100">
        <v>7.5726978999999996</v>
      </c>
      <c r="BF94" s="100">
        <v>10.968711000000001</v>
      </c>
      <c r="BG94" s="100">
        <v>18.2393</v>
      </c>
      <c r="BH94" s="100">
        <v>29.913703999999999</v>
      </c>
      <c r="BI94" s="100">
        <v>48.322862999999998</v>
      </c>
      <c r="BJ94" s="100">
        <v>97.758972</v>
      </c>
      <c r="BK94" s="100">
        <v>157.09665000000001</v>
      </c>
      <c r="BL94" s="100">
        <v>236.047</v>
      </c>
      <c r="BM94" s="100">
        <v>12.13733</v>
      </c>
      <c r="BN94" s="100">
        <v>15.018660000000001</v>
      </c>
      <c r="BO94" s="128"/>
      <c r="BP94" s="123">
        <v>1987</v>
      </c>
    </row>
    <row r="95" spans="1:68">
      <c r="A95" s="128"/>
      <c r="B95" s="123">
        <v>1988</v>
      </c>
      <c r="C95" s="100">
        <v>6.5140577000000004</v>
      </c>
      <c r="D95" s="100">
        <v>0.4794446</v>
      </c>
      <c r="E95" s="100">
        <v>1.7137960999999999</v>
      </c>
      <c r="F95" s="100">
        <v>4.0367819999999996</v>
      </c>
      <c r="G95" s="100">
        <v>4.0110944000000002</v>
      </c>
      <c r="H95" s="100">
        <v>3.2463454</v>
      </c>
      <c r="I95" s="100">
        <v>2.7120196999999999</v>
      </c>
      <c r="J95" s="100">
        <v>2.8082218000000001</v>
      </c>
      <c r="K95" s="100">
        <v>4.8645801999999998</v>
      </c>
      <c r="L95" s="100">
        <v>4.9893920999999999</v>
      </c>
      <c r="M95" s="100">
        <v>7.8701376999999999</v>
      </c>
      <c r="N95" s="100">
        <v>11.457470000000001</v>
      </c>
      <c r="O95" s="100">
        <v>19.660509999999999</v>
      </c>
      <c r="P95" s="100">
        <v>35.581100999999997</v>
      </c>
      <c r="Q95" s="100">
        <v>59.716652000000003</v>
      </c>
      <c r="R95" s="100">
        <v>138.98686000000001</v>
      </c>
      <c r="S95" s="100">
        <v>257.50142</v>
      </c>
      <c r="T95" s="100">
        <v>324.66674999999998</v>
      </c>
      <c r="U95" s="100">
        <v>13.456265999999999</v>
      </c>
      <c r="V95" s="100">
        <v>20.211158999999999</v>
      </c>
      <c r="W95" s="128"/>
      <c r="X95" s="123">
        <v>1988</v>
      </c>
      <c r="Y95" s="100">
        <v>6.6650782</v>
      </c>
      <c r="Z95" s="100">
        <v>1.5186592999999999</v>
      </c>
      <c r="AA95" s="100">
        <v>1.3130295000000001</v>
      </c>
      <c r="AB95" s="100">
        <v>1.0155525000000001</v>
      </c>
      <c r="AC95" s="100">
        <v>1.5321302999999999</v>
      </c>
      <c r="AD95" s="100">
        <v>1.5801940999999999</v>
      </c>
      <c r="AE95" s="100">
        <v>1.6646565</v>
      </c>
      <c r="AF95" s="100">
        <v>1.8913245000000001</v>
      </c>
      <c r="AG95" s="100">
        <v>3.8595476</v>
      </c>
      <c r="AH95" s="100">
        <v>4.3652972999999999</v>
      </c>
      <c r="AI95" s="100">
        <v>5.2996698000000002</v>
      </c>
      <c r="AJ95" s="100">
        <v>8.2524365</v>
      </c>
      <c r="AK95" s="100">
        <v>13.511139999999999</v>
      </c>
      <c r="AL95" s="100">
        <v>19.433985</v>
      </c>
      <c r="AM95" s="100">
        <v>42.239989999999999</v>
      </c>
      <c r="AN95" s="100">
        <v>78.693494000000001</v>
      </c>
      <c r="AO95" s="100">
        <v>137.14764</v>
      </c>
      <c r="AP95" s="100">
        <v>274.51334000000003</v>
      </c>
      <c r="AQ95" s="100">
        <v>12.543433</v>
      </c>
      <c r="AR95" s="100">
        <v>13.412144</v>
      </c>
      <c r="AS95" s="128"/>
      <c r="AT95" s="123">
        <v>1988</v>
      </c>
      <c r="AU95" s="100">
        <v>6.5877707000000001</v>
      </c>
      <c r="AV95" s="100">
        <v>0.98493699999999995</v>
      </c>
      <c r="AW95" s="100">
        <v>1.5186295999999999</v>
      </c>
      <c r="AX95" s="100">
        <v>2.5574102999999999</v>
      </c>
      <c r="AY95" s="100">
        <v>2.7907278</v>
      </c>
      <c r="AZ95" s="100">
        <v>2.4206075999999999</v>
      </c>
      <c r="BA95" s="100">
        <v>2.1894906000000001</v>
      </c>
      <c r="BB95" s="100">
        <v>2.3521092000000001</v>
      </c>
      <c r="BC95" s="100">
        <v>4.3733240999999996</v>
      </c>
      <c r="BD95" s="100">
        <v>4.6863023000000004</v>
      </c>
      <c r="BE95" s="100">
        <v>6.6124188999999998</v>
      </c>
      <c r="BF95" s="100">
        <v>9.8804867000000005</v>
      </c>
      <c r="BG95" s="100">
        <v>16.548252999999999</v>
      </c>
      <c r="BH95" s="100">
        <v>27.026592000000001</v>
      </c>
      <c r="BI95" s="100">
        <v>49.980215999999999</v>
      </c>
      <c r="BJ95" s="100">
        <v>103.42625</v>
      </c>
      <c r="BK95" s="100">
        <v>180.92722000000001</v>
      </c>
      <c r="BL95" s="100">
        <v>288.31209999999999</v>
      </c>
      <c r="BM95" s="100">
        <v>12.998903</v>
      </c>
      <c r="BN95" s="100">
        <v>16.190808000000001</v>
      </c>
      <c r="BO95" s="128"/>
      <c r="BP95" s="123">
        <v>1988</v>
      </c>
    </row>
    <row r="96" spans="1:68">
      <c r="A96" s="128"/>
      <c r="B96" s="123">
        <v>1989</v>
      </c>
      <c r="C96" s="100">
        <v>6.9070314000000002</v>
      </c>
      <c r="D96" s="100">
        <v>1.2558121</v>
      </c>
      <c r="E96" s="100">
        <v>1.4144516</v>
      </c>
      <c r="F96" s="100">
        <v>3.4618942000000001</v>
      </c>
      <c r="G96" s="100">
        <v>3.2486278</v>
      </c>
      <c r="H96" s="100">
        <v>3.7618027000000001</v>
      </c>
      <c r="I96" s="100">
        <v>2.0549705</v>
      </c>
      <c r="J96" s="100">
        <v>3.8518664999999999</v>
      </c>
      <c r="K96" s="100">
        <v>6.4546944999999996</v>
      </c>
      <c r="L96" s="100">
        <v>4.7689149999999998</v>
      </c>
      <c r="M96" s="100">
        <v>8.3758283000000002</v>
      </c>
      <c r="N96" s="100">
        <v>9.9687198000000006</v>
      </c>
      <c r="O96" s="100">
        <v>16.176615999999999</v>
      </c>
      <c r="P96" s="100">
        <v>34.857053999999998</v>
      </c>
      <c r="Q96" s="100">
        <v>72.572702000000007</v>
      </c>
      <c r="R96" s="100">
        <v>146.86542</v>
      </c>
      <c r="S96" s="100">
        <v>230.97085999999999</v>
      </c>
      <c r="T96" s="100">
        <v>430.21510999999998</v>
      </c>
      <c r="U96" s="100">
        <v>14.283008000000001</v>
      </c>
      <c r="V96" s="100">
        <v>21.760854999999999</v>
      </c>
      <c r="W96" s="128"/>
      <c r="X96" s="123">
        <v>1989</v>
      </c>
      <c r="Y96" s="100">
        <v>5.9325859999999997</v>
      </c>
      <c r="Z96" s="100">
        <v>1.4904043</v>
      </c>
      <c r="AA96" s="100">
        <v>0.49678909999999998</v>
      </c>
      <c r="AB96" s="100">
        <v>1.4471277</v>
      </c>
      <c r="AC96" s="100">
        <v>1.5181718</v>
      </c>
      <c r="AD96" s="100">
        <v>2.1235210000000002</v>
      </c>
      <c r="AE96" s="100">
        <v>1.7715367</v>
      </c>
      <c r="AF96" s="100">
        <v>2.0132751999999998</v>
      </c>
      <c r="AG96" s="100">
        <v>3.3561665000000001</v>
      </c>
      <c r="AH96" s="100">
        <v>4.1673977999999998</v>
      </c>
      <c r="AI96" s="100">
        <v>8.9933371999999991</v>
      </c>
      <c r="AJ96" s="100">
        <v>11.080577999999999</v>
      </c>
      <c r="AK96" s="100">
        <v>13.221767</v>
      </c>
      <c r="AL96" s="100">
        <v>25.373752</v>
      </c>
      <c r="AM96" s="100">
        <v>47.402101000000002</v>
      </c>
      <c r="AN96" s="100">
        <v>83.806296000000003</v>
      </c>
      <c r="AO96" s="100">
        <v>156.94012000000001</v>
      </c>
      <c r="AP96" s="100">
        <v>299.3954</v>
      </c>
      <c r="AQ96" s="100">
        <v>14.038499</v>
      </c>
      <c r="AR96" s="100">
        <v>14.912663999999999</v>
      </c>
      <c r="AS96" s="128"/>
      <c r="AT96" s="123">
        <v>1989</v>
      </c>
      <c r="AU96" s="100">
        <v>6.4316437000000004</v>
      </c>
      <c r="AV96" s="100">
        <v>1.3699722999999999</v>
      </c>
      <c r="AW96" s="100">
        <v>0.96761160000000002</v>
      </c>
      <c r="AX96" s="100">
        <v>2.4766978000000002</v>
      </c>
      <c r="AY96" s="100">
        <v>2.3953959999999999</v>
      </c>
      <c r="AZ96" s="100">
        <v>2.9491999999999998</v>
      </c>
      <c r="BA96" s="100">
        <v>1.9136601</v>
      </c>
      <c r="BB96" s="100">
        <v>2.9349295</v>
      </c>
      <c r="BC96" s="100">
        <v>4.9357448000000002</v>
      </c>
      <c r="BD96" s="100">
        <v>4.4766097</v>
      </c>
      <c r="BE96" s="100">
        <v>8.6780773</v>
      </c>
      <c r="BF96" s="100">
        <v>10.516927000000001</v>
      </c>
      <c r="BG96" s="100">
        <v>14.687383000000001</v>
      </c>
      <c r="BH96" s="100">
        <v>29.853411000000001</v>
      </c>
      <c r="BI96" s="100">
        <v>58.575935000000001</v>
      </c>
      <c r="BJ96" s="100">
        <v>109.71589</v>
      </c>
      <c r="BK96" s="100">
        <v>183.99526</v>
      </c>
      <c r="BL96" s="100">
        <v>335.92200000000003</v>
      </c>
      <c r="BM96" s="100">
        <v>14.160468</v>
      </c>
      <c r="BN96" s="100">
        <v>17.572828999999999</v>
      </c>
      <c r="BO96" s="128"/>
      <c r="BP96" s="123">
        <v>1989</v>
      </c>
    </row>
    <row r="97" spans="1:68">
      <c r="A97" s="128"/>
      <c r="B97" s="123">
        <v>1990</v>
      </c>
      <c r="C97" s="100">
        <v>6.5092967000000002</v>
      </c>
      <c r="D97" s="100">
        <v>1.6993115000000001</v>
      </c>
      <c r="E97" s="100">
        <v>1.2618456</v>
      </c>
      <c r="F97" s="100">
        <v>2.787744</v>
      </c>
      <c r="G97" s="100">
        <v>3.1952455</v>
      </c>
      <c r="H97" s="100">
        <v>2.2351676</v>
      </c>
      <c r="I97" s="100">
        <v>4.1478761000000004</v>
      </c>
      <c r="J97" s="100">
        <v>3.1997952000000001</v>
      </c>
      <c r="K97" s="100">
        <v>3.1227505999999998</v>
      </c>
      <c r="L97" s="100">
        <v>4.9654603000000002</v>
      </c>
      <c r="M97" s="100">
        <v>8.5660849999999993</v>
      </c>
      <c r="N97" s="100">
        <v>9.2660978000000007</v>
      </c>
      <c r="O97" s="100">
        <v>15.496921</v>
      </c>
      <c r="P97" s="100">
        <v>35.055402999999998</v>
      </c>
      <c r="Q97" s="100">
        <v>55.074167000000003</v>
      </c>
      <c r="R97" s="100">
        <v>125.53628</v>
      </c>
      <c r="S97" s="100">
        <v>209.22056000000001</v>
      </c>
      <c r="T97" s="100">
        <v>384.92998999999998</v>
      </c>
      <c r="U97" s="100">
        <v>12.853547000000001</v>
      </c>
      <c r="V97" s="100">
        <v>19.281379000000001</v>
      </c>
      <c r="W97" s="128"/>
      <c r="X97" s="123">
        <v>1990</v>
      </c>
      <c r="Y97" s="100">
        <v>5.8735138999999998</v>
      </c>
      <c r="Z97" s="100">
        <v>1.1382464999999999</v>
      </c>
      <c r="AA97" s="100">
        <v>0.49954379999999998</v>
      </c>
      <c r="AB97" s="100">
        <v>1.8978739</v>
      </c>
      <c r="AC97" s="100">
        <v>1.6421905999999999</v>
      </c>
      <c r="AD97" s="100">
        <v>1.9808228000000001</v>
      </c>
      <c r="AE97" s="100">
        <v>2.4479839000000001</v>
      </c>
      <c r="AF97" s="100">
        <v>2.1325924000000001</v>
      </c>
      <c r="AG97" s="100">
        <v>2.1009931000000002</v>
      </c>
      <c r="AH97" s="100">
        <v>5.2231212999999999</v>
      </c>
      <c r="AI97" s="100">
        <v>5.7373778</v>
      </c>
      <c r="AJ97" s="100">
        <v>8.6318035000000002</v>
      </c>
      <c r="AK97" s="100">
        <v>12.950118</v>
      </c>
      <c r="AL97" s="100">
        <v>22.090761000000001</v>
      </c>
      <c r="AM97" s="100">
        <v>41.753191000000001</v>
      </c>
      <c r="AN97" s="100">
        <v>81.108880999999997</v>
      </c>
      <c r="AO97" s="100">
        <v>144.267</v>
      </c>
      <c r="AP97" s="100">
        <v>321.94225999999998</v>
      </c>
      <c r="AQ97" s="100">
        <v>13.619584</v>
      </c>
      <c r="AR97" s="100">
        <v>14.314669</v>
      </c>
      <c r="AS97" s="128"/>
      <c r="AT97" s="123">
        <v>1990</v>
      </c>
      <c r="AU97" s="100">
        <v>6.1995689</v>
      </c>
      <c r="AV97" s="100">
        <v>1.4259662</v>
      </c>
      <c r="AW97" s="100">
        <v>0.89102009999999998</v>
      </c>
      <c r="AX97" s="100">
        <v>2.3531038999999998</v>
      </c>
      <c r="AY97" s="100">
        <v>2.4294001999999999</v>
      </c>
      <c r="AZ97" s="100">
        <v>2.1088045000000002</v>
      </c>
      <c r="BA97" s="100">
        <v>3.3007989000000002</v>
      </c>
      <c r="BB97" s="100">
        <v>2.6661182000000001</v>
      </c>
      <c r="BC97" s="100">
        <v>2.6206782999999998</v>
      </c>
      <c r="BD97" s="100">
        <v>5.0910327999999998</v>
      </c>
      <c r="BE97" s="100">
        <v>7.1851153999999999</v>
      </c>
      <c r="BF97" s="100">
        <v>8.9523542000000003</v>
      </c>
      <c r="BG97" s="100">
        <v>14.218626</v>
      </c>
      <c r="BH97" s="100">
        <v>28.232765000000001</v>
      </c>
      <c r="BI97" s="100">
        <v>47.694493000000001</v>
      </c>
      <c r="BJ97" s="100">
        <v>99.406227999999999</v>
      </c>
      <c r="BK97" s="100">
        <v>168.10463999999999</v>
      </c>
      <c r="BL97" s="100">
        <v>339.73160999999999</v>
      </c>
      <c r="BM97" s="100">
        <v>13.237522</v>
      </c>
      <c r="BN97" s="100">
        <v>16.329633999999999</v>
      </c>
      <c r="BO97" s="128"/>
      <c r="BP97" s="123">
        <v>1990</v>
      </c>
    </row>
    <row r="98" spans="1:68">
      <c r="A98" s="128"/>
      <c r="B98" s="123">
        <v>1991</v>
      </c>
      <c r="C98" s="100">
        <v>6.4387353999999997</v>
      </c>
      <c r="D98" s="100">
        <v>2.1458634999999999</v>
      </c>
      <c r="E98" s="100">
        <v>1.8799612999999999</v>
      </c>
      <c r="F98" s="100">
        <v>2.4328357999999999</v>
      </c>
      <c r="G98" s="100">
        <v>4.5253731999999998</v>
      </c>
      <c r="H98" s="100">
        <v>2.2768411</v>
      </c>
      <c r="I98" s="100">
        <v>1.6811809</v>
      </c>
      <c r="J98" s="100">
        <v>4.5165214000000002</v>
      </c>
      <c r="K98" s="100">
        <v>3.2054315</v>
      </c>
      <c r="L98" s="100">
        <v>5.1282246000000002</v>
      </c>
      <c r="M98" s="100">
        <v>7.1467763</v>
      </c>
      <c r="N98" s="100">
        <v>9.2566880000000005</v>
      </c>
      <c r="O98" s="100">
        <v>16.903911999999998</v>
      </c>
      <c r="P98" s="100">
        <v>27.175440999999999</v>
      </c>
      <c r="Q98" s="100">
        <v>49.454253000000001</v>
      </c>
      <c r="R98" s="100">
        <v>124.53377999999999</v>
      </c>
      <c r="S98" s="100">
        <v>265.36196999999999</v>
      </c>
      <c r="T98" s="100">
        <v>370.87290999999999</v>
      </c>
      <c r="U98" s="100">
        <v>13.185677</v>
      </c>
      <c r="V98" s="100">
        <v>19.588719000000001</v>
      </c>
      <c r="W98" s="128"/>
      <c r="X98" s="123">
        <v>1991</v>
      </c>
      <c r="Y98" s="100">
        <v>5.4891741999999999</v>
      </c>
      <c r="Z98" s="100">
        <v>1.6134497000000001</v>
      </c>
      <c r="AA98" s="100">
        <v>1.6575282</v>
      </c>
      <c r="AB98" s="100">
        <v>2.2546186000000001</v>
      </c>
      <c r="AC98" s="100">
        <v>1.5950351</v>
      </c>
      <c r="AD98" s="100">
        <v>2.1522811000000002</v>
      </c>
      <c r="AE98" s="100">
        <v>2.1068866000000002</v>
      </c>
      <c r="AF98" s="100">
        <v>2.7101943999999998</v>
      </c>
      <c r="AG98" s="100">
        <v>2.9727771999999999</v>
      </c>
      <c r="AH98" s="100">
        <v>4.3768291000000001</v>
      </c>
      <c r="AI98" s="100">
        <v>5.5666888999999999</v>
      </c>
      <c r="AJ98" s="100">
        <v>8.3647475999999994</v>
      </c>
      <c r="AK98" s="100">
        <v>13.240057999999999</v>
      </c>
      <c r="AL98" s="100">
        <v>22.491230999999999</v>
      </c>
      <c r="AM98" s="100">
        <v>37.553894999999997</v>
      </c>
      <c r="AN98" s="100">
        <v>78.934997999999993</v>
      </c>
      <c r="AO98" s="100">
        <v>142.35120000000001</v>
      </c>
      <c r="AP98" s="100">
        <v>333.55448999999999</v>
      </c>
      <c r="AQ98" s="100">
        <v>13.935309</v>
      </c>
      <c r="AR98" s="100">
        <v>14.393915</v>
      </c>
      <c r="AS98" s="128"/>
      <c r="AT98" s="123">
        <v>1991</v>
      </c>
      <c r="AU98" s="100">
        <v>5.9762382000000001</v>
      </c>
      <c r="AV98" s="100">
        <v>1.886484</v>
      </c>
      <c r="AW98" s="100">
        <v>1.7718801</v>
      </c>
      <c r="AX98" s="100">
        <v>2.3459137999999999</v>
      </c>
      <c r="AY98" s="100">
        <v>3.0785444000000002</v>
      </c>
      <c r="AZ98" s="100">
        <v>2.2148189</v>
      </c>
      <c r="BA98" s="100">
        <v>1.8937600999999999</v>
      </c>
      <c r="BB98" s="100">
        <v>3.6134048000000001</v>
      </c>
      <c r="BC98" s="100">
        <v>3.0905429</v>
      </c>
      <c r="BD98" s="100">
        <v>4.7612338000000003</v>
      </c>
      <c r="BE98" s="100">
        <v>6.3759395999999997</v>
      </c>
      <c r="BF98" s="100">
        <v>8.8160342000000007</v>
      </c>
      <c r="BG98" s="100">
        <v>15.063756</v>
      </c>
      <c r="BH98" s="100">
        <v>24.724824999999999</v>
      </c>
      <c r="BI98" s="100">
        <v>42.877701000000002</v>
      </c>
      <c r="BJ98" s="100">
        <v>97.790608000000006</v>
      </c>
      <c r="BK98" s="100">
        <v>187.53155000000001</v>
      </c>
      <c r="BL98" s="100">
        <v>344.25304999999997</v>
      </c>
      <c r="BM98" s="100">
        <v>13.561647000000001</v>
      </c>
      <c r="BN98" s="100">
        <v>16.479911000000001</v>
      </c>
      <c r="BO98" s="128"/>
      <c r="BP98" s="123">
        <v>1991</v>
      </c>
    </row>
    <row r="99" spans="1:68">
      <c r="A99" s="128"/>
      <c r="B99" s="123">
        <v>1992</v>
      </c>
      <c r="C99" s="100">
        <v>7.7458745999999996</v>
      </c>
      <c r="D99" s="100">
        <v>1.9825686</v>
      </c>
      <c r="E99" s="100">
        <v>1.7127447</v>
      </c>
      <c r="F99" s="100">
        <v>4.1351912000000004</v>
      </c>
      <c r="G99" s="100">
        <v>3.7300751999999999</v>
      </c>
      <c r="H99" s="100">
        <v>2.1651332999999999</v>
      </c>
      <c r="I99" s="100">
        <v>3.4456904000000002</v>
      </c>
      <c r="J99" s="100">
        <v>3.2585351</v>
      </c>
      <c r="K99" s="100">
        <v>3.9821355000000001</v>
      </c>
      <c r="L99" s="100">
        <v>5.5224013999999997</v>
      </c>
      <c r="M99" s="100">
        <v>7.4037179999999996</v>
      </c>
      <c r="N99" s="100">
        <v>9.6310246999999993</v>
      </c>
      <c r="O99" s="100">
        <v>17.937467000000002</v>
      </c>
      <c r="P99" s="100">
        <v>28.027424</v>
      </c>
      <c r="Q99" s="100">
        <v>59.403787000000001</v>
      </c>
      <c r="R99" s="100">
        <v>143.25851</v>
      </c>
      <c r="S99" s="100">
        <v>252.51953</v>
      </c>
      <c r="T99" s="100">
        <v>439.74630000000002</v>
      </c>
      <c r="U99" s="100">
        <v>14.687212000000001</v>
      </c>
      <c r="V99" s="100">
        <v>21.493736999999999</v>
      </c>
      <c r="W99" s="128"/>
      <c r="X99" s="123">
        <v>1992</v>
      </c>
      <c r="Y99" s="100">
        <v>5.5952283999999999</v>
      </c>
      <c r="Z99" s="100">
        <v>2.0865401000000001</v>
      </c>
      <c r="AA99" s="100">
        <v>1.1510678000000001</v>
      </c>
      <c r="AB99" s="100">
        <v>1.3972941999999999</v>
      </c>
      <c r="AC99" s="100">
        <v>1.4186308999999999</v>
      </c>
      <c r="AD99" s="100">
        <v>0.72594650000000005</v>
      </c>
      <c r="AE99" s="100">
        <v>1.2422926000000001</v>
      </c>
      <c r="AF99" s="100">
        <v>1.4774541000000001</v>
      </c>
      <c r="AG99" s="100">
        <v>2.4953406999999999</v>
      </c>
      <c r="AH99" s="100">
        <v>3.5311653000000001</v>
      </c>
      <c r="AI99" s="100">
        <v>3.5392551000000001</v>
      </c>
      <c r="AJ99" s="100">
        <v>10.654864</v>
      </c>
      <c r="AK99" s="100">
        <v>16.989746</v>
      </c>
      <c r="AL99" s="100">
        <v>21.836600000000001</v>
      </c>
      <c r="AM99" s="100">
        <v>50.976072000000002</v>
      </c>
      <c r="AN99" s="100">
        <v>94.804122000000007</v>
      </c>
      <c r="AO99" s="100">
        <v>169.82192000000001</v>
      </c>
      <c r="AP99" s="100">
        <v>369.06123000000002</v>
      </c>
      <c r="AQ99" s="100">
        <v>15.677771999999999</v>
      </c>
      <c r="AR99" s="100">
        <v>15.904949</v>
      </c>
      <c r="AS99" s="128"/>
      <c r="AT99" s="123">
        <v>1992</v>
      </c>
      <c r="AU99" s="100">
        <v>6.6980905999999996</v>
      </c>
      <c r="AV99" s="100">
        <v>2.033226</v>
      </c>
      <c r="AW99" s="100">
        <v>1.4395681</v>
      </c>
      <c r="AX99" s="100">
        <v>2.8004484000000001</v>
      </c>
      <c r="AY99" s="100">
        <v>2.5896745000000001</v>
      </c>
      <c r="AZ99" s="100">
        <v>1.4476452</v>
      </c>
      <c r="BA99" s="100">
        <v>2.3448098000000002</v>
      </c>
      <c r="BB99" s="100">
        <v>2.3668814</v>
      </c>
      <c r="BC99" s="100">
        <v>3.2454711999999999</v>
      </c>
      <c r="BD99" s="100">
        <v>4.5478690999999998</v>
      </c>
      <c r="BE99" s="100">
        <v>5.5201601</v>
      </c>
      <c r="BF99" s="100">
        <v>10.137574000000001</v>
      </c>
      <c r="BG99" s="100">
        <v>17.461940999999999</v>
      </c>
      <c r="BH99" s="100">
        <v>24.804334000000001</v>
      </c>
      <c r="BI99" s="100">
        <v>54.767605000000003</v>
      </c>
      <c r="BJ99" s="100">
        <v>114.88136</v>
      </c>
      <c r="BK99" s="100">
        <v>200.29626999999999</v>
      </c>
      <c r="BL99" s="100">
        <v>389.60719999999998</v>
      </c>
      <c r="BM99" s="100">
        <v>15.184252000000001</v>
      </c>
      <c r="BN99" s="100">
        <v>18.193605999999999</v>
      </c>
      <c r="BO99" s="128"/>
      <c r="BP99" s="123">
        <v>1992</v>
      </c>
    </row>
    <row r="100" spans="1:68">
      <c r="A100" s="128"/>
      <c r="B100" s="123">
        <v>1993</v>
      </c>
      <c r="C100" s="100">
        <v>6.3420829000000003</v>
      </c>
      <c r="D100" s="100">
        <v>1.8343828</v>
      </c>
      <c r="E100" s="100">
        <v>2.1580260999999998</v>
      </c>
      <c r="F100" s="100">
        <v>2.8721470999999998</v>
      </c>
      <c r="G100" s="100">
        <v>4.1119998999999998</v>
      </c>
      <c r="H100" s="100">
        <v>3.3652003000000001</v>
      </c>
      <c r="I100" s="100">
        <v>3.2881982000000001</v>
      </c>
      <c r="J100" s="100">
        <v>3.5066700000000002</v>
      </c>
      <c r="K100" s="100">
        <v>3.5258823000000001</v>
      </c>
      <c r="L100" s="100">
        <v>5.3811267000000003</v>
      </c>
      <c r="M100" s="100">
        <v>4.6151309999999999</v>
      </c>
      <c r="N100" s="100">
        <v>13.061037000000001</v>
      </c>
      <c r="O100" s="100">
        <v>16.230858999999999</v>
      </c>
      <c r="P100" s="100">
        <v>36.748626999999999</v>
      </c>
      <c r="Q100" s="100">
        <v>62.762844000000001</v>
      </c>
      <c r="R100" s="100">
        <v>138.61204000000001</v>
      </c>
      <c r="S100" s="100">
        <v>290.12293</v>
      </c>
      <c r="T100" s="100">
        <v>495.32524000000001</v>
      </c>
      <c r="U100" s="100">
        <v>15.8848</v>
      </c>
      <c r="V100" s="100">
        <v>23.019393999999998</v>
      </c>
      <c r="W100" s="128"/>
      <c r="X100" s="123">
        <v>1993</v>
      </c>
      <c r="Y100" s="100">
        <v>5.4062649</v>
      </c>
      <c r="Z100" s="100">
        <v>0.64212780000000003</v>
      </c>
      <c r="AA100" s="100">
        <v>1.4651514000000001</v>
      </c>
      <c r="AB100" s="100">
        <v>1.2717388000000001</v>
      </c>
      <c r="AC100" s="100">
        <v>2.3946258999999999</v>
      </c>
      <c r="AD100" s="100">
        <v>1.4722185000000001</v>
      </c>
      <c r="AE100" s="100">
        <v>2.1930665999999999</v>
      </c>
      <c r="AF100" s="100">
        <v>2.4746098000000001</v>
      </c>
      <c r="AG100" s="100">
        <v>2.7858041999999998</v>
      </c>
      <c r="AH100" s="100">
        <v>4.7209729999999999</v>
      </c>
      <c r="AI100" s="100">
        <v>5.5410360000000001</v>
      </c>
      <c r="AJ100" s="100">
        <v>7.9999146999999997</v>
      </c>
      <c r="AK100" s="100">
        <v>17.27467</v>
      </c>
      <c r="AL100" s="100">
        <v>22.555861</v>
      </c>
      <c r="AM100" s="100">
        <v>40.597141000000001</v>
      </c>
      <c r="AN100" s="100">
        <v>91.883347000000001</v>
      </c>
      <c r="AO100" s="100">
        <v>165.78396000000001</v>
      </c>
      <c r="AP100" s="100">
        <v>363.69920000000002</v>
      </c>
      <c r="AQ100" s="100">
        <v>15.746381</v>
      </c>
      <c r="AR100" s="100">
        <v>15.650655</v>
      </c>
      <c r="AS100" s="128"/>
      <c r="AT100" s="123">
        <v>1993</v>
      </c>
      <c r="AU100" s="100">
        <v>5.8862573999999999</v>
      </c>
      <c r="AV100" s="100">
        <v>1.2528385</v>
      </c>
      <c r="AW100" s="100">
        <v>1.8210436999999999</v>
      </c>
      <c r="AX100" s="100">
        <v>2.0920728999999998</v>
      </c>
      <c r="AY100" s="100">
        <v>3.2650339000000002</v>
      </c>
      <c r="AZ100" s="100">
        <v>2.4216397999999999</v>
      </c>
      <c r="BA100" s="100">
        <v>2.7407490999999999</v>
      </c>
      <c r="BB100" s="100">
        <v>2.9896739999999999</v>
      </c>
      <c r="BC100" s="100">
        <v>3.1576061000000002</v>
      </c>
      <c r="BD100" s="100">
        <v>5.0574881999999999</v>
      </c>
      <c r="BE100" s="100">
        <v>5.0666717999999999</v>
      </c>
      <c r="BF100" s="100">
        <v>10.556569</v>
      </c>
      <c r="BG100" s="100">
        <v>16.753903000000001</v>
      </c>
      <c r="BH100" s="100">
        <v>29.388586</v>
      </c>
      <c r="BI100" s="100">
        <v>50.621468999999998</v>
      </c>
      <c r="BJ100" s="100">
        <v>111.28541</v>
      </c>
      <c r="BK100" s="100">
        <v>211.86694</v>
      </c>
      <c r="BL100" s="100">
        <v>402.21422000000001</v>
      </c>
      <c r="BM100" s="100">
        <v>15.815313</v>
      </c>
      <c r="BN100" s="100">
        <v>18.544526000000001</v>
      </c>
      <c r="BO100" s="128"/>
      <c r="BP100" s="123">
        <v>1993</v>
      </c>
    </row>
    <row r="101" spans="1:68">
      <c r="A101" s="128"/>
      <c r="B101" s="123">
        <v>1994</v>
      </c>
      <c r="C101" s="100">
        <v>6.7691771000000003</v>
      </c>
      <c r="D101" s="100">
        <v>1.9849540000000001</v>
      </c>
      <c r="E101" s="100">
        <v>1.6792893</v>
      </c>
      <c r="F101" s="100">
        <v>2.9131095999999999</v>
      </c>
      <c r="G101" s="100">
        <v>3.1600785999999998</v>
      </c>
      <c r="H101" s="100">
        <v>2.3513575000000002</v>
      </c>
      <c r="I101" s="100">
        <v>3.2738760999999998</v>
      </c>
      <c r="J101" s="100">
        <v>5.3339176999999998</v>
      </c>
      <c r="K101" s="100">
        <v>4.5637926999999996</v>
      </c>
      <c r="L101" s="100">
        <v>6.3413190999999998</v>
      </c>
      <c r="M101" s="100">
        <v>6.5483596000000004</v>
      </c>
      <c r="N101" s="100">
        <v>10.439609000000001</v>
      </c>
      <c r="O101" s="100">
        <v>13.551168000000001</v>
      </c>
      <c r="P101" s="100">
        <v>27.147110000000001</v>
      </c>
      <c r="Q101" s="100">
        <v>66.137062999999998</v>
      </c>
      <c r="R101" s="100">
        <v>139.98723000000001</v>
      </c>
      <c r="S101" s="100">
        <v>264.50988999999998</v>
      </c>
      <c r="T101" s="100">
        <v>483.30074000000002</v>
      </c>
      <c r="U101" s="100">
        <v>15.636851</v>
      </c>
      <c r="V101" s="100">
        <v>22.266172999999998</v>
      </c>
      <c r="W101" s="128"/>
      <c r="X101" s="123">
        <v>1994</v>
      </c>
      <c r="Y101" s="100">
        <v>4.5951003999999998</v>
      </c>
      <c r="Z101" s="100">
        <v>1.4430547</v>
      </c>
      <c r="AA101" s="100">
        <v>1.4487085</v>
      </c>
      <c r="AB101" s="100">
        <v>1.2904662</v>
      </c>
      <c r="AC101" s="100">
        <v>1.2731375</v>
      </c>
      <c r="AD101" s="100">
        <v>2.3628407999999999</v>
      </c>
      <c r="AE101" s="100">
        <v>2.0470381999999998</v>
      </c>
      <c r="AF101" s="100">
        <v>2.2983419999999999</v>
      </c>
      <c r="AG101" s="100">
        <v>2.8986833999999999</v>
      </c>
      <c r="AH101" s="100">
        <v>3.3647714999999998</v>
      </c>
      <c r="AI101" s="100">
        <v>6.1985849999999996</v>
      </c>
      <c r="AJ101" s="100">
        <v>10.142357000000001</v>
      </c>
      <c r="AK101" s="100">
        <v>12.925851</v>
      </c>
      <c r="AL101" s="100">
        <v>29.141898000000001</v>
      </c>
      <c r="AM101" s="100">
        <v>46.775641</v>
      </c>
      <c r="AN101" s="100">
        <v>90.232844999999998</v>
      </c>
      <c r="AO101" s="100">
        <v>191.91670999999999</v>
      </c>
      <c r="AP101" s="100">
        <v>398.93302999999997</v>
      </c>
      <c r="AQ101" s="100">
        <v>17.289601000000001</v>
      </c>
      <c r="AR101" s="100">
        <v>16.818904</v>
      </c>
      <c r="AS101" s="128"/>
      <c r="AT101" s="123">
        <v>1994</v>
      </c>
      <c r="AU101" s="100">
        <v>5.7103833000000002</v>
      </c>
      <c r="AV101" s="100">
        <v>1.7206265999999999</v>
      </c>
      <c r="AW101" s="100">
        <v>1.5670518</v>
      </c>
      <c r="AX101" s="100">
        <v>2.1223828999999999</v>
      </c>
      <c r="AY101" s="100">
        <v>2.2303614999999999</v>
      </c>
      <c r="AZ101" s="100">
        <v>2.3570850999999999</v>
      </c>
      <c r="BA101" s="100">
        <v>2.6605869000000002</v>
      </c>
      <c r="BB101" s="100">
        <v>3.8134215</v>
      </c>
      <c r="BC101" s="100">
        <v>3.7324290000000002</v>
      </c>
      <c r="BD101" s="100">
        <v>4.8784198999999999</v>
      </c>
      <c r="BE101" s="100">
        <v>6.3775716999999998</v>
      </c>
      <c r="BF101" s="100">
        <v>10.292553</v>
      </c>
      <c r="BG101" s="100">
        <v>13.237776999999999</v>
      </c>
      <c r="BH101" s="100">
        <v>28.176416</v>
      </c>
      <c r="BI101" s="100">
        <v>55.565717999999997</v>
      </c>
      <c r="BJ101" s="100">
        <v>111.00799000000001</v>
      </c>
      <c r="BK101" s="100">
        <v>218.83985000000001</v>
      </c>
      <c r="BL101" s="100">
        <v>423.82049000000001</v>
      </c>
      <c r="BM101" s="100">
        <v>16.466851999999999</v>
      </c>
      <c r="BN101" s="100">
        <v>19.015847999999998</v>
      </c>
      <c r="BO101" s="128"/>
      <c r="BP101" s="123">
        <v>1994</v>
      </c>
    </row>
    <row r="102" spans="1:68">
      <c r="A102" s="128"/>
      <c r="B102" s="123">
        <v>1995</v>
      </c>
      <c r="C102" s="100">
        <v>4.8122616000000003</v>
      </c>
      <c r="D102" s="100">
        <v>1.0601016999999999</v>
      </c>
      <c r="E102" s="100">
        <v>1.5113821999999999</v>
      </c>
      <c r="F102" s="100">
        <v>4.7852798999999999</v>
      </c>
      <c r="G102" s="100">
        <v>3.8795294999999999</v>
      </c>
      <c r="H102" s="100">
        <v>2.4695231999999998</v>
      </c>
      <c r="I102" s="100">
        <v>3.2959065000000001</v>
      </c>
      <c r="J102" s="100">
        <v>3.6694347</v>
      </c>
      <c r="K102" s="100">
        <v>3.9187965</v>
      </c>
      <c r="L102" s="100">
        <v>3.9484989000000001</v>
      </c>
      <c r="M102" s="100">
        <v>7.6875612999999996</v>
      </c>
      <c r="N102" s="100">
        <v>10.860469999999999</v>
      </c>
      <c r="O102" s="100">
        <v>15.903489</v>
      </c>
      <c r="P102" s="100">
        <v>40.130935000000001</v>
      </c>
      <c r="Q102" s="100">
        <v>56.504106</v>
      </c>
      <c r="R102" s="100">
        <v>131.44495000000001</v>
      </c>
      <c r="S102" s="100">
        <v>255.29917</v>
      </c>
      <c r="T102" s="100">
        <v>454.11977000000002</v>
      </c>
      <c r="U102" s="100">
        <v>15.512648</v>
      </c>
      <c r="V102" s="100">
        <v>21.458919000000002</v>
      </c>
      <c r="W102" s="128"/>
      <c r="X102" s="123">
        <v>1995</v>
      </c>
      <c r="Y102" s="100">
        <v>5.5447037999999997</v>
      </c>
      <c r="Z102" s="100">
        <v>2.0703274</v>
      </c>
      <c r="AA102" s="100">
        <v>2.0651573000000001</v>
      </c>
      <c r="AB102" s="100">
        <v>2.1122618000000002</v>
      </c>
      <c r="AC102" s="100">
        <v>1.7115643</v>
      </c>
      <c r="AD102" s="100">
        <v>1.6074751</v>
      </c>
      <c r="AE102" s="100">
        <v>1.6467297999999999</v>
      </c>
      <c r="AF102" s="100">
        <v>2.5349078</v>
      </c>
      <c r="AG102" s="100">
        <v>1.2020766000000001</v>
      </c>
      <c r="AH102" s="100">
        <v>4.5564092</v>
      </c>
      <c r="AI102" s="100">
        <v>5.6948448999999997</v>
      </c>
      <c r="AJ102" s="100">
        <v>9.6454533999999992</v>
      </c>
      <c r="AK102" s="100">
        <v>14.913907</v>
      </c>
      <c r="AL102" s="100">
        <v>22.107904000000001</v>
      </c>
      <c r="AM102" s="100">
        <v>42.894708999999999</v>
      </c>
      <c r="AN102" s="100">
        <v>96.332898999999998</v>
      </c>
      <c r="AO102" s="100">
        <v>175.80319</v>
      </c>
      <c r="AP102" s="100">
        <v>411.79635999999999</v>
      </c>
      <c r="AQ102" s="100">
        <v>17.402933999999998</v>
      </c>
      <c r="AR102" s="100">
        <v>16.656939999999999</v>
      </c>
      <c r="AS102" s="128"/>
      <c r="AT102" s="123">
        <v>1995</v>
      </c>
      <c r="AU102" s="100">
        <v>5.1689514000000001</v>
      </c>
      <c r="AV102" s="100">
        <v>1.552513</v>
      </c>
      <c r="AW102" s="100">
        <v>1.7813743</v>
      </c>
      <c r="AX102" s="100">
        <v>3.4830131999999998</v>
      </c>
      <c r="AY102" s="100">
        <v>2.8112591</v>
      </c>
      <c r="AZ102" s="100">
        <v>2.0397831000000002</v>
      </c>
      <c r="BA102" s="100">
        <v>2.4710119000000001</v>
      </c>
      <c r="BB102" s="100">
        <v>3.1015598999999998</v>
      </c>
      <c r="BC102" s="100">
        <v>2.5583453</v>
      </c>
      <c r="BD102" s="100">
        <v>4.2479146999999999</v>
      </c>
      <c r="BE102" s="100">
        <v>6.7119777000000003</v>
      </c>
      <c r="BF102" s="100">
        <v>10.261454000000001</v>
      </c>
      <c r="BG102" s="100">
        <v>15.406426</v>
      </c>
      <c r="BH102" s="100">
        <v>30.871299</v>
      </c>
      <c r="BI102" s="100">
        <v>49.092216999999998</v>
      </c>
      <c r="BJ102" s="100">
        <v>111.10585</v>
      </c>
      <c r="BK102" s="100">
        <v>205.46244999999999</v>
      </c>
      <c r="BL102" s="100">
        <v>424.37643000000003</v>
      </c>
      <c r="BM102" s="100">
        <v>16.462202000000001</v>
      </c>
      <c r="BN102" s="100">
        <v>18.668745000000001</v>
      </c>
      <c r="BO102" s="128"/>
      <c r="BP102" s="123">
        <v>1995</v>
      </c>
    </row>
    <row r="103" spans="1:68">
      <c r="A103" s="128"/>
      <c r="B103" s="123">
        <v>1996</v>
      </c>
      <c r="C103" s="100">
        <v>5.8844386999999996</v>
      </c>
      <c r="D103" s="100">
        <v>2.4010036000000001</v>
      </c>
      <c r="E103" s="100">
        <v>3.1467274000000001</v>
      </c>
      <c r="F103" s="100">
        <v>2.9161678000000002</v>
      </c>
      <c r="G103" s="100">
        <v>4.5403595000000001</v>
      </c>
      <c r="H103" s="100">
        <v>2.8315416999999998</v>
      </c>
      <c r="I103" s="100">
        <v>3.4825974999999998</v>
      </c>
      <c r="J103" s="100">
        <v>5.1121423999999998</v>
      </c>
      <c r="K103" s="100">
        <v>4.3062164999999997</v>
      </c>
      <c r="L103" s="100">
        <v>4.6038537000000002</v>
      </c>
      <c r="M103" s="100">
        <v>8.3498225999999995</v>
      </c>
      <c r="N103" s="100">
        <v>13.403639</v>
      </c>
      <c r="O103" s="100">
        <v>16.757031999999999</v>
      </c>
      <c r="P103" s="100">
        <v>34.247799000000001</v>
      </c>
      <c r="Q103" s="100">
        <v>68.425842000000003</v>
      </c>
      <c r="R103" s="100">
        <v>125.34202999999999</v>
      </c>
      <c r="S103" s="100">
        <v>270.56277</v>
      </c>
      <c r="T103" s="100">
        <v>471.64308</v>
      </c>
      <c r="U103" s="100">
        <v>16.778220000000001</v>
      </c>
      <c r="V103" s="100">
        <v>22.611321</v>
      </c>
      <c r="W103" s="128"/>
      <c r="X103" s="123">
        <v>1996</v>
      </c>
      <c r="Y103" s="100">
        <v>3.6581272999999999</v>
      </c>
      <c r="Z103" s="100">
        <v>1.1039703999999999</v>
      </c>
      <c r="AA103" s="100">
        <v>1.2593249</v>
      </c>
      <c r="AB103" s="100">
        <v>1.6125079</v>
      </c>
      <c r="AC103" s="100">
        <v>1.7544732000000001</v>
      </c>
      <c r="AD103" s="100">
        <v>1.7058709000000001</v>
      </c>
      <c r="AE103" s="100">
        <v>2.7742599000000001</v>
      </c>
      <c r="AF103" s="100">
        <v>2.2025765000000002</v>
      </c>
      <c r="AG103" s="100">
        <v>2.3660204</v>
      </c>
      <c r="AH103" s="100">
        <v>3.7667383999999999</v>
      </c>
      <c r="AI103" s="100">
        <v>5.8589291000000001</v>
      </c>
      <c r="AJ103" s="100">
        <v>9.1236376000000003</v>
      </c>
      <c r="AK103" s="100">
        <v>13.806512</v>
      </c>
      <c r="AL103" s="100">
        <v>23.796101</v>
      </c>
      <c r="AM103" s="100">
        <v>43.944426999999997</v>
      </c>
      <c r="AN103" s="100">
        <v>82.027015000000006</v>
      </c>
      <c r="AO103" s="100">
        <v>172.41772</v>
      </c>
      <c r="AP103" s="100">
        <v>396.01992999999999</v>
      </c>
      <c r="AQ103" s="100">
        <v>16.922426000000002</v>
      </c>
      <c r="AR103" s="100">
        <v>15.852152999999999</v>
      </c>
      <c r="AS103" s="128"/>
      <c r="AT103" s="123">
        <v>1996</v>
      </c>
      <c r="AU103" s="100">
        <v>4.8006120000000001</v>
      </c>
      <c r="AV103" s="100">
        <v>1.7686009</v>
      </c>
      <c r="AW103" s="100">
        <v>2.2262806999999998</v>
      </c>
      <c r="AX103" s="100">
        <v>2.2804264000000001</v>
      </c>
      <c r="AY103" s="100">
        <v>3.1683031000000001</v>
      </c>
      <c r="AZ103" s="100">
        <v>2.2698545000000001</v>
      </c>
      <c r="BA103" s="100">
        <v>3.1276758999999998</v>
      </c>
      <c r="BB103" s="100">
        <v>3.6546959999999999</v>
      </c>
      <c r="BC103" s="100">
        <v>3.3341088000000001</v>
      </c>
      <c r="BD103" s="100">
        <v>4.1899962000000004</v>
      </c>
      <c r="BE103" s="100">
        <v>7.1290516999999998</v>
      </c>
      <c r="BF103" s="100">
        <v>11.295496</v>
      </c>
      <c r="BG103" s="100">
        <v>15.2759</v>
      </c>
      <c r="BH103" s="100">
        <v>28.891369999999998</v>
      </c>
      <c r="BI103" s="100">
        <v>55.151868</v>
      </c>
      <c r="BJ103" s="100">
        <v>100.40018000000001</v>
      </c>
      <c r="BK103" s="100">
        <v>209.19907000000001</v>
      </c>
      <c r="BL103" s="100">
        <v>418.60581000000002</v>
      </c>
      <c r="BM103" s="100">
        <v>16.850695999999999</v>
      </c>
      <c r="BN103" s="100">
        <v>18.698575000000002</v>
      </c>
      <c r="BO103" s="128"/>
      <c r="BP103" s="123">
        <v>1996</v>
      </c>
    </row>
    <row r="104" spans="1:68">
      <c r="A104" s="128"/>
      <c r="B104" s="124">
        <v>1997</v>
      </c>
      <c r="C104" s="100">
        <v>3.9222074999999998</v>
      </c>
      <c r="D104" s="100">
        <v>1.1895681</v>
      </c>
      <c r="E104" s="100">
        <v>1.4971517000000001</v>
      </c>
      <c r="F104" s="100">
        <v>3.6890385999999999</v>
      </c>
      <c r="G104" s="100">
        <v>4.3857726000000001</v>
      </c>
      <c r="H104" s="100">
        <v>3.0484382999999999</v>
      </c>
      <c r="I104" s="100">
        <v>3.2516601000000001</v>
      </c>
      <c r="J104" s="100">
        <v>3.8131605999999998</v>
      </c>
      <c r="K104" s="100">
        <v>4.0970953000000003</v>
      </c>
      <c r="L104" s="100">
        <v>5.8697955999999998</v>
      </c>
      <c r="M104" s="100">
        <v>9.0072887000000001</v>
      </c>
      <c r="N104" s="100">
        <v>9.0209493999999992</v>
      </c>
      <c r="O104" s="100">
        <v>20.017126000000001</v>
      </c>
      <c r="P104" s="100">
        <v>32.765497000000003</v>
      </c>
      <c r="Q104" s="100">
        <v>70.947018</v>
      </c>
      <c r="R104" s="100">
        <v>142.3047</v>
      </c>
      <c r="S104" s="100">
        <v>299.54237000000001</v>
      </c>
      <c r="T104" s="100">
        <v>529.90754000000004</v>
      </c>
      <c r="U104" s="100">
        <v>17.878640999999998</v>
      </c>
      <c r="V104" s="100">
        <v>24.024621</v>
      </c>
      <c r="W104" s="128"/>
      <c r="X104" s="124">
        <v>1997</v>
      </c>
      <c r="Y104" s="100">
        <v>3.5006428000000001</v>
      </c>
      <c r="Z104" s="100">
        <v>1.4072857000000001</v>
      </c>
      <c r="AA104" s="100">
        <v>0.78484799999999999</v>
      </c>
      <c r="AB104" s="100">
        <v>2.4216397999999999</v>
      </c>
      <c r="AC104" s="100">
        <v>1.5029661000000001</v>
      </c>
      <c r="AD104" s="100">
        <v>2.0792269000000001</v>
      </c>
      <c r="AE104" s="100">
        <v>2.5260286000000001</v>
      </c>
      <c r="AF104" s="100">
        <v>2.8399179000000001</v>
      </c>
      <c r="AG104" s="100">
        <v>2.9042455999999999</v>
      </c>
      <c r="AH104" s="100">
        <v>5.9399873999999997</v>
      </c>
      <c r="AI104" s="100">
        <v>7.1095943999999998</v>
      </c>
      <c r="AJ104" s="100">
        <v>10.501944999999999</v>
      </c>
      <c r="AK104" s="100">
        <v>17.692803000000001</v>
      </c>
      <c r="AL104" s="100">
        <v>31.676635999999998</v>
      </c>
      <c r="AM104" s="100">
        <v>53.225496</v>
      </c>
      <c r="AN104" s="100">
        <v>103.47909</v>
      </c>
      <c r="AO104" s="100">
        <v>213.49489</v>
      </c>
      <c r="AP104" s="100">
        <v>551.00681999999995</v>
      </c>
      <c r="AQ104" s="100">
        <v>22.326872000000002</v>
      </c>
      <c r="AR104" s="100">
        <v>20.411725000000001</v>
      </c>
      <c r="AS104" s="128"/>
      <c r="AT104" s="124">
        <v>1997</v>
      </c>
      <c r="AU104" s="100">
        <v>3.7170461000000001</v>
      </c>
      <c r="AV104" s="100">
        <v>1.2956901999999999</v>
      </c>
      <c r="AW104" s="100">
        <v>1.1494244</v>
      </c>
      <c r="AX104" s="100">
        <v>3.0708878999999998</v>
      </c>
      <c r="AY104" s="100">
        <v>2.9643221999999998</v>
      </c>
      <c r="AZ104" s="100">
        <v>2.5639196000000002</v>
      </c>
      <c r="BA104" s="100">
        <v>2.8875028999999999</v>
      </c>
      <c r="BB104" s="100">
        <v>3.3248357999999998</v>
      </c>
      <c r="BC104" s="100">
        <v>3.4983944</v>
      </c>
      <c r="BD104" s="100">
        <v>5.9046829000000001</v>
      </c>
      <c r="BE104" s="100">
        <v>8.0763953999999991</v>
      </c>
      <c r="BF104" s="100">
        <v>9.7498287999999995</v>
      </c>
      <c r="BG104" s="100">
        <v>18.851683000000001</v>
      </c>
      <c r="BH104" s="100">
        <v>32.209404999999997</v>
      </c>
      <c r="BI104" s="100">
        <v>61.409083000000003</v>
      </c>
      <c r="BJ104" s="100">
        <v>120.00315000000001</v>
      </c>
      <c r="BK104" s="100">
        <v>245.91419999999999</v>
      </c>
      <c r="BL104" s="100">
        <v>544.68438000000003</v>
      </c>
      <c r="BM104" s="100">
        <v>20.116119000000001</v>
      </c>
      <c r="BN104" s="100">
        <v>21.998915</v>
      </c>
      <c r="BO104" s="128"/>
      <c r="BP104" s="124">
        <v>1997</v>
      </c>
    </row>
    <row r="105" spans="1:68">
      <c r="A105" s="128"/>
      <c r="B105" s="124">
        <v>1998</v>
      </c>
      <c r="C105" s="100">
        <v>6.5166721000000001</v>
      </c>
      <c r="D105" s="100">
        <v>1.1788143</v>
      </c>
      <c r="E105" s="100">
        <v>1.7936548999999999</v>
      </c>
      <c r="F105" s="100">
        <v>4.5848215000000003</v>
      </c>
      <c r="G105" s="100">
        <v>2.0996399000000001</v>
      </c>
      <c r="H105" s="100">
        <v>2.7519515000000001</v>
      </c>
      <c r="I105" s="100">
        <v>3.4339086999999999</v>
      </c>
      <c r="J105" s="100">
        <v>4.1745669000000003</v>
      </c>
      <c r="K105" s="100">
        <v>4.4846617000000002</v>
      </c>
      <c r="L105" s="100">
        <v>6.4441689000000002</v>
      </c>
      <c r="M105" s="100">
        <v>8.4904635000000006</v>
      </c>
      <c r="N105" s="100">
        <v>12.988787</v>
      </c>
      <c r="O105" s="100">
        <v>20.004919999999998</v>
      </c>
      <c r="P105" s="100">
        <v>30.277775999999999</v>
      </c>
      <c r="Q105" s="100">
        <v>66.966387999999995</v>
      </c>
      <c r="R105" s="100">
        <v>145.28403</v>
      </c>
      <c r="S105" s="100">
        <v>298.65379000000001</v>
      </c>
      <c r="T105" s="100">
        <v>568.91036999999994</v>
      </c>
      <c r="U105" s="100">
        <v>18.770671</v>
      </c>
      <c r="V105" s="100">
        <v>24.76491</v>
      </c>
      <c r="W105" s="128"/>
      <c r="X105" s="124">
        <v>1998</v>
      </c>
      <c r="Y105" s="100">
        <v>4.3183417999999998</v>
      </c>
      <c r="Z105" s="100">
        <v>1.2399237000000001</v>
      </c>
      <c r="AA105" s="100">
        <v>1.7226231999999999</v>
      </c>
      <c r="AB105" s="100">
        <v>0.64167759999999996</v>
      </c>
      <c r="AC105" s="100">
        <v>0.92612459999999996</v>
      </c>
      <c r="AD105" s="100">
        <v>1.9208605000000001</v>
      </c>
      <c r="AE105" s="100">
        <v>1.9835141999999999</v>
      </c>
      <c r="AF105" s="100">
        <v>1.6026433</v>
      </c>
      <c r="AG105" s="100">
        <v>3.7201849</v>
      </c>
      <c r="AH105" s="100">
        <v>4.9202459000000003</v>
      </c>
      <c r="AI105" s="100">
        <v>7.0232364</v>
      </c>
      <c r="AJ105" s="100">
        <v>8.8160916999999994</v>
      </c>
      <c r="AK105" s="100">
        <v>16.740333</v>
      </c>
      <c r="AL105" s="100">
        <v>23.049043000000001</v>
      </c>
      <c r="AM105" s="100">
        <v>51.332987000000003</v>
      </c>
      <c r="AN105" s="100">
        <v>113.35111999999999</v>
      </c>
      <c r="AO105" s="100">
        <v>195.52286000000001</v>
      </c>
      <c r="AP105" s="100">
        <v>501.52960000000002</v>
      </c>
      <c r="AQ105" s="100">
        <v>21.165171999999998</v>
      </c>
      <c r="AR105" s="100">
        <v>18.983256999999998</v>
      </c>
      <c r="AS105" s="128"/>
      <c r="AT105" s="124">
        <v>1998</v>
      </c>
      <c r="AU105" s="100">
        <v>5.4471062999999997</v>
      </c>
      <c r="AV105" s="100">
        <v>1.2085971</v>
      </c>
      <c r="AW105" s="100">
        <v>1.7589665000000001</v>
      </c>
      <c r="AX105" s="100">
        <v>2.6610336000000001</v>
      </c>
      <c r="AY105" s="100">
        <v>1.5213266999999999</v>
      </c>
      <c r="AZ105" s="100">
        <v>2.3358113999999999</v>
      </c>
      <c r="BA105" s="100">
        <v>2.7051462000000002</v>
      </c>
      <c r="BB105" s="100">
        <v>2.8832840000000002</v>
      </c>
      <c r="BC105" s="100">
        <v>4.1003211999999998</v>
      </c>
      <c r="BD105" s="100">
        <v>5.6830138000000003</v>
      </c>
      <c r="BE105" s="100">
        <v>7.7691090000000003</v>
      </c>
      <c r="BF105" s="100">
        <v>10.939311</v>
      </c>
      <c r="BG105" s="100">
        <v>18.371625999999999</v>
      </c>
      <c r="BH105" s="100">
        <v>26.591681000000001</v>
      </c>
      <c r="BI105" s="100">
        <v>58.610176000000003</v>
      </c>
      <c r="BJ105" s="100">
        <v>127.00248000000001</v>
      </c>
      <c r="BK105" s="100">
        <v>234.53542999999999</v>
      </c>
      <c r="BL105" s="100">
        <v>521.95984999999996</v>
      </c>
      <c r="BM105" s="100">
        <v>19.975726000000002</v>
      </c>
      <c r="BN105" s="100">
        <v>21.405028000000001</v>
      </c>
      <c r="BO105" s="128"/>
      <c r="BP105" s="124">
        <v>1998</v>
      </c>
    </row>
    <row r="106" spans="1:68">
      <c r="A106" s="128"/>
      <c r="B106" s="124">
        <v>1999</v>
      </c>
      <c r="C106" s="100">
        <v>4.1122617000000004</v>
      </c>
      <c r="D106" s="100">
        <v>1.4607410999999999</v>
      </c>
      <c r="E106" s="100">
        <v>1.6339796</v>
      </c>
      <c r="F106" s="100">
        <v>4.3842409</v>
      </c>
      <c r="G106" s="100">
        <v>4.4299495000000002</v>
      </c>
      <c r="H106" s="100">
        <v>2.8972391000000002</v>
      </c>
      <c r="I106" s="100">
        <v>2.2935450999999998</v>
      </c>
      <c r="J106" s="100">
        <v>3.3469711000000002</v>
      </c>
      <c r="K106" s="100">
        <v>4.4149418999999996</v>
      </c>
      <c r="L106" s="100">
        <v>6.8325094000000002</v>
      </c>
      <c r="M106" s="100">
        <v>9.9885213999999998</v>
      </c>
      <c r="N106" s="100">
        <v>13.296360999999999</v>
      </c>
      <c r="O106" s="100">
        <v>22.998719000000001</v>
      </c>
      <c r="P106" s="100">
        <v>39.480663999999997</v>
      </c>
      <c r="Q106" s="100">
        <v>85.036918</v>
      </c>
      <c r="R106" s="100">
        <v>145.54592</v>
      </c>
      <c r="S106" s="100">
        <v>255.48032000000001</v>
      </c>
      <c r="T106" s="100">
        <v>538.87499000000003</v>
      </c>
      <c r="U106" s="100">
        <v>19.464441000000001</v>
      </c>
      <c r="V106" s="100">
        <v>24.663118000000001</v>
      </c>
      <c r="W106" s="128"/>
      <c r="X106" s="124">
        <v>1999</v>
      </c>
      <c r="Y106" s="100">
        <v>4.9750445000000001</v>
      </c>
      <c r="Z106" s="100">
        <v>1.0772463000000001</v>
      </c>
      <c r="AA106" s="100">
        <v>1.7113244999999999</v>
      </c>
      <c r="AB106" s="100">
        <v>1.9003639000000001</v>
      </c>
      <c r="AC106" s="100">
        <v>1.7295244000000001</v>
      </c>
      <c r="AD106" s="100">
        <v>1.2370692000000001</v>
      </c>
      <c r="AE106" s="100">
        <v>1.4143231000000001</v>
      </c>
      <c r="AF106" s="100">
        <v>2.6526043000000001</v>
      </c>
      <c r="AG106" s="100">
        <v>4.0809262000000004</v>
      </c>
      <c r="AH106" s="100">
        <v>5.1381326999999999</v>
      </c>
      <c r="AI106" s="100">
        <v>6.2242514</v>
      </c>
      <c r="AJ106" s="100">
        <v>11.334215</v>
      </c>
      <c r="AK106" s="100">
        <v>13.091507</v>
      </c>
      <c r="AL106" s="100">
        <v>29.066050000000001</v>
      </c>
      <c r="AM106" s="100">
        <v>53.417997</v>
      </c>
      <c r="AN106" s="100">
        <v>99.928725</v>
      </c>
      <c r="AO106" s="100">
        <v>202.74948000000001</v>
      </c>
      <c r="AP106" s="100">
        <v>505.55504999999999</v>
      </c>
      <c r="AQ106" s="100">
        <v>21.874642000000001</v>
      </c>
      <c r="AR106" s="100">
        <v>19.208698999999999</v>
      </c>
      <c r="AS106" s="128"/>
      <c r="AT106" s="124">
        <v>1999</v>
      </c>
      <c r="AU106" s="100">
        <v>4.5323725000000001</v>
      </c>
      <c r="AV106" s="100">
        <v>1.2739913</v>
      </c>
      <c r="AW106" s="100">
        <v>1.6717579</v>
      </c>
      <c r="AX106" s="100">
        <v>3.1711214000000001</v>
      </c>
      <c r="AY106" s="100">
        <v>3.0992183999999998</v>
      </c>
      <c r="AZ106" s="100">
        <v>2.0656121000000001</v>
      </c>
      <c r="BA106" s="100">
        <v>1.8509791</v>
      </c>
      <c r="BB106" s="100">
        <v>2.9981610999999999</v>
      </c>
      <c r="BC106" s="100">
        <v>4.2469336999999996</v>
      </c>
      <c r="BD106" s="100">
        <v>5.9833299999999996</v>
      </c>
      <c r="BE106" s="100">
        <v>8.1317678000000004</v>
      </c>
      <c r="BF106" s="100">
        <v>12.332770999999999</v>
      </c>
      <c r="BG106" s="100">
        <v>18.049668</v>
      </c>
      <c r="BH106" s="100">
        <v>34.179080999999996</v>
      </c>
      <c r="BI106" s="100">
        <v>68.251401999999999</v>
      </c>
      <c r="BJ106" s="100">
        <v>119.56036</v>
      </c>
      <c r="BK106" s="100">
        <v>222.83156</v>
      </c>
      <c r="BL106" s="100">
        <v>515.70695999999998</v>
      </c>
      <c r="BM106" s="100">
        <v>20.678000000000001</v>
      </c>
      <c r="BN106" s="100">
        <v>21.624745999999998</v>
      </c>
      <c r="BO106" s="128"/>
      <c r="BP106" s="124">
        <v>1999</v>
      </c>
    </row>
    <row r="107" spans="1:68" s="92" customFormat="1">
      <c r="A107" s="126"/>
      <c r="B107" s="125">
        <v>2000</v>
      </c>
      <c r="C107" s="100">
        <v>5.6642391999999999</v>
      </c>
      <c r="D107" s="100">
        <v>1.4530765000000001</v>
      </c>
      <c r="E107" s="100">
        <v>2.4995185000000002</v>
      </c>
      <c r="F107" s="100">
        <v>4.6134110000000002</v>
      </c>
      <c r="G107" s="100">
        <v>3.5409947000000002</v>
      </c>
      <c r="H107" s="100">
        <v>3.9087638999999998</v>
      </c>
      <c r="I107" s="100">
        <v>3.5500723999999999</v>
      </c>
      <c r="J107" s="100">
        <v>3.8975404</v>
      </c>
      <c r="K107" s="100">
        <v>6.4268967999999997</v>
      </c>
      <c r="L107" s="100">
        <v>5.4279158000000001</v>
      </c>
      <c r="M107" s="100">
        <v>8.4060535999999999</v>
      </c>
      <c r="N107" s="100">
        <v>12.934353</v>
      </c>
      <c r="O107" s="100">
        <v>21.846397</v>
      </c>
      <c r="P107" s="100">
        <v>33.645845999999999</v>
      </c>
      <c r="Q107" s="100">
        <v>63.154004999999998</v>
      </c>
      <c r="R107" s="100">
        <v>164.07642999999999</v>
      </c>
      <c r="S107" s="100">
        <v>286.77534000000003</v>
      </c>
      <c r="T107" s="100">
        <v>463.40767</v>
      </c>
      <c r="U107" s="100">
        <v>19.473783999999998</v>
      </c>
      <c r="V107" s="100">
        <v>23.945688000000001</v>
      </c>
      <c r="W107" s="126"/>
      <c r="X107" s="125">
        <v>2000</v>
      </c>
      <c r="Y107" s="100">
        <v>4.8347560999999999</v>
      </c>
      <c r="Z107" s="100">
        <v>1.3778554000000001</v>
      </c>
      <c r="AA107" s="100">
        <v>1.0800818999999999</v>
      </c>
      <c r="AB107" s="100">
        <v>0.77659889999999998</v>
      </c>
      <c r="AC107" s="100">
        <v>1.4278507</v>
      </c>
      <c r="AD107" s="100">
        <v>1.2481278</v>
      </c>
      <c r="AE107" s="100">
        <v>1.6806629</v>
      </c>
      <c r="AF107" s="100">
        <v>3.0580999000000002</v>
      </c>
      <c r="AG107" s="100">
        <v>2.8975949000000001</v>
      </c>
      <c r="AH107" s="100">
        <v>5.0730595000000003</v>
      </c>
      <c r="AI107" s="100">
        <v>6.6209552</v>
      </c>
      <c r="AJ107" s="100">
        <v>11.690486999999999</v>
      </c>
      <c r="AK107" s="100">
        <v>18.005772</v>
      </c>
      <c r="AL107" s="100">
        <v>27.997561999999999</v>
      </c>
      <c r="AM107" s="100">
        <v>49.468066999999998</v>
      </c>
      <c r="AN107" s="100">
        <v>98.276832999999996</v>
      </c>
      <c r="AO107" s="100">
        <v>192.79355000000001</v>
      </c>
      <c r="AP107" s="100">
        <v>556.62783000000002</v>
      </c>
      <c r="AQ107" s="100">
        <v>22.951723000000001</v>
      </c>
      <c r="AR107" s="100">
        <v>19.605245</v>
      </c>
      <c r="AS107" s="126"/>
      <c r="AT107" s="125">
        <v>2000</v>
      </c>
      <c r="AU107" s="100">
        <v>5.2601497000000004</v>
      </c>
      <c r="AV107" s="100">
        <v>1.4164475000000001</v>
      </c>
      <c r="AW107" s="100">
        <v>1.806916</v>
      </c>
      <c r="AX107" s="100">
        <v>2.7360050999999999</v>
      </c>
      <c r="AY107" s="100">
        <v>2.5002871</v>
      </c>
      <c r="AZ107" s="100">
        <v>2.5740580999999998</v>
      </c>
      <c r="BA107" s="100">
        <v>2.6089133000000002</v>
      </c>
      <c r="BB107" s="100">
        <v>3.4755641000000002</v>
      </c>
      <c r="BC107" s="100">
        <v>4.6512241000000003</v>
      </c>
      <c r="BD107" s="100">
        <v>5.2495602999999997</v>
      </c>
      <c r="BE107" s="100">
        <v>7.5215404000000001</v>
      </c>
      <c r="BF107" s="100">
        <v>12.323206000000001</v>
      </c>
      <c r="BG107" s="100">
        <v>19.935575</v>
      </c>
      <c r="BH107" s="100">
        <v>30.767218</v>
      </c>
      <c r="BI107" s="100">
        <v>55.942988999999997</v>
      </c>
      <c r="BJ107" s="100">
        <v>126.75604</v>
      </c>
      <c r="BK107" s="100">
        <v>228.97979000000001</v>
      </c>
      <c r="BL107" s="100">
        <v>528.03020000000004</v>
      </c>
      <c r="BM107" s="100">
        <v>21.225719000000002</v>
      </c>
      <c r="BN107" s="100">
        <v>21.711093000000002</v>
      </c>
      <c r="BO107" s="126"/>
      <c r="BP107" s="125">
        <v>2000</v>
      </c>
    </row>
    <row r="108" spans="1:68">
      <c r="A108" s="128"/>
      <c r="B108" s="124">
        <v>2001</v>
      </c>
      <c r="C108" s="100">
        <v>4.7469348</v>
      </c>
      <c r="D108" s="100">
        <v>1.8865240999999999</v>
      </c>
      <c r="E108" s="100">
        <v>0.72632609999999997</v>
      </c>
      <c r="F108" s="100">
        <v>3.2156503000000001</v>
      </c>
      <c r="G108" s="100">
        <v>3.6666748</v>
      </c>
      <c r="H108" s="100">
        <v>2.5925467000000002</v>
      </c>
      <c r="I108" s="100">
        <v>3.5988600000000002</v>
      </c>
      <c r="J108" s="100">
        <v>4.6140672</v>
      </c>
      <c r="K108" s="100">
        <v>4.6580320000000004</v>
      </c>
      <c r="L108" s="100">
        <v>7.0054419000000001</v>
      </c>
      <c r="M108" s="100">
        <v>8.3316619000000003</v>
      </c>
      <c r="N108" s="100">
        <v>12.955911</v>
      </c>
      <c r="O108" s="100">
        <v>21.644863999999998</v>
      </c>
      <c r="P108" s="100">
        <v>35.101298999999997</v>
      </c>
      <c r="Q108" s="100">
        <v>72.304901000000001</v>
      </c>
      <c r="R108" s="100">
        <v>141.70516000000001</v>
      </c>
      <c r="S108" s="100">
        <v>252.78098</v>
      </c>
      <c r="T108" s="100">
        <v>557.96576000000005</v>
      </c>
      <c r="U108" s="100">
        <v>19.807932000000001</v>
      </c>
      <c r="V108" s="100">
        <v>24.096841999999999</v>
      </c>
      <c r="W108" s="128"/>
      <c r="X108" s="124">
        <v>2001</v>
      </c>
      <c r="Y108" s="100">
        <v>4.8337823000000002</v>
      </c>
      <c r="Z108" s="100">
        <v>1.3773578</v>
      </c>
      <c r="AA108" s="100">
        <v>1.2202023</v>
      </c>
      <c r="AB108" s="100">
        <v>1.3723027000000001</v>
      </c>
      <c r="AC108" s="100">
        <v>1.5733537</v>
      </c>
      <c r="AD108" s="100">
        <v>1.7154866</v>
      </c>
      <c r="AE108" s="100">
        <v>2.3124532000000002</v>
      </c>
      <c r="AF108" s="100">
        <v>3.4845307000000001</v>
      </c>
      <c r="AG108" s="100">
        <v>3.3772693999999999</v>
      </c>
      <c r="AH108" s="100">
        <v>5.0048724</v>
      </c>
      <c r="AI108" s="100">
        <v>8.8529250000000008</v>
      </c>
      <c r="AJ108" s="100">
        <v>9.5420040999999998</v>
      </c>
      <c r="AK108" s="100">
        <v>18.258756000000002</v>
      </c>
      <c r="AL108" s="100">
        <v>26.699401999999999</v>
      </c>
      <c r="AM108" s="100">
        <v>57.432899999999997</v>
      </c>
      <c r="AN108" s="100">
        <v>96.887530999999996</v>
      </c>
      <c r="AO108" s="100">
        <v>202.05950999999999</v>
      </c>
      <c r="AP108" s="100">
        <v>539.88741000000005</v>
      </c>
      <c r="AQ108" s="100">
        <v>23.782865999999999</v>
      </c>
      <c r="AR108" s="100">
        <v>19.968886999999999</v>
      </c>
      <c r="AS108" s="128"/>
      <c r="AT108" s="124">
        <v>2001</v>
      </c>
      <c r="AU108" s="100">
        <v>4.7892532000000001</v>
      </c>
      <c r="AV108" s="100">
        <v>1.6387056</v>
      </c>
      <c r="AW108" s="100">
        <v>0.96724390000000005</v>
      </c>
      <c r="AX108" s="100">
        <v>2.3134570000000001</v>
      </c>
      <c r="AY108" s="100">
        <v>2.6353954000000002</v>
      </c>
      <c r="AZ108" s="100">
        <v>2.1523767999999999</v>
      </c>
      <c r="BA108" s="100">
        <v>2.9500529000000002</v>
      </c>
      <c r="BB108" s="100">
        <v>4.0457656999999996</v>
      </c>
      <c r="BC108" s="100">
        <v>4.0131550000000002</v>
      </c>
      <c r="BD108" s="100">
        <v>5.9989112999999996</v>
      </c>
      <c r="BE108" s="100">
        <v>8.591431</v>
      </c>
      <c r="BF108" s="100">
        <v>11.277680999999999</v>
      </c>
      <c r="BG108" s="100">
        <v>19.964040000000001</v>
      </c>
      <c r="BH108" s="100">
        <v>30.830597000000001</v>
      </c>
      <c r="BI108" s="100">
        <v>64.504631000000003</v>
      </c>
      <c r="BJ108" s="100">
        <v>116.50718999999999</v>
      </c>
      <c r="BK108" s="100">
        <v>221.76872</v>
      </c>
      <c r="BL108" s="100">
        <v>545.47110999999995</v>
      </c>
      <c r="BM108" s="100">
        <v>21.810974000000002</v>
      </c>
      <c r="BN108" s="100">
        <v>21.803249000000001</v>
      </c>
      <c r="BO108" s="128"/>
      <c r="BP108" s="124">
        <v>2001</v>
      </c>
    </row>
    <row r="109" spans="1:68">
      <c r="A109" s="128"/>
      <c r="B109" s="125">
        <v>2002</v>
      </c>
      <c r="C109" s="100">
        <v>4.6113904000000003</v>
      </c>
      <c r="D109" s="100">
        <v>1.6016587</v>
      </c>
      <c r="E109" s="100">
        <v>1.7246063</v>
      </c>
      <c r="F109" s="100">
        <v>3.7681924000000002</v>
      </c>
      <c r="G109" s="100">
        <v>3.8876121000000001</v>
      </c>
      <c r="H109" s="100">
        <v>3.0787770999999999</v>
      </c>
      <c r="I109" s="100">
        <v>3.3833437000000002</v>
      </c>
      <c r="J109" s="100">
        <v>3.2951372000000001</v>
      </c>
      <c r="K109" s="100">
        <v>4.9657363999999999</v>
      </c>
      <c r="L109" s="100">
        <v>7.9285956999999998</v>
      </c>
      <c r="M109" s="100">
        <v>9.6186067000000008</v>
      </c>
      <c r="N109" s="100">
        <v>13.922371999999999</v>
      </c>
      <c r="O109" s="100">
        <v>22.691924</v>
      </c>
      <c r="P109" s="100">
        <v>42.764834</v>
      </c>
      <c r="Q109" s="100">
        <v>71.660330000000002</v>
      </c>
      <c r="R109" s="100">
        <v>166.87995000000001</v>
      </c>
      <c r="S109" s="100">
        <v>306.48631</v>
      </c>
      <c r="T109" s="100">
        <v>568.39666999999997</v>
      </c>
      <c r="U109" s="100">
        <v>22.169436000000001</v>
      </c>
      <c r="V109" s="100">
        <v>26.354682</v>
      </c>
      <c r="W109" s="128"/>
      <c r="X109" s="125">
        <v>2002</v>
      </c>
      <c r="Y109" s="100">
        <v>3.3954265000000001</v>
      </c>
      <c r="Z109" s="100">
        <v>1.2295529000000001</v>
      </c>
      <c r="AA109" s="100">
        <v>1.0568877000000001</v>
      </c>
      <c r="AB109" s="100">
        <v>1.5107451999999999</v>
      </c>
      <c r="AC109" s="100">
        <v>0.92751189999999994</v>
      </c>
      <c r="AD109" s="100">
        <v>1.6135775000000001</v>
      </c>
      <c r="AE109" s="100">
        <v>1.7292384999999999</v>
      </c>
      <c r="AF109" s="100">
        <v>2.8465004</v>
      </c>
      <c r="AG109" s="100">
        <v>3.0445066999999999</v>
      </c>
      <c r="AH109" s="100">
        <v>5.5102411</v>
      </c>
      <c r="AI109" s="100">
        <v>6.9907038999999997</v>
      </c>
      <c r="AJ109" s="100">
        <v>9.5861058000000003</v>
      </c>
      <c r="AK109" s="100">
        <v>17.778803</v>
      </c>
      <c r="AL109" s="100">
        <v>27.552434999999999</v>
      </c>
      <c r="AM109" s="100">
        <v>59.746758999999997</v>
      </c>
      <c r="AN109" s="100">
        <v>100.66735</v>
      </c>
      <c r="AO109" s="100">
        <v>232.06397999999999</v>
      </c>
      <c r="AP109" s="100">
        <v>571.49546999999995</v>
      </c>
      <c r="AQ109" s="100">
        <v>25.224734000000002</v>
      </c>
      <c r="AR109" s="100">
        <v>20.734393000000001</v>
      </c>
      <c r="AS109" s="128"/>
      <c r="AT109" s="125">
        <v>2002</v>
      </c>
      <c r="AU109" s="100">
        <v>4.0187794999999999</v>
      </c>
      <c r="AV109" s="100">
        <v>1.420634</v>
      </c>
      <c r="AW109" s="100">
        <v>1.3989792999999999</v>
      </c>
      <c r="AX109" s="100">
        <v>2.6628972000000002</v>
      </c>
      <c r="AY109" s="100">
        <v>2.4321967999999998</v>
      </c>
      <c r="AZ109" s="100">
        <v>2.3463782000000002</v>
      </c>
      <c r="BA109" s="100">
        <v>2.5491551000000001</v>
      </c>
      <c r="BB109" s="100">
        <v>3.0693803000000002</v>
      </c>
      <c r="BC109" s="100">
        <v>3.9984939000000002</v>
      </c>
      <c r="BD109" s="100">
        <v>6.7118793999999999</v>
      </c>
      <c r="BE109" s="100">
        <v>8.3055447000000004</v>
      </c>
      <c r="BF109" s="100">
        <v>11.782125000000001</v>
      </c>
      <c r="BG109" s="100">
        <v>20.255361000000001</v>
      </c>
      <c r="BH109" s="100">
        <v>35.041775999999999</v>
      </c>
      <c r="BI109" s="100">
        <v>65.436419999999998</v>
      </c>
      <c r="BJ109" s="100">
        <v>129.93092999999999</v>
      </c>
      <c r="BK109" s="100">
        <v>261.33035000000001</v>
      </c>
      <c r="BL109" s="100">
        <v>570.53332999999998</v>
      </c>
      <c r="BM109" s="100">
        <v>23.708387999999999</v>
      </c>
      <c r="BN109" s="100">
        <v>23.307706</v>
      </c>
      <c r="BO109" s="128"/>
      <c r="BP109" s="125">
        <v>2002</v>
      </c>
    </row>
    <row r="110" spans="1:68">
      <c r="A110" s="128"/>
      <c r="B110" s="124">
        <v>2003</v>
      </c>
      <c r="C110" s="100">
        <v>4.6110148000000004</v>
      </c>
      <c r="D110" s="100">
        <v>1.7579815999999999</v>
      </c>
      <c r="E110" s="100">
        <v>1.4219451999999999</v>
      </c>
      <c r="F110" s="100">
        <v>2.8833068000000002</v>
      </c>
      <c r="G110" s="100">
        <v>3.4947214999999998</v>
      </c>
      <c r="H110" s="100">
        <v>3.5487839999999999</v>
      </c>
      <c r="I110" s="100">
        <v>3.2097405000000001</v>
      </c>
      <c r="J110" s="100">
        <v>3.4679980000000001</v>
      </c>
      <c r="K110" s="100">
        <v>5.5610429999999997</v>
      </c>
      <c r="L110" s="100">
        <v>7.0731669000000004</v>
      </c>
      <c r="M110" s="100">
        <v>9.7334727999999995</v>
      </c>
      <c r="N110" s="100">
        <v>13.146469</v>
      </c>
      <c r="O110" s="100">
        <v>22.818158</v>
      </c>
      <c r="P110" s="100">
        <v>36.784100000000002</v>
      </c>
      <c r="Q110" s="100">
        <v>64.170265000000001</v>
      </c>
      <c r="R110" s="100">
        <v>129.63181</v>
      </c>
      <c r="S110" s="100">
        <v>236.18</v>
      </c>
      <c r="T110" s="100">
        <v>515.22140999999999</v>
      </c>
      <c r="U110" s="100">
        <v>19.575796</v>
      </c>
      <c r="V110" s="100">
        <v>22.874019000000001</v>
      </c>
      <c r="W110" s="128"/>
      <c r="X110" s="124">
        <v>2003</v>
      </c>
      <c r="Y110" s="100">
        <v>5.3353165999999996</v>
      </c>
      <c r="Z110" s="100">
        <v>0.46362049999999999</v>
      </c>
      <c r="AA110" s="100">
        <v>1.1983421000000001</v>
      </c>
      <c r="AB110" s="100">
        <v>1.3498920000000001</v>
      </c>
      <c r="AC110" s="100">
        <v>2.4123196999999998</v>
      </c>
      <c r="AD110" s="100">
        <v>2.2287533000000002</v>
      </c>
      <c r="AE110" s="100">
        <v>2.7587077</v>
      </c>
      <c r="AF110" s="100">
        <v>1.9153549999999999</v>
      </c>
      <c r="AG110" s="100">
        <v>4.1790624000000003</v>
      </c>
      <c r="AH110" s="100">
        <v>5.1215150999999999</v>
      </c>
      <c r="AI110" s="100">
        <v>6.1526439999999996</v>
      </c>
      <c r="AJ110" s="100">
        <v>9.7159411999999996</v>
      </c>
      <c r="AK110" s="100">
        <v>17.789762</v>
      </c>
      <c r="AL110" s="100">
        <v>27.981636999999999</v>
      </c>
      <c r="AM110" s="100">
        <v>50.003835000000002</v>
      </c>
      <c r="AN110" s="100">
        <v>101.43398000000001</v>
      </c>
      <c r="AO110" s="100">
        <v>204.83557999999999</v>
      </c>
      <c r="AP110" s="100">
        <v>540.25666000000001</v>
      </c>
      <c r="AQ110" s="100">
        <v>24.242083000000001</v>
      </c>
      <c r="AR110" s="100">
        <v>19.794059000000001</v>
      </c>
      <c r="AS110" s="128"/>
      <c r="AT110" s="124">
        <v>2003</v>
      </c>
      <c r="AU110" s="100">
        <v>4.9640069999999996</v>
      </c>
      <c r="AV110" s="100">
        <v>1.1280893000000001</v>
      </c>
      <c r="AW110" s="100">
        <v>1.313053</v>
      </c>
      <c r="AX110" s="100">
        <v>2.1317761000000002</v>
      </c>
      <c r="AY110" s="100">
        <v>2.9629365999999999</v>
      </c>
      <c r="AZ110" s="100">
        <v>2.8903661999999999</v>
      </c>
      <c r="BA110" s="100">
        <v>2.9822061999999998</v>
      </c>
      <c r="BB110" s="100">
        <v>2.6862982</v>
      </c>
      <c r="BC110" s="100">
        <v>4.865297</v>
      </c>
      <c r="BD110" s="100">
        <v>6.0902386999999996</v>
      </c>
      <c r="BE110" s="100">
        <v>7.9390894999999997</v>
      </c>
      <c r="BF110" s="100">
        <v>11.449227</v>
      </c>
      <c r="BG110" s="100">
        <v>20.323385999999999</v>
      </c>
      <c r="BH110" s="100">
        <v>32.31944</v>
      </c>
      <c r="BI110" s="100">
        <v>56.783737000000002</v>
      </c>
      <c r="BJ110" s="100">
        <v>114.01866</v>
      </c>
      <c r="BK110" s="100">
        <v>217.27741</v>
      </c>
      <c r="BL110" s="100">
        <v>532.44973000000005</v>
      </c>
      <c r="BM110" s="100">
        <v>21.926158000000001</v>
      </c>
      <c r="BN110" s="100">
        <v>21.293438999999999</v>
      </c>
      <c r="BO110" s="128"/>
      <c r="BP110" s="124">
        <v>2003</v>
      </c>
    </row>
    <row r="111" spans="1:68">
      <c r="A111" s="128"/>
      <c r="B111" s="125">
        <v>2004</v>
      </c>
      <c r="C111" s="100">
        <v>4.4512526000000001</v>
      </c>
      <c r="D111" s="100">
        <v>1.9132193</v>
      </c>
      <c r="E111" s="100">
        <v>1.9763208999999999</v>
      </c>
      <c r="F111" s="100">
        <v>3.1524993000000001</v>
      </c>
      <c r="G111" s="100">
        <v>1.9900751999999999</v>
      </c>
      <c r="H111" s="100">
        <v>3.9994727000000001</v>
      </c>
      <c r="I111" s="100">
        <v>3.2052052999999998</v>
      </c>
      <c r="J111" s="100">
        <v>3.8860228999999999</v>
      </c>
      <c r="K111" s="100">
        <v>5.0034694999999996</v>
      </c>
      <c r="L111" s="100">
        <v>5.6578286999999996</v>
      </c>
      <c r="M111" s="100">
        <v>8.4325823</v>
      </c>
      <c r="N111" s="100">
        <v>12.044021000000001</v>
      </c>
      <c r="O111" s="100">
        <v>19.534285000000001</v>
      </c>
      <c r="P111" s="100">
        <v>29.906624999999998</v>
      </c>
      <c r="Q111" s="100">
        <v>82.958286000000001</v>
      </c>
      <c r="R111" s="100">
        <v>141.14239000000001</v>
      </c>
      <c r="S111" s="100">
        <v>258.27057000000002</v>
      </c>
      <c r="T111" s="100">
        <v>546.81322999999998</v>
      </c>
      <c r="U111" s="100">
        <v>20.675122999999999</v>
      </c>
      <c r="V111" s="100">
        <v>23.961306</v>
      </c>
      <c r="W111" s="128"/>
      <c r="X111" s="125">
        <v>2004</v>
      </c>
      <c r="Y111" s="100">
        <v>4.3641724000000002</v>
      </c>
      <c r="Z111" s="100">
        <v>1.5503155</v>
      </c>
      <c r="AA111" s="100">
        <v>0.89399059999999997</v>
      </c>
      <c r="AB111" s="100">
        <v>1.1939763999999999</v>
      </c>
      <c r="AC111" s="100">
        <v>1.91957</v>
      </c>
      <c r="AD111" s="100">
        <v>1.7947172</v>
      </c>
      <c r="AE111" s="100">
        <v>1.8413348</v>
      </c>
      <c r="AF111" s="100">
        <v>1.5050802999999999</v>
      </c>
      <c r="AG111" s="100">
        <v>3.5030405</v>
      </c>
      <c r="AH111" s="100">
        <v>4.1821638999999999</v>
      </c>
      <c r="AI111" s="100">
        <v>8.5134329999999991</v>
      </c>
      <c r="AJ111" s="100">
        <v>11.542503</v>
      </c>
      <c r="AK111" s="100">
        <v>17.085179</v>
      </c>
      <c r="AL111" s="100">
        <v>29.874849000000001</v>
      </c>
      <c r="AM111" s="100">
        <v>57.277315000000002</v>
      </c>
      <c r="AN111" s="100">
        <v>106.57637</v>
      </c>
      <c r="AO111" s="100">
        <v>207.48074</v>
      </c>
      <c r="AP111" s="100">
        <v>546.09766999999999</v>
      </c>
      <c r="AQ111" s="100">
        <v>25.057860000000002</v>
      </c>
      <c r="AR111" s="100">
        <v>20.282236000000001</v>
      </c>
      <c r="AS111" s="128"/>
      <c r="AT111" s="125">
        <v>2004</v>
      </c>
      <c r="AU111" s="100">
        <v>4.4088377999999997</v>
      </c>
      <c r="AV111" s="100">
        <v>1.7364873000000001</v>
      </c>
      <c r="AW111" s="100">
        <v>1.4497639</v>
      </c>
      <c r="AX111" s="100">
        <v>2.1931604</v>
      </c>
      <c r="AY111" s="100">
        <v>1.9554929999999999</v>
      </c>
      <c r="AZ111" s="100">
        <v>2.9023946999999999</v>
      </c>
      <c r="BA111" s="100">
        <v>2.5180571</v>
      </c>
      <c r="BB111" s="100">
        <v>2.6870810999999999</v>
      </c>
      <c r="BC111" s="100">
        <v>4.2477219000000002</v>
      </c>
      <c r="BD111" s="100">
        <v>4.9146362999999997</v>
      </c>
      <c r="BE111" s="100">
        <v>8.473179</v>
      </c>
      <c r="BF111" s="100">
        <v>11.795095999999999</v>
      </c>
      <c r="BG111" s="100">
        <v>18.317473</v>
      </c>
      <c r="BH111" s="100">
        <v>29.890511</v>
      </c>
      <c r="BI111" s="100">
        <v>69.595476000000005</v>
      </c>
      <c r="BJ111" s="100">
        <v>122.14606000000001</v>
      </c>
      <c r="BK111" s="100">
        <v>227.83723000000001</v>
      </c>
      <c r="BL111" s="100">
        <v>546.32210999999995</v>
      </c>
      <c r="BM111" s="100">
        <v>22.881972999999999</v>
      </c>
      <c r="BN111" s="100">
        <v>21.973101</v>
      </c>
      <c r="BO111" s="128"/>
      <c r="BP111" s="125">
        <v>2004</v>
      </c>
    </row>
    <row r="112" spans="1:68">
      <c r="A112" s="128"/>
      <c r="B112" s="124">
        <v>2005</v>
      </c>
      <c r="C112" s="100">
        <v>4.4204420000000004</v>
      </c>
      <c r="D112" s="100">
        <v>1.3285290000000001</v>
      </c>
      <c r="E112" s="100">
        <v>0.98455930000000003</v>
      </c>
      <c r="F112" s="100">
        <v>2.2665072999999998</v>
      </c>
      <c r="G112" s="100">
        <v>4.5842628999999997</v>
      </c>
      <c r="H112" s="100">
        <v>3.0851183999999998</v>
      </c>
      <c r="I112" s="100">
        <v>3.3555560999999998</v>
      </c>
      <c r="J112" s="100">
        <v>2.3291181000000001</v>
      </c>
      <c r="K112" s="100">
        <v>5.0115528999999999</v>
      </c>
      <c r="L112" s="100">
        <v>7.6443460999999999</v>
      </c>
      <c r="M112" s="100">
        <v>9.5609839000000001</v>
      </c>
      <c r="N112" s="100">
        <v>12.508122</v>
      </c>
      <c r="O112" s="100">
        <v>19.169001999999999</v>
      </c>
      <c r="P112" s="100">
        <v>31.908532000000001</v>
      </c>
      <c r="Q112" s="100">
        <v>66.657914000000005</v>
      </c>
      <c r="R112" s="100">
        <v>136.72475</v>
      </c>
      <c r="S112" s="100">
        <v>279.21314999999998</v>
      </c>
      <c r="T112" s="100">
        <v>534.65408000000002</v>
      </c>
      <c r="U112" s="100">
        <v>20.888988999999999</v>
      </c>
      <c r="V112" s="100">
        <v>23.617149999999999</v>
      </c>
      <c r="W112" s="128"/>
      <c r="X112" s="124">
        <v>2005</v>
      </c>
      <c r="Y112" s="100">
        <v>3.3789437000000002</v>
      </c>
      <c r="Z112" s="100">
        <v>0.62150399999999995</v>
      </c>
      <c r="AA112" s="100">
        <v>0.59361889999999995</v>
      </c>
      <c r="AB112" s="100">
        <v>1.0391923999999999</v>
      </c>
      <c r="AC112" s="100">
        <v>1.7271306</v>
      </c>
      <c r="AD112" s="100">
        <v>1.9349095999999999</v>
      </c>
      <c r="AE112" s="100">
        <v>2.2502100999999999</v>
      </c>
      <c r="AF112" s="100">
        <v>2.4373467</v>
      </c>
      <c r="AG112" s="100">
        <v>2.8593784000000002</v>
      </c>
      <c r="AH112" s="100">
        <v>3.8271966000000002</v>
      </c>
      <c r="AI112" s="100">
        <v>5.5511546000000003</v>
      </c>
      <c r="AJ112" s="100">
        <v>10.968413</v>
      </c>
      <c r="AK112" s="100">
        <v>21.469455</v>
      </c>
      <c r="AL112" s="100">
        <v>29.325206000000001</v>
      </c>
      <c r="AM112" s="100">
        <v>58.062452999999998</v>
      </c>
      <c r="AN112" s="100">
        <v>102.8262</v>
      </c>
      <c r="AO112" s="100">
        <v>229.46581</v>
      </c>
      <c r="AP112" s="100">
        <v>541.61805000000004</v>
      </c>
      <c r="AQ112" s="100">
        <v>25.636959000000001</v>
      </c>
      <c r="AR112" s="100">
        <v>20.322741000000001</v>
      </c>
      <c r="AS112" s="128"/>
      <c r="AT112" s="124">
        <v>2005</v>
      </c>
      <c r="AU112" s="100">
        <v>3.9137748000000001</v>
      </c>
      <c r="AV112" s="100">
        <v>0.98407239999999996</v>
      </c>
      <c r="AW112" s="100">
        <v>0.79433220000000004</v>
      </c>
      <c r="AX112" s="100">
        <v>1.6672321000000001</v>
      </c>
      <c r="AY112" s="100">
        <v>3.1810033</v>
      </c>
      <c r="AZ112" s="100">
        <v>2.5137646999999999</v>
      </c>
      <c r="BA112" s="100">
        <v>2.7990333999999999</v>
      </c>
      <c r="BB112" s="100">
        <v>2.3835500000000001</v>
      </c>
      <c r="BC112" s="100">
        <v>3.9276114999999998</v>
      </c>
      <c r="BD112" s="100">
        <v>5.7198302999999999</v>
      </c>
      <c r="BE112" s="100">
        <v>7.5445732999999997</v>
      </c>
      <c r="BF112" s="100">
        <v>11.741251999999999</v>
      </c>
      <c r="BG112" s="100">
        <v>20.314641999999999</v>
      </c>
      <c r="BH112" s="100">
        <v>30.601497999999999</v>
      </c>
      <c r="BI112" s="100">
        <v>62.186442999999997</v>
      </c>
      <c r="BJ112" s="100">
        <v>118.23569999999999</v>
      </c>
      <c r="BK112" s="100">
        <v>249.56110000000001</v>
      </c>
      <c r="BL112" s="100">
        <v>539.39395999999999</v>
      </c>
      <c r="BM112" s="100">
        <v>23.279160999999998</v>
      </c>
      <c r="BN112" s="100">
        <v>21.860554</v>
      </c>
      <c r="BO112" s="128"/>
      <c r="BP112" s="124">
        <v>2005</v>
      </c>
    </row>
    <row r="113" spans="2:68">
      <c r="B113" s="124">
        <v>2006</v>
      </c>
      <c r="C113" s="100">
        <v>5.2674668999999996</v>
      </c>
      <c r="D113" s="100">
        <v>1.0310782000000001</v>
      </c>
      <c r="E113" s="100">
        <v>1.4076873999999999</v>
      </c>
      <c r="F113" s="100">
        <v>2.7987058999999999</v>
      </c>
      <c r="G113" s="100">
        <v>2.8516412999999998</v>
      </c>
      <c r="H113" s="100">
        <v>2.7290576999999998</v>
      </c>
      <c r="I113" s="100">
        <v>3.5426300999999998</v>
      </c>
      <c r="J113" s="100">
        <v>3.0668628999999998</v>
      </c>
      <c r="K113" s="100">
        <v>4.913907</v>
      </c>
      <c r="L113" s="100">
        <v>9.4314864000000007</v>
      </c>
      <c r="M113" s="100">
        <v>8.8038415000000008</v>
      </c>
      <c r="N113" s="100">
        <v>14.469847</v>
      </c>
      <c r="O113" s="100">
        <v>20.777866</v>
      </c>
      <c r="P113" s="100">
        <v>34.028295999999997</v>
      </c>
      <c r="Q113" s="100">
        <v>69.254153000000002</v>
      </c>
      <c r="R113" s="100">
        <v>138.00275999999999</v>
      </c>
      <c r="S113" s="100">
        <v>284.04944</v>
      </c>
      <c r="T113" s="100">
        <v>516.14278000000002</v>
      </c>
      <c r="U113" s="100">
        <v>21.674457</v>
      </c>
      <c r="V113" s="100">
        <v>23.908123</v>
      </c>
      <c r="X113" s="124">
        <v>2006</v>
      </c>
      <c r="Y113" s="100">
        <v>3.6503185</v>
      </c>
      <c r="Z113" s="100">
        <v>0.77470499999999998</v>
      </c>
      <c r="AA113" s="100">
        <v>1.1884318</v>
      </c>
      <c r="AB113" s="100">
        <v>1.9172175</v>
      </c>
      <c r="AC113" s="100">
        <v>1.8257991</v>
      </c>
      <c r="AD113" s="100">
        <v>2.3344816000000002</v>
      </c>
      <c r="AE113" s="100">
        <v>2.0264082000000001</v>
      </c>
      <c r="AF113" s="100">
        <v>2.6354766999999999</v>
      </c>
      <c r="AG113" s="100">
        <v>3.7984018000000002</v>
      </c>
      <c r="AH113" s="100">
        <v>4.8248318000000001</v>
      </c>
      <c r="AI113" s="100">
        <v>6.1976794000000002</v>
      </c>
      <c r="AJ113" s="100">
        <v>13.193493</v>
      </c>
      <c r="AK113" s="100">
        <v>15.166172</v>
      </c>
      <c r="AL113" s="100">
        <v>25.825521999999999</v>
      </c>
      <c r="AM113" s="100">
        <v>49.106054</v>
      </c>
      <c r="AN113" s="100">
        <v>115.27339000000001</v>
      </c>
      <c r="AO113" s="100">
        <v>219.80340000000001</v>
      </c>
      <c r="AP113" s="100">
        <v>569.10494000000006</v>
      </c>
      <c r="AQ113" s="100">
        <v>26.487770000000001</v>
      </c>
      <c r="AR113" s="100">
        <v>20.647995999999999</v>
      </c>
      <c r="AT113" s="124">
        <v>2006</v>
      </c>
      <c r="AU113" s="100">
        <v>4.4803629000000003</v>
      </c>
      <c r="AV113" s="100">
        <v>0.90613359999999998</v>
      </c>
      <c r="AW113" s="100">
        <v>1.3010094999999999</v>
      </c>
      <c r="AX113" s="100">
        <v>2.3695287</v>
      </c>
      <c r="AY113" s="100">
        <v>2.3473611000000001</v>
      </c>
      <c r="AZ113" s="100">
        <v>2.5333166999999999</v>
      </c>
      <c r="BA113" s="100">
        <v>2.7812750999999998</v>
      </c>
      <c r="BB113" s="100">
        <v>2.8498941000000002</v>
      </c>
      <c r="BC113" s="100">
        <v>4.3522873000000004</v>
      </c>
      <c r="BD113" s="100">
        <v>7.1054833000000004</v>
      </c>
      <c r="BE113" s="100">
        <v>7.4934988000000002</v>
      </c>
      <c r="BF113" s="100">
        <v>13.831566</v>
      </c>
      <c r="BG113" s="100">
        <v>17.980559</v>
      </c>
      <c r="BH113" s="100">
        <v>29.878893000000001</v>
      </c>
      <c r="BI113" s="100">
        <v>58.801664000000002</v>
      </c>
      <c r="BJ113" s="100">
        <v>125.66744</v>
      </c>
      <c r="BK113" s="100">
        <v>246.11521999999999</v>
      </c>
      <c r="BL113" s="100">
        <v>551.94357000000002</v>
      </c>
      <c r="BM113" s="100">
        <v>24.096661000000001</v>
      </c>
      <c r="BN113" s="100">
        <v>22.267485000000001</v>
      </c>
      <c r="BP113" s="124">
        <v>2006</v>
      </c>
    </row>
    <row r="114" spans="2:68">
      <c r="B114" s="124">
        <v>2007</v>
      </c>
      <c r="C114" s="100">
        <v>4.0801398000000004</v>
      </c>
      <c r="D114" s="100">
        <v>0.88200009999999995</v>
      </c>
      <c r="E114" s="100">
        <v>1.5494878000000001</v>
      </c>
      <c r="F114" s="100">
        <v>2.6041987999999998</v>
      </c>
      <c r="G114" s="100">
        <v>3.1677898999999998</v>
      </c>
      <c r="H114" s="100">
        <v>4.2905030000000002</v>
      </c>
      <c r="I114" s="100">
        <v>3.8553579999999998</v>
      </c>
      <c r="J114" s="100">
        <v>3.2364052000000001</v>
      </c>
      <c r="K114" s="100">
        <v>6.4271311000000004</v>
      </c>
      <c r="L114" s="100">
        <v>7.8908864000000003</v>
      </c>
      <c r="M114" s="100">
        <v>9.5322174000000004</v>
      </c>
      <c r="N114" s="100">
        <v>13.58548</v>
      </c>
      <c r="O114" s="100">
        <v>19.480568999999999</v>
      </c>
      <c r="P114" s="100">
        <v>37.772148000000001</v>
      </c>
      <c r="Q114" s="100">
        <v>80.438259000000002</v>
      </c>
      <c r="R114" s="100">
        <v>161.93269000000001</v>
      </c>
      <c r="S114" s="100">
        <v>335.46204</v>
      </c>
      <c r="T114" s="100">
        <v>550.83255999999994</v>
      </c>
      <c r="U114" s="100">
        <v>24.329616999999999</v>
      </c>
      <c r="V114" s="100">
        <v>26.429711999999999</v>
      </c>
      <c r="X114" s="124">
        <v>2007</v>
      </c>
      <c r="Y114" s="100">
        <v>3.5372208000000001</v>
      </c>
      <c r="Z114" s="100">
        <v>0.61795909999999998</v>
      </c>
      <c r="AA114" s="100">
        <v>1.6347008000000001</v>
      </c>
      <c r="AB114" s="100">
        <v>0.86814349999999996</v>
      </c>
      <c r="AC114" s="100">
        <v>1.9296637999999999</v>
      </c>
      <c r="AD114" s="100">
        <v>1.4114485000000001</v>
      </c>
      <c r="AE114" s="100">
        <v>1.3683221999999999</v>
      </c>
      <c r="AF114" s="100">
        <v>2.5535511999999998</v>
      </c>
      <c r="AG114" s="100">
        <v>3.8288983999999999</v>
      </c>
      <c r="AH114" s="100">
        <v>4.5922597999999999</v>
      </c>
      <c r="AI114" s="100">
        <v>9.1151108000000001</v>
      </c>
      <c r="AJ114" s="100">
        <v>13.205520999999999</v>
      </c>
      <c r="AK114" s="100">
        <v>18.045843999999999</v>
      </c>
      <c r="AL114" s="100">
        <v>25.277557000000002</v>
      </c>
      <c r="AM114" s="100">
        <v>62.060155999999999</v>
      </c>
      <c r="AN114" s="100">
        <v>114.72108</v>
      </c>
      <c r="AO114" s="100">
        <v>229.77903000000001</v>
      </c>
      <c r="AP114" s="100">
        <v>602.08740999999998</v>
      </c>
      <c r="AQ114" s="100">
        <v>28.317777</v>
      </c>
      <c r="AR114" s="100">
        <v>21.787921999999998</v>
      </c>
      <c r="AT114" s="124">
        <v>2007</v>
      </c>
      <c r="AU114" s="100">
        <v>3.8159971000000001</v>
      </c>
      <c r="AV114" s="100">
        <v>0.75325940000000002</v>
      </c>
      <c r="AW114" s="100">
        <v>1.5909541</v>
      </c>
      <c r="AX114" s="100">
        <v>1.7596699</v>
      </c>
      <c r="AY114" s="100">
        <v>2.5621299999999998</v>
      </c>
      <c r="AZ114" s="100">
        <v>2.8650932</v>
      </c>
      <c r="BA114" s="100">
        <v>2.6079485</v>
      </c>
      <c r="BB114" s="100">
        <v>2.8926164000000001</v>
      </c>
      <c r="BC114" s="100">
        <v>5.1188912000000002</v>
      </c>
      <c r="BD114" s="100">
        <v>6.225784</v>
      </c>
      <c r="BE114" s="100">
        <v>9.3222573000000004</v>
      </c>
      <c r="BF114" s="100">
        <v>13.395068</v>
      </c>
      <c r="BG114" s="100">
        <v>18.764766999999999</v>
      </c>
      <c r="BH114" s="100">
        <v>31.474899000000001</v>
      </c>
      <c r="BI114" s="100">
        <v>70.910133000000002</v>
      </c>
      <c r="BJ114" s="100">
        <v>136.38604000000001</v>
      </c>
      <c r="BK114" s="100">
        <v>273.55986000000001</v>
      </c>
      <c r="BL114" s="100">
        <v>585.22376999999994</v>
      </c>
      <c r="BM114" s="100">
        <v>26.33522</v>
      </c>
      <c r="BN114" s="100">
        <v>24.011547</v>
      </c>
      <c r="BP114" s="124">
        <v>2007</v>
      </c>
    </row>
    <row r="115" spans="2:68">
      <c r="B115" s="124">
        <v>2008</v>
      </c>
      <c r="C115" s="100">
        <v>3.9422627000000001</v>
      </c>
      <c r="D115" s="100">
        <v>1.0238843</v>
      </c>
      <c r="E115" s="100">
        <v>1.4078439</v>
      </c>
      <c r="F115" s="100">
        <v>2.6890502999999999</v>
      </c>
      <c r="G115" s="100">
        <v>3.4485532999999999</v>
      </c>
      <c r="H115" s="100">
        <v>3.0277221000000001</v>
      </c>
      <c r="I115" s="100">
        <v>2.7472300999999999</v>
      </c>
      <c r="J115" s="100">
        <v>3.1695921999999999</v>
      </c>
      <c r="K115" s="100">
        <v>4.0288032999999999</v>
      </c>
      <c r="L115" s="100">
        <v>7.2178098999999998</v>
      </c>
      <c r="M115" s="100">
        <v>11.393875</v>
      </c>
      <c r="N115" s="100">
        <v>12.038765</v>
      </c>
      <c r="O115" s="100">
        <v>24.288881</v>
      </c>
      <c r="P115" s="100">
        <v>39.911707999999997</v>
      </c>
      <c r="Q115" s="100">
        <v>78.070155999999997</v>
      </c>
      <c r="R115" s="100">
        <v>168.16478000000001</v>
      </c>
      <c r="S115" s="100">
        <v>331.14652000000001</v>
      </c>
      <c r="T115" s="100">
        <v>669.83689000000004</v>
      </c>
      <c r="U115" s="100">
        <v>25.917408000000002</v>
      </c>
      <c r="V115" s="100">
        <v>27.999704999999999</v>
      </c>
      <c r="X115" s="124">
        <v>2008</v>
      </c>
      <c r="Y115" s="100">
        <v>4.3100822000000001</v>
      </c>
      <c r="Z115" s="100">
        <v>1.382463</v>
      </c>
      <c r="AA115" s="100">
        <v>0.59451790000000004</v>
      </c>
      <c r="AB115" s="100">
        <v>1.8469713000000001</v>
      </c>
      <c r="AC115" s="100">
        <v>1.2106129999999999</v>
      </c>
      <c r="AD115" s="100">
        <v>1.0805539</v>
      </c>
      <c r="AE115" s="100">
        <v>2.0538436</v>
      </c>
      <c r="AF115" s="100">
        <v>1.7482343</v>
      </c>
      <c r="AG115" s="100">
        <v>3.0472819000000002</v>
      </c>
      <c r="AH115" s="100">
        <v>3.9957774000000001</v>
      </c>
      <c r="AI115" s="100">
        <v>6.1039662000000003</v>
      </c>
      <c r="AJ115" s="100">
        <v>13.337497000000001</v>
      </c>
      <c r="AK115" s="100">
        <v>16.675991</v>
      </c>
      <c r="AL115" s="100">
        <v>34.594344999999997</v>
      </c>
      <c r="AM115" s="100">
        <v>58.492595999999999</v>
      </c>
      <c r="AN115" s="100">
        <v>128.64218</v>
      </c>
      <c r="AO115" s="100">
        <v>245.31147999999999</v>
      </c>
      <c r="AP115" s="100">
        <v>656.42350999999996</v>
      </c>
      <c r="AQ115" s="100">
        <v>30.373262</v>
      </c>
      <c r="AR115" s="100">
        <v>23.040467</v>
      </c>
      <c r="AT115" s="124">
        <v>2008</v>
      </c>
      <c r="AU115" s="100">
        <v>4.1211979000000003</v>
      </c>
      <c r="AV115" s="100">
        <v>1.1987865</v>
      </c>
      <c r="AW115" s="100">
        <v>1.0122043000000001</v>
      </c>
      <c r="AX115" s="100">
        <v>2.2796164000000001</v>
      </c>
      <c r="AY115" s="100">
        <v>2.3585493</v>
      </c>
      <c r="AZ115" s="100">
        <v>2.0666555999999998</v>
      </c>
      <c r="BA115" s="100">
        <v>2.3999823999999998</v>
      </c>
      <c r="BB115" s="100">
        <v>2.4535200000000001</v>
      </c>
      <c r="BC115" s="100">
        <v>3.534726</v>
      </c>
      <c r="BD115" s="100">
        <v>5.5923211000000004</v>
      </c>
      <c r="BE115" s="100">
        <v>8.7279075000000006</v>
      </c>
      <c r="BF115" s="100">
        <v>12.691205999999999</v>
      </c>
      <c r="BG115" s="100">
        <v>20.490061000000001</v>
      </c>
      <c r="BH115" s="100">
        <v>37.235843000000003</v>
      </c>
      <c r="BI115" s="100">
        <v>67.945831999999996</v>
      </c>
      <c r="BJ115" s="100">
        <v>146.81898000000001</v>
      </c>
      <c r="BK115" s="100">
        <v>281.23678000000001</v>
      </c>
      <c r="BL115" s="100">
        <v>660.88792000000001</v>
      </c>
      <c r="BM115" s="100">
        <v>28.156355000000001</v>
      </c>
      <c r="BN115" s="100">
        <v>25.317692999999998</v>
      </c>
      <c r="BP115" s="124">
        <v>2008</v>
      </c>
    </row>
    <row r="116" spans="2:68">
      <c r="B116" s="124">
        <v>2009</v>
      </c>
      <c r="C116" s="100">
        <v>3.0055917999999999</v>
      </c>
      <c r="D116" s="100">
        <v>0.86958290000000005</v>
      </c>
      <c r="E116" s="100">
        <v>1.8268561999999999</v>
      </c>
      <c r="F116" s="100">
        <v>3.3269367000000001</v>
      </c>
      <c r="G116" s="100">
        <v>3.4414015</v>
      </c>
      <c r="H116" s="100">
        <v>2.8702855999999999</v>
      </c>
      <c r="I116" s="100">
        <v>2.9797821999999998</v>
      </c>
      <c r="J116" s="100">
        <v>4.8978299999999999</v>
      </c>
      <c r="K116" s="100">
        <v>6.9291758000000003</v>
      </c>
      <c r="L116" s="100">
        <v>6.2302464999999998</v>
      </c>
      <c r="M116" s="100">
        <v>9.8714317000000005</v>
      </c>
      <c r="N116" s="100">
        <v>18.615682</v>
      </c>
      <c r="O116" s="100">
        <v>24.503966999999999</v>
      </c>
      <c r="P116" s="100">
        <v>39.732422</v>
      </c>
      <c r="Q116" s="100">
        <v>77.963365999999994</v>
      </c>
      <c r="R116" s="100">
        <v>158.39138</v>
      </c>
      <c r="S116" s="100">
        <v>310.55556999999999</v>
      </c>
      <c r="T116" s="100">
        <v>619.31988000000001</v>
      </c>
      <c r="U116" s="100">
        <v>25.618480000000002</v>
      </c>
      <c r="V116" s="100">
        <v>27.228473000000001</v>
      </c>
      <c r="X116" s="124">
        <v>2009</v>
      </c>
      <c r="Y116" s="100">
        <v>3.1713312</v>
      </c>
      <c r="Z116" s="100">
        <v>1.5241254</v>
      </c>
      <c r="AA116" s="100">
        <v>1.4822479</v>
      </c>
      <c r="AB116" s="100">
        <v>1.2658299</v>
      </c>
      <c r="AC116" s="100">
        <v>1.1722505000000001</v>
      </c>
      <c r="AD116" s="100">
        <v>1.0309345000000001</v>
      </c>
      <c r="AE116" s="100">
        <v>1.8968442000000001</v>
      </c>
      <c r="AF116" s="100">
        <v>2.4752200000000002</v>
      </c>
      <c r="AG116" s="100">
        <v>3.2825069999999998</v>
      </c>
      <c r="AH116" s="100">
        <v>3.8265549999999999</v>
      </c>
      <c r="AI116" s="100">
        <v>6.7964463999999998</v>
      </c>
      <c r="AJ116" s="100">
        <v>12.038411999999999</v>
      </c>
      <c r="AK116" s="100">
        <v>14.186311</v>
      </c>
      <c r="AL116" s="100">
        <v>28.244436</v>
      </c>
      <c r="AM116" s="100">
        <v>54.469337000000003</v>
      </c>
      <c r="AN116" s="100">
        <v>119.31152</v>
      </c>
      <c r="AO116" s="100">
        <v>240.26328000000001</v>
      </c>
      <c r="AP116" s="100">
        <v>620.33722999999998</v>
      </c>
      <c r="AQ116" s="100">
        <v>28.849889999999998</v>
      </c>
      <c r="AR116" s="100">
        <v>21.729872</v>
      </c>
      <c r="AT116" s="124">
        <v>2009</v>
      </c>
      <c r="AU116" s="100">
        <v>3.0862379</v>
      </c>
      <c r="AV116" s="100">
        <v>1.1886190000000001</v>
      </c>
      <c r="AW116" s="100">
        <v>1.6591452</v>
      </c>
      <c r="AX116" s="100">
        <v>2.3248848999999998</v>
      </c>
      <c r="AY116" s="100">
        <v>2.3397345000000001</v>
      </c>
      <c r="AZ116" s="100">
        <v>1.9653727000000001</v>
      </c>
      <c r="BA116" s="100">
        <v>2.4384016000000002</v>
      </c>
      <c r="BB116" s="100">
        <v>3.6776623000000002</v>
      </c>
      <c r="BC116" s="100">
        <v>5.0923803999999997</v>
      </c>
      <c r="BD116" s="100">
        <v>5.0179165000000001</v>
      </c>
      <c r="BE116" s="100">
        <v>8.3212012000000009</v>
      </c>
      <c r="BF116" s="100">
        <v>15.304869999999999</v>
      </c>
      <c r="BG116" s="100">
        <v>19.351717000000001</v>
      </c>
      <c r="BH116" s="100">
        <v>33.954563</v>
      </c>
      <c r="BI116" s="100">
        <v>65.853493999999998</v>
      </c>
      <c r="BJ116" s="100">
        <v>137.33528999999999</v>
      </c>
      <c r="BK116" s="100">
        <v>269.94173999999998</v>
      </c>
      <c r="BL116" s="100">
        <v>619.99462000000005</v>
      </c>
      <c r="BM116" s="100">
        <v>27.240893</v>
      </c>
      <c r="BN116" s="100">
        <v>24.335502999999999</v>
      </c>
      <c r="BP116" s="124">
        <v>2009</v>
      </c>
    </row>
    <row r="117" spans="2:68">
      <c r="B117" s="124">
        <v>2010</v>
      </c>
      <c r="C117" s="100">
        <v>4.5556744</v>
      </c>
      <c r="D117" s="100">
        <v>1.7194194</v>
      </c>
      <c r="E117" s="100">
        <v>2.1126195000000001</v>
      </c>
      <c r="F117" s="100">
        <v>2.6690830999999999</v>
      </c>
      <c r="G117" s="100">
        <v>2.4269842000000001</v>
      </c>
      <c r="H117" s="100">
        <v>3.3883168000000001</v>
      </c>
      <c r="I117" s="100">
        <v>3.3352187999999998</v>
      </c>
      <c r="J117" s="100">
        <v>4.2804608000000002</v>
      </c>
      <c r="K117" s="100">
        <v>4.1947738000000001</v>
      </c>
      <c r="L117" s="100">
        <v>8.0460232999999999</v>
      </c>
      <c r="M117" s="100">
        <v>8.5664466000000008</v>
      </c>
      <c r="N117" s="100">
        <v>11.868485</v>
      </c>
      <c r="O117" s="100">
        <v>21.271678000000001</v>
      </c>
      <c r="P117" s="100">
        <v>33.463270999999999</v>
      </c>
      <c r="Q117" s="100">
        <v>72.086736999999999</v>
      </c>
      <c r="R117" s="100">
        <v>163.53842</v>
      </c>
      <c r="S117" s="100">
        <v>307.51727</v>
      </c>
      <c r="T117" s="100">
        <v>646.73517000000004</v>
      </c>
      <c r="U117" s="100">
        <v>25.401558000000001</v>
      </c>
      <c r="V117" s="100">
        <v>26.703754</v>
      </c>
      <c r="X117" s="124">
        <v>2010</v>
      </c>
      <c r="Y117" s="100">
        <v>2.9674010000000002</v>
      </c>
      <c r="Z117" s="100">
        <v>1.2079629000000001</v>
      </c>
      <c r="AA117" s="100">
        <v>1.3343514000000001</v>
      </c>
      <c r="AB117" s="100">
        <v>1.5477110000000001</v>
      </c>
      <c r="AC117" s="100">
        <v>2.4328221000000001</v>
      </c>
      <c r="AD117" s="100">
        <v>2.1226465000000001</v>
      </c>
      <c r="AE117" s="100">
        <v>1.8701052</v>
      </c>
      <c r="AF117" s="100">
        <v>2.2325886000000001</v>
      </c>
      <c r="AG117" s="100">
        <v>4.5205153999999999</v>
      </c>
      <c r="AH117" s="100">
        <v>6.3756237000000002</v>
      </c>
      <c r="AI117" s="100">
        <v>8.0072852999999995</v>
      </c>
      <c r="AJ117" s="100">
        <v>10.00567</v>
      </c>
      <c r="AK117" s="100">
        <v>17.577752</v>
      </c>
      <c r="AL117" s="100">
        <v>27.343084000000001</v>
      </c>
      <c r="AM117" s="100">
        <v>55.145429</v>
      </c>
      <c r="AN117" s="100">
        <v>114.50962</v>
      </c>
      <c r="AO117" s="100">
        <v>249.34870000000001</v>
      </c>
      <c r="AP117" s="100">
        <v>668.99337000000003</v>
      </c>
      <c r="AQ117" s="100">
        <v>30.965520000000001</v>
      </c>
      <c r="AR117" s="100">
        <v>22.919893999999999</v>
      </c>
      <c r="AT117" s="124">
        <v>2010</v>
      </c>
      <c r="AU117" s="100">
        <v>3.7826373000000002</v>
      </c>
      <c r="AV117" s="100">
        <v>1.4703915000000001</v>
      </c>
      <c r="AW117" s="100">
        <v>1.7334727999999999</v>
      </c>
      <c r="AX117" s="100">
        <v>2.1232179000000002</v>
      </c>
      <c r="AY117" s="100">
        <v>2.4298248</v>
      </c>
      <c r="AZ117" s="100">
        <v>2.7653916000000001</v>
      </c>
      <c r="BA117" s="100">
        <v>2.603129</v>
      </c>
      <c r="BB117" s="100">
        <v>3.2488912999999999</v>
      </c>
      <c r="BC117" s="100">
        <v>4.3588519000000003</v>
      </c>
      <c r="BD117" s="100">
        <v>7.2034802999999998</v>
      </c>
      <c r="BE117" s="100">
        <v>8.2843631999999996</v>
      </c>
      <c r="BF117" s="100">
        <v>10.929354</v>
      </c>
      <c r="BG117" s="100">
        <v>19.424239</v>
      </c>
      <c r="BH117" s="100">
        <v>30.383258000000001</v>
      </c>
      <c r="BI117" s="100">
        <v>63.413789999999999</v>
      </c>
      <c r="BJ117" s="100">
        <v>137.13878</v>
      </c>
      <c r="BK117" s="100">
        <v>274.15190999999999</v>
      </c>
      <c r="BL117" s="100">
        <v>661.41740000000004</v>
      </c>
      <c r="BM117" s="100">
        <v>28.195671999999998</v>
      </c>
      <c r="BN117" s="100">
        <v>24.732537000000001</v>
      </c>
      <c r="BP117" s="124">
        <v>2010</v>
      </c>
    </row>
    <row r="118" spans="2:68">
      <c r="B118" s="124">
        <v>2011</v>
      </c>
      <c r="C118" s="100">
        <v>2.9391056999999998</v>
      </c>
      <c r="D118" s="100">
        <v>0.70204509999999998</v>
      </c>
      <c r="E118" s="100">
        <v>1.4053964000000001</v>
      </c>
      <c r="F118" s="100">
        <v>3.0806363000000001</v>
      </c>
      <c r="G118" s="100">
        <v>2.9144960000000002</v>
      </c>
      <c r="H118" s="100">
        <v>2.2589896</v>
      </c>
      <c r="I118" s="100">
        <v>3.2500835000000001</v>
      </c>
      <c r="J118" s="100">
        <v>3.4517850000000001</v>
      </c>
      <c r="K118" s="100">
        <v>5.5926420999999999</v>
      </c>
      <c r="L118" s="100">
        <v>6.4123787999999999</v>
      </c>
      <c r="M118" s="100">
        <v>9.1938233999999994</v>
      </c>
      <c r="N118" s="100">
        <v>13.291665999999999</v>
      </c>
      <c r="O118" s="100">
        <v>23.069447</v>
      </c>
      <c r="P118" s="100">
        <v>39.852145999999998</v>
      </c>
      <c r="Q118" s="100">
        <v>78.086517000000001</v>
      </c>
      <c r="R118" s="100">
        <v>174.91515000000001</v>
      </c>
      <c r="S118" s="100">
        <v>346.32580000000002</v>
      </c>
      <c r="T118" s="100">
        <v>662.25642000000005</v>
      </c>
      <c r="U118" s="100">
        <v>27.396436999999999</v>
      </c>
      <c r="V118" s="100">
        <v>28.168666999999999</v>
      </c>
      <c r="X118" s="124">
        <v>2011</v>
      </c>
      <c r="Y118" s="100">
        <v>3.1003949999999998</v>
      </c>
      <c r="Z118" s="100">
        <v>1.6285946</v>
      </c>
      <c r="AA118" s="100">
        <v>0.59143429999999997</v>
      </c>
      <c r="AB118" s="100">
        <v>2.1220609000000001</v>
      </c>
      <c r="AC118" s="100">
        <v>1.6493422</v>
      </c>
      <c r="AD118" s="100">
        <v>1.2238614000000001</v>
      </c>
      <c r="AE118" s="100">
        <v>2.4773453000000001</v>
      </c>
      <c r="AF118" s="100">
        <v>3.1577378</v>
      </c>
      <c r="AG118" s="100">
        <v>2.9981412000000001</v>
      </c>
      <c r="AH118" s="100">
        <v>4.7576798</v>
      </c>
      <c r="AI118" s="100">
        <v>7.4227635000000003</v>
      </c>
      <c r="AJ118" s="100">
        <v>9.7933892</v>
      </c>
      <c r="AK118" s="100">
        <v>18.054593000000001</v>
      </c>
      <c r="AL118" s="100">
        <v>28.541250000000002</v>
      </c>
      <c r="AM118" s="100">
        <v>55.619304999999997</v>
      </c>
      <c r="AN118" s="100">
        <v>128.69669999999999</v>
      </c>
      <c r="AO118" s="100">
        <v>274.20499999999998</v>
      </c>
      <c r="AP118" s="100">
        <v>703.49327000000005</v>
      </c>
      <c r="AQ118" s="100">
        <v>32.953744</v>
      </c>
      <c r="AR118" s="100">
        <v>24.017443</v>
      </c>
      <c r="AT118" s="124">
        <v>2011</v>
      </c>
      <c r="AU118" s="100">
        <v>3.0175966999999999</v>
      </c>
      <c r="AV118" s="100">
        <v>1.1530418</v>
      </c>
      <c r="AW118" s="100">
        <v>1.0087436000000001</v>
      </c>
      <c r="AX118" s="100">
        <v>2.6144528</v>
      </c>
      <c r="AY118" s="100">
        <v>2.2957652999999998</v>
      </c>
      <c r="AZ118" s="100">
        <v>1.7489159999999999</v>
      </c>
      <c r="BA118" s="100">
        <v>2.8642831000000002</v>
      </c>
      <c r="BB118" s="100">
        <v>3.3038737999999999</v>
      </c>
      <c r="BC118" s="100">
        <v>4.2841554000000004</v>
      </c>
      <c r="BD118" s="100">
        <v>5.5777621000000002</v>
      </c>
      <c r="BE118" s="100">
        <v>8.2995161999999993</v>
      </c>
      <c r="BF118" s="100">
        <v>11.527006999999999</v>
      </c>
      <c r="BG118" s="100">
        <v>20.554649000000001</v>
      </c>
      <c r="BH118" s="100">
        <v>34.162596999999998</v>
      </c>
      <c r="BI118" s="100">
        <v>66.650999999999996</v>
      </c>
      <c r="BJ118" s="100">
        <v>150.08749</v>
      </c>
      <c r="BK118" s="100">
        <v>305.15818999999999</v>
      </c>
      <c r="BL118" s="100">
        <v>689.28438000000006</v>
      </c>
      <c r="BM118" s="100">
        <v>30.187971000000001</v>
      </c>
      <c r="BN118" s="100">
        <v>26.038996000000001</v>
      </c>
      <c r="BP118" s="124">
        <v>2011</v>
      </c>
    </row>
    <row r="119" spans="2:68">
      <c r="B119" s="124">
        <v>2012</v>
      </c>
      <c r="C119" s="100">
        <v>3.6622610999999998</v>
      </c>
      <c r="D119" s="100">
        <v>1.0970024</v>
      </c>
      <c r="E119" s="100">
        <v>1.962593</v>
      </c>
      <c r="F119" s="100">
        <v>2.7976276000000002</v>
      </c>
      <c r="G119" s="100">
        <v>3.2567946000000001</v>
      </c>
      <c r="H119" s="100">
        <v>2.7934847</v>
      </c>
      <c r="I119" s="100">
        <v>1.6280608000000001</v>
      </c>
      <c r="J119" s="100">
        <v>3.0973497000000001</v>
      </c>
      <c r="K119" s="100">
        <v>5.5536700999999997</v>
      </c>
      <c r="L119" s="100">
        <v>6.5842321000000004</v>
      </c>
      <c r="M119" s="100">
        <v>10.212026</v>
      </c>
      <c r="N119" s="100">
        <v>15.391264</v>
      </c>
      <c r="O119" s="100">
        <v>19.89536</v>
      </c>
      <c r="P119" s="100">
        <v>40.154950999999997</v>
      </c>
      <c r="Q119" s="100">
        <v>73.573403999999996</v>
      </c>
      <c r="R119" s="100">
        <v>152.29927000000001</v>
      </c>
      <c r="S119" s="100">
        <v>316.52794999999998</v>
      </c>
      <c r="T119" s="100">
        <v>668.53201999999999</v>
      </c>
      <c r="U119" s="100">
        <v>26.801445000000001</v>
      </c>
      <c r="V119" s="100">
        <v>27.063300999999999</v>
      </c>
      <c r="X119" s="124">
        <v>2012</v>
      </c>
      <c r="Y119" s="100">
        <v>3.5872459999999999</v>
      </c>
      <c r="Z119" s="100">
        <v>1.3037432</v>
      </c>
      <c r="AA119" s="100">
        <v>0.14743609999999999</v>
      </c>
      <c r="AB119" s="100">
        <v>2.1155395000000001</v>
      </c>
      <c r="AC119" s="100">
        <v>1.8870416999999999</v>
      </c>
      <c r="AD119" s="100">
        <v>1.5523889</v>
      </c>
      <c r="AE119" s="100">
        <v>1.8923672</v>
      </c>
      <c r="AF119" s="100">
        <v>2.1753206</v>
      </c>
      <c r="AG119" s="100">
        <v>2.7870241</v>
      </c>
      <c r="AH119" s="100">
        <v>5.8191787000000001</v>
      </c>
      <c r="AI119" s="100">
        <v>5.7165352</v>
      </c>
      <c r="AJ119" s="100">
        <v>11.297897000000001</v>
      </c>
      <c r="AK119" s="100">
        <v>18.836428000000002</v>
      </c>
      <c r="AL119" s="100">
        <v>28.317074000000002</v>
      </c>
      <c r="AM119" s="100">
        <v>59.318308000000002</v>
      </c>
      <c r="AN119" s="100">
        <v>128.89760000000001</v>
      </c>
      <c r="AO119" s="100">
        <v>275.80757</v>
      </c>
      <c r="AP119" s="100">
        <v>724.63768000000005</v>
      </c>
      <c r="AQ119" s="100">
        <v>33.848919000000002</v>
      </c>
      <c r="AR119" s="100">
        <v>24.406057000000001</v>
      </c>
      <c r="AT119" s="124">
        <v>2012</v>
      </c>
      <c r="AU119" s="100">
        <v>3.6257549</v>
      </c>
      <c r="AV119" s="100">
        <v>1.1975373</v>
      </c>
      <c r="AW119" s="100">
        <v>1.0778943999999999</v>
      </c>
      <c r="AX119" s="100">
        <v>2.4663024</v>
      </c>
      <c r="AY119" s="100">
        <v>2.5863168000000001</v>
      </c>
      <c r="AZ119" s="100">
        <v>2.1808824000000002</v>
      </c>
      <c r="BA119" s="100">
        <v>1.7597290999999999</v>
      </c>
      <c r="BB119" s="100">
        <v>2.6343689000000001</v>
      </c>
      <c r="BC119" s="100">
        <v>4.1576786999999999</v>
      </c>
      <c r="BD119" s="100">
        <v>6.1982324999999996</v>
      </c>
      <c r="BE119" s="100">
        <v>7.9411436999999996</v>
      </c>
      <c r="BF119" s="100">
        <v>13.322578</v>
      </c>
      <c r="BG119" s="100">
        <v>19.362587000000001</v>
      </c>
      <c r="BH119" s="100">
        <v>34.192309000000002</v>
      </c>
      <c r="BI119" s="100">
        <v>66.320283000000003</v>
      </c>
      <c r="BJ119" s="100">
        <v>139.81351000000001</v>
      </c>
      <c r="BK119" s="100">
        <v>293.41104000000001</v>
      </c>
      <c r="BL119" s="100">
        <v>705.02799000000005</v>
      </c>
      <c r="BM119" s="100">
        <v>30.341090000000001</v>
      </c>
      <c r="BN119" s="100">
        <v>25.775955</v>
      </c>
      <c r="BP119" s="124">
        <v>2012</v>
      </c>
    </row>
    <row r="120" spans="2:68">
      <c r="B120" s="124">
        <v>2013</v>
      </c>
      <c r="C120" s="100">
        <v>2.5661588000000002</v>
      </c>
      <c r="D120" s="100">
        <v>2.0061898</v>
      </c>
      <c r="E120" s="100">
        <v>1.2559027</v>
      </c>
      <c r="F120" s="100">
        <v>2.5170963999999998</v>
      </c>
      <c r="G120" s="100">
        <v>3.1074421999999999</v>
      </c>
      <c r="H120" s="100">
        <v>2.5255220999999999</v>
      </c>
      <c r="I120" s="100">
        <v>2.8870651999999999</v>
      </c>
      <c r="J120" s="100">
        <v>3.3619183000000001</v>
      </c>
      <c r="K120" s="100">
        <v>6.0783918000000003</v>
      </c>
      <c r="L120" s="100">
        <v>5.4072518000000001</v>
      </c>
      <c r="M120" s="100">
        <v>8.6315805999999995</v>
      </c>
      <c r="N120" s="100">
        <v>16.572223999999999</v>
      </c>
      <c r="O120" s="100">
        <v>19.862169999999999</v>
      </c>
      <c r="P120" s="100">
        <v>35.237986999999997</v>
      </c>
      <c r="Q120" s="100">
        <v>84.771845999999996</v>
      </c>
      <c r="R120" s="100">
        <v>197.44617</v>
      </c>
      <c r="S120" s="100">
        <v>336.76958000000002</v>
      </c>
      <c r="T120" s="100">
        <v>710.53106000000002</v>
      </c>
      <c r="U120" s="100">
        <v>29.324884000000001</v>
      </c>
      <c r="V120" s="100">
        <v>29.304210999999999</v>
      </c>
      <c r="X120" s="124">
        <v>2013</v>
      </c>
      <c r="Y120" s="100">
        <v>2.7107690999999998</v>
      </c>
      <c r="Z120" s="100">
        <v>1.2724066999999999</v>
      </c>
      <c r="AA120" s="100">
        <v>1.3195281000000001</v>
      </c>
      <c r="AB120" s="100">
        <v>1.4048377000000001</v>
      </c>
      <c r="AC120" s="100">
        <v>1.1236614</v>
      </c>
      <c r="AD120" s="100">
        <v>1.0544605</v>
      </c>
      <c r="AE120" s="100">
        <v>2.0652849</v>
      </c>
      <c r="AF120" s="100">
        <v>2.0545483</v>
      </c>
      <c r="AG120" s="100">
        <v>3.2183085999999999</v>
      </c>
      <c r="AH120" s="100">
        <v>5.3123810000000002</v>
      </c>
      <c r="AI120" s="100">
        <v>6.2661047999999999</v>
      </c>
      <c r="AJ120" s="100">
        <v>12.325111</v>
      </c>
      <c r="AK120" s="100">
        <v>22.176663000000001</v>
      </c>
      <c r="AL120" s="100">
        <v>31.018906999999999</v>
      </c>
      <c r="AM120" s="100">
        <v>63.469923000000001</v>
      </c>
      <c r="AN120" s="100">
        <v>136.89384999999999</v>
      </c>
      <c r="AO120" s="100">
        <v>284.79548</v>
      </c>
      <c r="AP120" s="100">
        <v>756.43448000000001</v>
      </c>
      <c r="AQ120" s="100">
        <v>35.705162999999999</v>
      </c>
      <c r="AR120" s="100">
        <v>25.556329999999999</v>
      </c>
      <c r="AT120" s="124">
        <v>2013</v>
      </c>
      <c r="AU120" s="100">
        <v>2.6364825000000001</v>
      </c>
      <c r="AV120" s="100">
        <v>1.6494766000000001</v>
      </c>
      <c r="AW120" s="100">
        <v>1.2869295000000001</v>
      </c>
      <c r="AX120" s="100">
        <v>1.9772763</v>
      </c>
      <c r="AY120" s="100">
        <v>2.1372035999999999</v>
      </c>
      <c r="AZ120" s="100">
        <v>1.7974933</v>
      </c>
      <c r="BA120" s="100">
        <v>2.4782023999999998</v>
      </c>
      <c r="BB120" s="100">
        <v>2.7059624000000002</v>
      </c>
      <c r="BC120" s="100">
        <v>4.6342660999999996</v>
      </c>
      <c r="BD120" s="100">
        <v>5.3593966000000002</v>
      </c>
      <c r="BE120" s="100">
        <v>7.4355739999999999</v>
      </c>
      <c r="BF120" s="100">
        <v>14.421276000000001</v>
      </c>
      <c r="BG120" s="100">
        <v>21.031120999999999</v>
      </c>
      <c r="BH120" s="100">
        <v>33.111908999999997</v>
      </c>
      <c r="BI120" s="100">
        <v>73.913421999999997</v>
      </c>
      <c r="BJ120" s="100">
        <v>165.36906999999999</v>
      </c>
      <c r="BK120" s="100">
        <v>307.39445999999998</v>
      </c>
      <c r="BL120" s="100">
        <v>740.14116999999999</v>
      </c>
      <c r="BM120" s="100">
        <v>32.529676000000002</v>
      </c>
      <c r="BN120" s="100">
        <v>27.408771000000002</v>
      </c>
      <c r="BP120" s="124">
        <v>2013</v>
      </c>
    </row>
    <row r="121" spans="2:68">
      <c r="B121" s="124">
        <v>2014</v>
      </c>
      <c r="C121" s="100">
        <v>2.4129404999999999</v>
      </c>
      <c r="D121" s="100">
        <v>1.3087977</v>
      </c>
      <c r="E121" s="100">
        <v>1.108503</v>
      </c>
      <c r="F121" s="100">
        <v>1.3176654000000001</v>
      </c>
      <c r="G121" s="100">
        <v>2.7186214999999998</v>
      </c>
      <c r="H121" s="100">
        <v>3.0815269000000001</v>
      </c>
      <c r="I121" s="100">
        <v>2.3397861</v>
      </c>
      <c r="J121" s="100">
        <v>3.6107135000000001</v>
      </c>
      <c r="K121" s="100">
        <v>5.8324767</v>
      </c>
      <c r="L121" s="100">
        <v>6.8174548000000001</v>
      </c>
      <c r="M121" s="100">
        <v>12.611406000000001</v>
      </c>
      <c r="N121" s="100">
        <v>15.669181</v>
      </c>
      <c r="O121" s="100">
        <v>25.062294000000001</v>
      </c>
      <c r="P121" s="100">
        <v>47.134374999999999</v>
      </c>
      <c r="Q121" s="100">
        <v>86.302797999999996</v>
      </c>
      <c r="R121" s="100">
        <v>180.98609999999999</v>
      </c>
      <c r="S121" s="100">
        <v>399.33546000000001</v>
      </c>
      <c r="T121" s="100">
        <v>772.74366999999995</v>
      </c>
      <c r="U121" s="100">
        <v>32.472157000000003</v>
      </c>
      <c r="V121" s="100">
        <v>31.605477</v>
      </c>
      <c r="X121" s="124">
        <v>2014</v>
      </c>
      <c r="Y121" s="100">
        <v>3.0844081999999999</v>
      </c>
      <c r="Z121" s="100">
        <v>0.82976649999999996</v>
      </c>
      <c r="AA121" s="100">
        <v>1.8959751</v>
      </c>
      <c r="AB121" s="100">
        <v>1.3969973</v>
      </c>
      <c r="AC121" s="100">
        <v>1.4904351</v>
      </c>
      <c r="AD121" s="100">
        <v>1.0379833000000001</v>
      </c>
      <c r="AE121" s="100">
        <v>2.235986</v>
      </c>
      <c r="AF121" s="100">
        <v>1.7903751999999999</v>
      </c>
      <c r="AG121" s="100">
        <v>3.9262530999999998</v>
      </c>
      <c r="AH121" s="100">
        <v>4.7520214999999997</v>
      </c>
      <c r="AI121" s="100">
        <v>7.2297959000000001</v>
      </c>
      <c r="AJ121" s="100">
        <v>9.8302414000000002</v>
      </c>
      <c r="AK121" s="100">
        <v>18.898631000000002</v>
      </c>
      <c r="AL121" s="100">
        <v>36.326262999999997</v>
      </c>
      <c r="AM121" s="100">
        <v>63.906939999999999</v>
      </c>
      <c r="AN121" s="100">
        <v>131.21283</v>
      </c>
      <c r="AO121" s="100">
        <v>280.27039000000002</v>
      </c>
      <c r="AP121" s="100">
        <v>788.45570999999995</v>
      </c>
      <c r="AQ121" s="100">
        <v>36.642753999999996</v>
      </c>
      <c r="AR121" s="100">
        <v>25.826221</v>
      </c>
      <c r="AT121" s="124">
        <v>2014</v>
      </c>
      <c r="AU121" s="100">
        <v>2.7395347999999999</v>
      </c>
      <c r="AV121" s="100">
        <v>1.0758798000000001</v>
      </c>
      <c r="AW121" s="100">
        <v>1.4921587000000001</v>
      </c>
      <c r="AX121" s="100">
        <v>1.3561722</v>
      </c>
      <c r="AY121" s="100">
        <v>2.1197333999999999</v>
      </c>
      <c r="AZ121" s="100">
        <v>2.0651023999999998</v>
      </c>
      <c r="BA121" s="100">
        <v>2.2880395</v>
      </c>
      <c r="BB121" s="100">
        <v>2.6967520999999999</v>
      </c>
      <c r="BC121" s="100">
        <v>4.8693277000000004</v>
      </c>
      <c r="BD121" s="100">
        <v>5.7741065999999996</v>
      </c>
      <c r="BE121" s="100">
        <v>9.8873294000000005</v>
      </c>
      <c r="BF121" s="100">
        <v>12.708211</v>
      </c>
      <c r="BG121" s="100">
        <v>21.936997000000002</v>
      </c>
      <c r="BH121" s="100">
        <v>41.679113999999998</v>
      </c>
      <c r="BI121" s="100">
        <v>74.873977999999994</v>
      </c>
      <c r="BJ121" s="100">
        <v>154.76334</v>
      </c>
      <c r="BK121" s="100">
        <v>332.37216000000001</v>
      </c>
      <c r="BL121" s="100">
        <v>782.79652999999996</v>
      </c>
      <c r="BM121" s="100">
        <v>34.568457000000002</v>
      </c>
      <c r="BN121" s="100">
        <v>28.566858</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nervous system (ICD-10 G00–G99),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[GRIM_output.xls]GRIM0600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nervous system.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213</v>
      </c>
      <c r="C25" s="279">
        <v>1.2</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nervous system (ICD-10 G00–G99),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2.4129404999999999</v>
      </c>
      <c r="D32" s="157">
        <f ca="1">INDIRECT("Rates!D"&amp;$E$8)</f>
        <v>1.3087977</v>
      </c>
      <c r="E32" s="157">
        <f ca="1">INDIRECT("Rates!E"&amp;$E$8)</f>
        <v>1.108503</v>
      </c>
      <c r="F32" s="157">
        <f ca="1">INDIRECT("Rates!F"&amp;$E$8)</f>
        <v>1.3176654000000001</v>
      </c>
      <c r="G32" s="157">
        <f ca="1">INDIRECT("Rates!G"&amp;$E$8)</f>
        <v>2.7186214999999998</v>
      </c>
      <c r="H32" s="157">
        <f ca="1">INDIRECT("Rates!H"&amp;$E$8)</f>
        <v>3.0815269000000001</v>
      </c>
      <c r="I32" s="157">
        <f ca="1">INDIRECT("Rates!I"&amp;$E$8)</f>
        <v>2.3397861</v>
      </c>
      <c r="J32" s="157">
        <f ca="1">INDIRECT("Rates!J"&amp;$E$8)</f>
        <v>3.6107135000000001</v>
      </c>
      <c r="K32" s="157">
        <f ca="1">INDIRECT("Rates!K"&amp;$E$8)</f>
        <v>5.8324767</v>
      </c>
      <c r="L32" s="157">
        <f ca="1">INDIRECT("Rates!L"&amp;$E$8)</f>
        <v>6.8174548000000001</v>
      </c>
      <c r="M32" s="157">
        <f ca="1">INDIRECT("Rates!M"&amp;$E$8)</f>
        <v>12.611406000000001</v>
      </c>
      <c r="N32" s="157">
        <f ca="1">INDIRECT("Rates!N"&amp;$E$8)</f>
        <v>15.669181</v>
      </c>
      <c r="O32" s="157">
        <f ca="1">INDIRECT("Rates!O"&amp;$E$8)</f>
        <v>25.062294000000001</v>
      </c>
      <c r="P32" s="157">
        <f ca="1">INDIRECT("Rates!P"&amp;$E$8)</f>
        <v>47.134374999999999</v>
      </c>
      <c r="Q32" s="157">
        <f ca="1">INDIRECT("Rates!Q"&amp;$E$8)</f>
        <v>86.302797999999996</v>
      </c>
      <c r="R32" s="157">
        <f ca="1">INDIRECT("Rates!R"&amp;$E$8)</f>
        <v>180.98609999999999</v>
      </c>
      <c r="S32" s="157">
        <f ca="1">INDIRECT("Rates!S"&amp;$E$8)</f>
        <v>399.33546000000001</v>
      </c>
      <c r="T32" s="157">
        <f ca="1">INDIRECT("Rates!T"&amp;$E$8)</f>
        <v>772.74366999999995</v>
      </c>
    </row>
    <row r="33" spans="1:21">
      <c r="B33" s="145" t="s">
        <v>198</v>
      </c>
      <c r="C33" s="157">
        <f ca="1">INDIRECT("Rates!Y"&amp;$E$8)</f>
        <v>3.0844081999999999</v>
      </c>
      <c r="D33" s="157">
        <f ca="1">INDIRECT("Rates!Z"&amp;$E$8)</f>
        <v>0.82976649999999996</v>
      </c>
      <c r="E33" s="157">
        <f ca="1">INDIRECT("Rates!AA"&amp;$E$8)</f>
        <v>1.8959751</v>
      </c>
      <c r="F33" s="157">
        <f ca="1">INDIRECT("Rates!AB"&amp;$E$8)</f>
        <v>1.3969973</v>
      </c>
      <c r="G33" s="157">
        <f ca="1">INDIRECT("Rates!AC"&amp;$E$8)</f>
        <v>1.4904351</v>
      </c>
      <c r="H33" s="157">
        <f ca="1">INDIRECT("Rates!AD"&amp;$E$8)</f>
        <v>1.0379833000000001</v>
      </c>
      <c r="I33" s="157">
        <f ca="1">INDIRECT("Rates!AE"&amp;$E$8)</f>
        <v>2.235986</v>
      </c>
      <c r="J33" s="157">
        <f ca="1">INDIRECT("Rates!AF"&amp;$E$8)</f>
        <v>1.7903751999999999</v>
      </c>
      <c r="K33" s="157">
        <f ca="1">INDIRECT("Rates!AG"&amp;$E$8)</f>
        <v>3.9262530999999998</v>
      </c>
      <c r="L33" s="157">
        <f ca="1">INDIRECT("Rates!AH"&amp;$E$8)</f>
        <v>4.7520214999999997</v>
      </c>
      <c r="M33" s="157">
        <f ca="1">INDIRECT("Rates!AI"&amp;$E$8)</f>
        <v>7.2297959000000001</v>
      </c>
      <c r="N33" s="157">
        <f ca="1">INDIRECT("Rates!AJ"&amp;$E$8)</f>
        <v>9.8302414000000002</v>
      </c>
      <c r="O33" s="157">
        <f ca="1">INDIRECT("Rates!AK"&amp;$E$8)</f>
        <v>18.898631000000002</v>
      </c>
      <c r="P33" s="157">
        <f ca="1">INDIRECT("Rates!AL"&amp;$E$8)</f>
        <v>36.326262999999997</v>
      </c>
      <c r="Q33" s="157">
        <f ca="1">INDIRECT("Rates!AM"&amp;$E$8)</f>
        <v>63.906939999999999</v>
      </c>
      <c r="R33" s="157">
        <f ca="1">INDIRECT("Rates!AN"&amp;$E$8)</f>
        <v>131.21283</v>
      </c>
      <c r="S33" s="157">
        <f ca="1">INDIRECT("Rates!AO"&amp;$E$8)</f>
        <v>280.27039000000002</v>
      </c>
      <c r="T33" s="157">
        <f ca="1">INDIRECT("Rates!AP"&amp;$E$8)</f>
        <v>788.45570999999995</v>
      </c>
    </row>
    <row r="35" spans="1:21">
      <c r="A35" s="87">
        <v>2</v>
      </c>
      <c r="B35" s="137" t="str">
        <f>"Number of deaths due to " &amp;Admin!B6&amp;" (ICD-10 "&amp;UPPER(Admin!C6)&amp;"), by sex and age group, " &amp;Admin!D8</f>
        <v>Number of deaths due to All diseases of the nervous system (ICD-10 G00–G99),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19</v>
      </c>
      <c r="D38" s="157">
        <f ca="1">INDIRECT("Deaths!D"&amp;$E$8)</f>
        <v>10</v>
      </c>
      <c r="E38" s="157">
        <f ca="1">INDIRECT("Deaths!E"&amp;$E$8)</f>
        <v>8</v>
      </c>
      <c r="F38" s="157">
        <f ca="1">INDIRECT("Deaths!F"&amp;$E$8)</f>
        <v>10</v>
      </c>
      <c r="G38" s="157">
        <f ca="1">INDIRECT("Deaths!G"&amp;$E$8)</f>
        <v>23</v>
      </c>
      <c r="H38" s="157">
        <f ca="1">INDIRECT("Deaths!H"&amp;$E$8)</f>
        <v>27</v>
      </c>
      <c r="I38" s="157">
        <f ca="1">INDIRECT("Deaths!I"&amp;$E$8)</f>
        <v>20</v>
      </c>
      <c r="J38" s="157">
        <f ca="1">INDIRECT("Deaths!J"&amp;$E$8)</f>
        <v>28</v>
      </c>
      <c r="K38" s="157">
        <f ca="1">INDIRECT("Deaths!K"&amp;$E$8)</f>
        <v>48</v>
      </c>
      <c r="L38" s="157">
        <f ca="1">INDIRECT("Deaths!L"&amp;$E$8)</f>
        <v>52</v>
      </c>
      <c r="M38" s="157">
        <f ca="1">INDIRECT("Deaths!M"&amp;$E$8)</f>
        <v>97</v>
      </c>
      <c r="N38" s="157">
        <f ca="1">INDIRECT("Deaths!N"&amp;$E$8)</f>
        <v>110</v>
      </c>
      <c r="O38" s="157">
        <f ca="1">INDIRECT("Deaths!O"&amp;$E$8)</f>
        <v>156</v>
      </c>
      <c r="P38" s="157">
        <f ca="1">INDIRECT("Deaths!P"&amp;$E$8)</f>
        <v>261</v>
      </c>
      <c r="Q38" s="157">
        <f ca="1">INDIRECT("Deaths!Q"&amp;$E$8)</f>
        <v>346</v>
      </c>
      <c r="R38" s="157">
        <f ca="1">INDIRECT("Deaths!R"&amp;$E$8)</f>
        <v>524</v>
      </c>
      <c r="S38" s="157">
        <f ca="1">INDIRECT("Deaths!S"&amp;$E$8)</f>
        <v>786</v>
      </c>
      <c r="T38" s="157">
        <f ca="1">INDIRECT("Deaths!T"&amp;$E$8)</f>
        <v>1264</v>
      </c>
      <c r="U38" s="159">
        <f ca="1">SUM(C38:T38)</f>
        <v>3789</v>
      </c>
    </row>
    <row r="39" spans="1:21">
      <c r="B39" s="87" t="s">
        <v>63</v>
      </c>
      <c r="C39" s="157">
        <f ca="1">INDIRECT("Deaths!Y"&amp;$E$8)</f>
        <v>23</v>
      </c>
      <c r="D39" s="157">
        <f ca="1">INDIRECT("Deaths!Z"&amp;$E$8)</f>
        <v>6</v>
      </c>
      <c r="E39" s="157">
        <f ca="1">INDIRECT("Deaths!AA"&amp;$E$8)</f>
        <v>13</v>
      </c>
      <c r="F39" s="157">
        <f ca="1">INDIRECT("Deaths!AB"&amp;$E$8)</f>
        <v>10</v>
      </c>
      <c r="G39" s="157">
        <f ca="1">INDIRECT("Deaths!AC"&amp;$E$8)</f>
        <v>12</v>
      </c>
      <c r="H39" s="157">
        <f ca="1">INDIRECT("Deaths!AD"&amp;$E$8)</f>
        <v>9</v>
      </c>
      <c r="I39" s="157">
        <f ca="1">INDIRECT("Deaths!AE"&amp;$E$8)</f>
        <v>19</v>
      </c>
      <c r="J39" s="157">
        <f ca="1">INDIRECT("Deaths!AF"&amp;$E$8)</f>
        <v>14</v>
      </c>
      <c r="K39" s="157">
        <f ca="1">INDIRECT("Deaths!AG"&amp;$E$8)</f>
        <v>33</v>
      </c>
      <c r="L39" s="157">
        <f ca="1">INDIRECT("Deaths!AH"&amp;$E$8)</f>
        <v>37</v>
      </c>
      <c r="M39" s="157">
        <f ca="1">INDIRECT("Deaths!AI"&amp;$E$8)</f>
        <v>57</v>
      </c>
      <c r="N39" s="157">
        <f ca="1">INDIRECT("Deaths!AJ"&amp;$E$8)</f>
        <v>71</v>
      </c>
      <c r="O39" s="157">
        <f ca="1">INDIRECT("Deaths!AK"&amp;$E$8)</f>
        <v>121</v>
      </c>
      <c r="P39" s="157">
        <f ca="1">INDIRECT("Deaths!AL"&amp;$E$8)</f>
        <v>205</v>
      </c>
      <c r="Q39" s="157">
        <f ca="1">INDIRECT("Deaths!AM"&amp;$E$8)</f>
        <v>267</v>
      </c>
      <c r="R39" s="157">
        <f ca="1">INDIRECT("Deaths!AN"&amp;$E$8)</f>
        <v>423</v>
      </c>
      <c r="S39" s="157">
        <f ca="1">INDIRECT("Deaths!AO"&amp;$E$8)</f>
        <v>709</v>
      </c>
      <c r="T39" s="157">
        <f ca="1">INDIRECT("Deaths!AP"&amp;$E$8)</f>
        <v>2291</v>
      </c>
      <c r="U39" s="159">
        <f ca="1">SUM(C39:T39)</f>
        <v>4320</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-19</v>
      </c>
      <c r="D42" s="162">
        <f t="shared" ref="D42:T42" ca="1" si="0">-1*D38</f>
        <v>-10</v>
      </c>
      <c r="E42" s="162">
        <f t="shared" ca="1" si="0"/>
        <v>-8</v>
      </c>
      <c r="F42" s="162">
        <f t="shared" ca="1" si="0"/>
        <v>-10</v>
      </c>
      <c r="G42" s="162">
        <f t="shared" ca="1" si="0"/>
        <v>-23</v>
      </c>
      <c r="H42" s="162">
        <f t="shared" ca="1" si="0"/>
        <v>-27</v>
      </c>
      <c r="I42" s="162">
        <f t="shared" ca="1" si="0"/>
        <v>-20</v>
      </c>
      <c r="J42" s="162">
        <f t="shared" ca="1" si="0"/>
        <v>-28</v>
      </c>
      <c r="K42" s="162">
        <f t="shared" ca="1" si="0"/>
        <v>-48</v>
      </c>
      <c r="L42" s="162">
        <f t="shared" ca="1" si="0"/>
        <v>-52</v>
      </c>
      <c r="M42" s="162">
        <f t="shared" ca="1" si="0"/>
        <v>-97</v>
      </c>
      <c r="N42" s="162">
        <f t="shared" ca="1" si="0"/>
        <v>-110</v>
      </c>
      <c r="O42" s="162">
        <f t="shared" ca="1" si="0"/>
        <v>-156</v>
      </c>
      <c r="P42" s="162">
        <f t="shared" ca="1" si="0"/>
        <v>-261</v>
      </c>
      <c r="Q42" s="162">
        <f t="shared" ca="1" si="0"/>
        <v>-346</v>
      </c>
      <c r="R42" s="162">
        <f t="shared" ca="1" si="0"/>
        <v>-524</v>
      </c>
      <c r="S42" s="162">
        <f t="shared" ca="1" si="0"/>
        <v>-786</v>
      </c>
      <c r="T42" s="162">
        <f t="shared" ca="1" si="0"/>
        <v>-1264</v>
      </c>
      <c r="U42" s="161"/>
    </row>
    <row r="43" spans="1:21">
      <c r="B43" s="87" t="s">
        <v>63</v>
      </c>
      <c r="C43" s="162">
        <f ca="1">C39</f>
        <v>23</v>
      </c>
      <c r="D43" s="162">
        <f t="shared" ref="D43:T43" ca="1" si="1">D39</f>
        <v>6</v>
      </c>
      <c r="E43" s="162">
        <f t="shared" ca="1" si="1"/>
        <v>13</v>
      </c>
      <c r="F43" s="162">
        <f t="shared" ca="1" si="1"/>
        <v>10</v>
      </c>
      <c r="G43" s="162">
        <f t="shared" ca="1" si="1"/>
        <v>12</v>
      </c>
      <c r="H43" s="162">
        <f t="shared" ca="1" si="1"/>
        <v>9</v>
      </c>
      <c r="I43" s="162">
        <f t="shared" ca="1" si="1"/>
        <v>19</v>
      </c>
      <c r="J43" s="162">
        <f t="shared" ca="1" si="1"/>
        <v>14</v>
      </c>
      <c r="K43" s="162">
        <f t="shared" ca="1" si="1"/>
        <v>33</v>
      </c>
      <c r="L43" s="162">
        <f t="shared" ca="1" si="1"/>
        <v>37</v>
      </c>
      <c r="M43" s="162">
        <f t="shared" ca="1" si="1"/>
        <v>57</v>
      </c>
      <c r="N43" s="162">
        <f t="shared" ca="1" si="1"/>
        <v>71</v>
      </c>
      <c r="O43" s="162">
        <f t="shared" ca="1" si="1"/>
        <v>121</v>
      </c>
      <c r="P43" s="162">
        <f t="shared" ca="1" si="1"/>
        <v>205</v>
      </c>
      <c r="Q43" s="162">
        <f t="shared" ca="1" si="1"/>
        <v>267</v>
      </c>
      <c r="R43" s="162">
        <f t="shared" ca="1" si="1"/>
        <v>423</v>
      </c>
      <c r="S43" s="162">
        <f t="shared" ca="1" si="1"/>
        <v>709</v>
      </c>
      <c r="T43" s="162">
        <f t="shared" ca="1" si="1"/>
        <v>2291</v>
      </c>
      <c r="U43" s="161"/>
    </row>
    <row r="45" spans="1:21">
      <c r="A45" s="87">
        <v>3</v>
      </c>
      <c r="B45" s="137" t="str">
        <f>"Number of deaths due to " &amp;Admin!B6&amp;" (ICD-10 "&amp;UPPER(Admin!C6)&amp;"), by sex and year, " &amp;Admin!D6&amp;"–" &amp;Admin!D8</f>
        <v>Number of deaths due to All diseases of the nervous system (ICD-10 G00–G99), by sex and year, 1968–2014</v>
      </c>
      <c r="C45" s="141"/>
      <c r="D45" s="141"/>
      <c r="E45" s="141"/>
    </row>
    <row r="46" spans="1:21">
      <c r="A46" s="87">
        <v>4</v>
      </c>
      <c r="B46" s="137" t="str">
        <f>"Age-standardised death rates for " &amp;Admin!B6&amp;" (ICD-10 "&amp;UPPER(Admin!C6)&amp;"), by sex and year, " &amp;Admin!D6&amp;"–" &amp;Admin!D8</f>
        <v>Age-standardised death rates for All diseases of the nervous system (ICD-10 G00–G99),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636</v>
      </c>
      <c r="D118" s="165">
        <f>Deaths!AR75</f>
        <v>559</v>
      </c>
      <c r="E118" s="165">
        <f>Deaths!BN75</f>
        <v>1195</v>
      </c>
      <c r="F118" s="166">
        <f>Rates!V75</f>
        <v>14.981926</v>
      </c>
      <c r="G118" s="166">
        <f>Rates!AR75</f>
        <v>11.185548000000001</v>
      </c>
      <c r="H118" s="166">
        <f>Rates!BN75</f>
        <v>12.882308</v>
      </c>
    </row>
    <row r="119" spans="2:8">
      <c r="B119" s="145">
        <v>1969</v>
      </c>
      <c r="C119" s="165">
        <f>Deaths!V76</f>
        <v>585</v>
      </c>
      <c r="D119" s="165">
        <f>Deaths!AR76</f>
        <v>505</v>
      </c>
      <c r="E119" s="165">
        <f>Deaths!BN76</f>
        <v>1090</v>
      </c>
      <c r="F119" s="166">
        <f>Rates!V76</f>
        <v>13.252357</v>
      </c>
      <c r="G119" s="166">
        <f>Rates!AR76</f>
        <v>9.8207339000000005</v>
      </c>
      <c r="H119" s="166">
        <f>Rates!BN76</f>
        <v>11.296340000000001</v>
      </c>
    </row>
    <row r="120" spans="2:8">
      <c r="B120" s="145">
        <v>1970</v>
      </c>
      <c r="C120" s="165">
        <f>Deaths!V77</f>
        <v>594</v>
      </c>
      <c r="D120" s="165">
        <f>Deaths!AR77</f>
        <v>499</v>
      </c>
      <c r="E120" s="165">
        <f>Deaths!BN77</f>
        <v>1093</v>
      </c>
      <c r="F120" s="166">
        <f>Rates!V77</f>
        <v>13.363073999999999</v>
      </c>
      <c r="G120" s="166">
        <f>Rates!AR77</f>
        <v>9.5072389000000008</v>
      </c>
      <c r="H120" s="166">
        <f>Rates!BN77</f>
        <v>11.181959000000001</v>
      </c>
    </row>
    <row r="121" spans="2:8">
      <c r="B121" s="145">
        <v>1971</v>
      </c>
      <c r="C121" s="165">
        <f>Deaths!V78</f>
        <v>608</v>
      </c>
      <c r="D121" s="165">
        <f>Deaths!AR78</f>
        <v>510</v>
      </c>
      <c r="E121" s="165">
        <f>Deaths!BN78</f>
        <v>1118</v>
      </c>
      <c r="F121" s="166">
        <f>Rates!V78</f>
        <v>13.794083000000001</v>
      </c>
      <c r="G121" s="166">
        <f>Rates!AR78</f>
        <v>9.6208468000000007</v>
      </c>
      <c r="H121" s="166">
        <f>Rates!BN78</f>
        <v>11.415620000000001</v>
      </c>
    </row>
    <row r="122" spans="2:8">
      <c r="B122" s="145">
        <v>1972</v>
      </c>
      <c r="C122" s="165">
        <f>Deaths!V79</f>
        <v>567</v>
      </c>
      <c r="D122" s="165">
        <f>Deaths!AR79</f>
        <v>505</v>
      </c>
      <c r="E122" s="165">
        <f>Deaths!BN79</f>
        <v>1072</v>
      </c>
      <c r="F122" s="166">
        <f>Rates!V79</f>
        <v>12.66489</v>
      </c>
      <c r="G122" s="166">
        <f>Rates!AR79</f>
        <v>9.0395415000000003</v>
      </c>
      <c r="H122" s="166">
        <f>Rates!BN79</f>
        <v>10.557710999999999</v>
      </c>
    </row>
    <row r="123" spans="2:8">
      <c r="B123" s="145">
        <v>1973</v>
      </c>
      <c r="C123" s="165">
        <f>Deaths!V80</f>
        <v>616</v>
      </c>
      <c r="D123" s="165">
        <f>Deaths!AR80</f>
        <v>518</v>
      </c>
      <c r="E123" s="165">
        <f>Deaths!BN80</f>
        <v>1134</v>
      </c>
      <c r="F123" s="166">
        <f>Rates!V80</f>
        <v>13.363994</v>
      </c>
      <c r="G123" s="166">
        <f>Rates!AR80</f>
        <v>9.0907415</v>
      </c>
      <c r="H123" s="166">
        <f>Rates!BN80</f>
        <v>10.879766</v>
      </c>
    </row>
    <row r="124" spans="2:8">
      <c r="B124" s="145">
        <v>1974</v>
      </c>
      <c r="C124" s="165">
        <f>Deaths!V81</f>
        <v>631</v>
      </c>
      <c r="D124" s="165">
        <f>Deaths!AR81</f>
        <v>541</v>
      </c>
      <c r="E124" s="165">
        <f>Deaths!BN81</f>
        <v>1172</v>
      </c>
      <c r="F124" s="166">
        <f>Rates!V81</f>
        <v>13.737468</v>
      </c>
      <c r="G124" s="166">
        <f>Rates!AR81</f>
        <v>9.3373054999999994</v>
      </c>
      <c r="H124" s="166">
        <f>Rates!BN81</f>
        <v>11.096985</v>
      </c>
    </row>
    <row r="125" spans="2:8">
      <c r="B125" s="145">
        <v>1975</v>
      </c>
      <c r="C125" s="165">
        <f>Deaths!V82</f>
        <v>622</v>
      </c>
      <c r="D125" s="165">
        <f>Deaths!AR82</f>
        <v>545</v>
      </c>
      <c r="E125" s="165">
        <f>Deaths!BN82</f>
        <v>1167</v>
      </c>
      <c r="F125" s="166">
        <f>Rates!V82</f>
        <v>13.038292</v>
      </c>
      <c r="G125" s="166">
        <f>Rates!AR82</f>
        <v>9.2182142000000002</v>
      </c>
      <c r="H125" s="166">
        <f>Rates!BN82</f>
        <v>10.811404</v>
      </c>
    </row>
    <row r="126" spans="2:8">
      <c r="B126" s="145">
        <v>1976</v>
      </c>
      <c r="C126" s="165">
        <f>Deaths!V83</f>
        <v>614</v>
      </c>
      <c r="D126" s="165">
        <f>Deaths!AR83</f>
        <v>520</v>
      </c>
      <c r="E126" s="165">
        <f>Deaths!BN83</f>
        <v>1134</v>
      </c>
      <c r="F126" s="166">
        <f>Rates!V83</f>
        <v>12.934542</v>
      </c>
      <c r="G126" s="166">
        <f>Rates!AR83</f>
        <v>8.5839534999999998</v>
      </c>
      <c r="H126" s="166">
        <f>Rates!BN83</f>
        <v>10.335576</v>
      </c>
    </row>
    <row r="127" spans="2:8">
      <c r="B127" s="145">
        <v>1977</v>
      </c>
      <c r="C127" s="165">
        <f>Deaths!V84</f>
        <v>654</v>
      </c>
      <c r="D127" s="165">
        <f>Deaths!AR84</f>
        <v>477</v>
      </c>
      <c r="E127" s="165">
        <f>Deaths!BN84</f>
        <v>1131</v>
      </c>
      <c r="F127" s="166">
        <f>Rates!V84</f>
        <v>13.603349</v>
      </c>
      <c r="G127" s="166">
        <f>Rates!AR84</f>
        <v>7.8078951999999999</v>
      </c>
      <c r="H127" s="166">
        <f>Rates!BN84</f>
        <v>10.215232</v>
      </c>
    </row>
    <row r="128" spans="2:8">
      <c r="B128" s="145">
        <v>1978</v>
      </c>
      <c r="C128" s="165">
        <f>Deaths!V85</f>
        <v>526</v>
      </c>
      <c r="D128" s="165">
        <f>Deaths!AR85</f>
        <v>536</v>
      </c>
      <c r="E128" s="165">
        <f>Deaths!BN85</f>
        <v>1062</v>
      </c>
      <c r="F128" s="166">
        <f>Rates!V85</f>
        <v>10.498621999999999</v>
      </c>
      <c r="G128" s="166">
        <f>Rates!AR85</f>
        <v>8.5897766000000004</v>
      </c>
      <c r="H128" s="166">
        <f>Rates!BN85</f>
        <v>9.3403908999999992</v>
      </c>
    </row>
    <row r="129" spans="2:8">
      <c r="B129" s="145">
        <v>1979</v>
      </c>
      <c r="C129" s="165">
        <f>Deaths!V86</f>
        <v>715</v>
      </c>
      <c r="D129" s="165">
        <f>Deaths!AR86</f>
        <v>554</v>
      </c>
      <c r="E129" s="165">
        <f>Deaths!BN86</f>
        <v>1269</v>
      </c>
      <c r="F129" s="166">
        <f>Rates!V86</f>
        <v>14.418005000000001</v>
      </c>
      <c r="G129" s="166">
        <f>Rates!AR86</f>
        <v>8.7201325999999995</v>
      </c>
      <c r="H129" s="166">
        <f>Rates!BN86</f>
        <v>11.074424</v>
      </c>
    </row>
    <row r="130" spans="2:8">
      <c r="B130" s="145">
        <v>1980</v>
      </c>
      <c r="C130" s="165">
        <f>Deaths!V87</f>
        <v>676</v>
      </c>
      <c r="D130" s="165">
        <f>Deaths!AR87</f>
        <v>608</v>
      </c>
      <c r="E130" s="165">
        <f>Deaths!BN87</f>
        <v>1284</v>
      </c>
      <c r="F130" s="166">
        <f>Rates!V87</f>
        <v>13.896172</v>
      </c>
      <c r="G130" s="166">
        <f>Rates!AR87</f>
        <v>9.5210188999999996</v>
      </c>
      <c r="H130" s="166">
        <f>Rates!BN87</f>
        <v>11.290438999999999</v>
      </c>
    </row>
    <row r="131" spans="2:8">
      <c r="B131" s="145">
        <v>1981</v>
      </c>
      <c r="C131" s="165">
        <f>Deaths!V88</f>
        <v>734</v>
      </c>
      <c r="D131" s="165">
        <f>Deaths!AR88</f>
        <v>599</v>
      </c>
      <c r="E131" s="165">
        <f>Deaths!BN88</f>
        <v>1333</v>
      </c>
      <c r="F131" s="166">
        <f>Rates!V88</f>
        <v>14.875023000000001</v>
      </c>
      <c r="G131" s="166">
        <f>Rates!AR88</f>
        <v>9.1422605000000008</v>
      </c>
      <c r="H131" s="166">
        <f>Rates!BN88</f>
        <v>11.400466</v>
      </c>
    </row>
    <row r="132" spans="2:8">
      <c r="B132" s="145">
        <v>1982</v>
      </c>
      <c r="C132" s="165">
        <f>Deaths!V89</f>
        <v>827</v>
      </c>
      <c r="D132" s="165">
        <f>Deaths!AR89</f>
        <v>663</v>
      </c>
      <c r="E132" s="165">
        <f>Deaths!BN89</f>
        <v>1490</v>
      </c>
      <c r="F132" s="166">
        <f>Rates!V89</f>
        <v>15.924758000000001</v>
      </c>
      <c r="G132" s="166">
        <f>Rates!AR89</f>
        <v>9.7806723000000009</v>
      </c>
      <c r="H132" s="166">
        <f>Rates!BN89</f>
        <v>12.308026999999999</v>
      </c>
    </row>
    <row r="133" spans="2:8">
      <c r="B133" s="145">
        <v>1983</v>
      </c>
      <c r="C133" s="165">
        <f>Deaths!V90</f>
        <v>806</v>
      </c>
      <c r="D133" s="165">
        <f>Deaths!AR90</f>
        <v>695</v>
      </c>
      <c r="E133" s="165">
        <f>Deaths!BN90</f>
        <v>1501</v>
      </c>
      <c r="F133" s="166">
        <f>Rates!V90</f>
        <v>15.695733000000001</v>
      </c>
      <c r="G133" s="166">
        <f>Rates!AR90</f>
        <v>10.117648000000001</v>
      </c>
      <c r="H133" s="166">
        <f>Rates!BN90</f>
        <v>12.368102</v>
      </c>
    </row>
    <row r="134" spans="2:8">
      <c r="B134" s="145">
        <v>1984</v>
      </c>
      <c r="C134" s="165">
        <f>Deaths!V91</f>
        <v>821</v>
      </c>
      <c r="D134" s="165">
        <f>Deaths!AR91</f>
        <v>690</v>
      </c>
      <c r="E134" s="165">
        <f>Deaths!BN91</f>
        <v>1511</v>
      </c>
      <c r="F134" s="166">
        <f>Rates!V91</f>
        <v>15.724926999999999</v>
      </c>
      <c r="G134" s="166">
        <f>Rates!AR91</f>
        <v>9.8025751000000003</v>
      </c>
      <c r="H134" s="166">
        <f>Rates!BN91</f>
        <v>12.197554</v>
      </c>
    </row>
    <row r="135" spans="2:8">
      <c r="B135" s="145">
        <v>1985</v>
      </c>
      <c r="C135" s="165">
        <f>Deaths!V92</f>
        <v>980</v>
      </c>
      <c r="D135" s="165">
        <f>Deaths!AR92</f>
        <v>873</v>
      </c>
      <c r="E135" s="165">
        <f>Deaths!BN92</f>
        <v>1853</v>
      </c>
      <c r="F135" s="166">
        <f>Rates!V92</f>
        <v>19.058007</v>
      </c>
      <c r="G135" s="166">
        <f>Rates!AR92</f>
        <v>12.137639</v>
      </c>
      <c r="H135" s="166">
        <f>Rates!BN92</f>
        <v>14.832680999999999</v>
      </c>
    </row>
    <row r="136" spans="2:8">
      <c r="B136" s="145">
        <v>1986</v>
      </c>
      <c r="C136" s="165">
        <f>Deaths!V93</f>
        <v>911</v>
      </c>
      <c r="D136" s="165">
        <f>Deaths!AR93</f>
        <v>871</v>
      </c>
      <c r="E136" s="165">
        <f>Deaths!BN93</f>
        <v>1782</v>
      </c>
      <c r="F136" s="166">
        <f>Rates!V93</f>
        <v>16.806708</v>
      </c>
      <c r="G136" s="166">
        <f>Rates!AR93</f>
        <v>11.732207000000001</v>
      </c>
      <c r="H136" s="166">
        <f>Rates!BN93</f>
        <v>13.843911</v>
      </c>
    </row>
    <row r="137" spans="2:8">
      <c r="B137" s="145">
        <v>1987</v>
      </c>
      <c r="C137" s="165">
        <f>Deaths!V94</f>
        <v>1007</v>
      </c>
      <c r="D137" s="165">
        <f>Deaths!AR94</f>
        <v>967</v>
      </c>
      <c r="E137" s="165">
        <f>Deaths!BN94</f>
        <v>1974</v>
      </c>
      <c r="F137" s="166">
        <f>Rates!V94</f>
        <v>18.384931999999999</v>
      </c>
      <c r="G137" s="166">
        <f>Rates!AR94</f>
        <v>12.698644</v>
      </c>
      <c r="H137" s="166">
        <f>Rates!BN94</f>
        <v>15.018660000000001</v>
      </c>
    </row>
    <row r="138" spans="2:8">
      <c r="B138" s="145">
        <v>1988</v>
      </c>
      <c r="C138" s="165">
        <f>Deaths!V95</f>
        <v>1110</v>
      </c>
      <c r="D138" s="165">
        <f>Deaths!AR95</f>
        <v>1039</v>
      </c>
      <c r="E138" s="165">
        <f>Deaths!BN95</f>
        <v>2149</v>
      </c>
      <c r="F138" s="166">
        <f>Rates!V95</f>
        <v>20.211158999999999</v>
      </c>
      <c r="G138" s="166">
        <f>Rates!AR95</f>
        <v>13.412144</v>
      </c>
      <c r="H138" s="166">
        <f>Rates!BN95</f>
        <v>16.190808000000001</v>
      </c>
    </row>
    <row r="139" spans="2:8">
      <c r="B139" s="145">
        <v>1989</v>
      </c>
      <c r="C139" s="165">
        <f>Deaths!V96</f>
        <v>1198</v>
      </c>
      <c r="D139" s="165">
        <f>Deaths!AR96</f>
        <v>1183</v>
      </c>
      <c r="E139" s="165">
        <f>Deaths!BN96</f>
        <v>2381</v>
      </c>
      <c r="F139" s="166">
        <f>Rates!V96</f>
        <v>21.760854999999999</v>
      </c>
      <c r="G139" s="166">
        <f>Rates!AR96</f>
        <v>14.912663999999999</v>
      </c>
      <c r="H139" s="166">
        <f>Rates!BN96</f>
        <v>17.572828999999999</v>
      </c>
    </row>
    <row r="140" spans="2:8">
      <c r="B140" s="145">
        <v>1990</v>
      </c>
      <c r="C140" s="165">
        <f>Deaths!V97</f>
        <v>1094</v>
      </c>
      <c r="D140" s="165">
        <f>Deaths!AR97</f>
        <v>1165</v>
      </c>
      <c r="E140" s="165">
        <f>Deaths!BN97</f>
        <v>2259</v>
      </c>
      <c r="F140" s="166">
        <f>Rates!V97</f>
        <v>19.281379000000001</v>
      </c>
      <c r="G140" s="166">
        <f>Rates!AR97</f>
        <v>14.314669</v>
      </c>
      <c r="H140" s="166">
        <f>Rates!BN97</f>
        <v>16.329633999999999</v>
      </c>
    </row>
    <row r="141" spans="2:8">
      <c r="B141" s="145">
        <v>1991</v>
      </c>
      <c r="C141" s="165">
        <f>Deaths!V98</f>
        <v>1136</v>
      </c>
      <c r="D141" s="165">
        <f>Deaths!AR98</f>
        <v>1208</v>
      </c>
      <c r="E141" s="165">
        <f>Deaths!BN98</f>
        <v>2344</v>
      </c>
      <c r="F141" s="166">
        <f>Rates!V98</f>
        <v>19.588719000000001</v>
      </c>
      <c r="G141" s="166">
        <f>Rates!AR98</f>
        <v>14.393915</v>
      </c>
      <c r="H141" s="166">
        <f>Rates!BN98</f>
        <v>16.479911000000001</v>
      </c>
    </row>
    <row r="142" spans="2:8">
      <c r="B142" s="145">
        <v>1992</v>
      </c>
      <c r="C142" s="165">
        <f>Deaths!V99</f>
        <v>1279</v>
      </c>
      <c r="D142" s="165">
        <f>Deaths!AR99</f>
        <v>1375</v>
      </c>
      <c r="E142" s="165">
        <f>Deaths!BN99</f>
        <v>2654</v>
      </c>
      <c r="F142" s="166">
        <f>Rates!V99</f>
        <v>21.493736999999999</v>
      </c>
      <c r="G142" s="166">
        <f>Rates!AR99</f>
        <v>15.904949</v>
      </c>
      <c r="H142" s="166">
        <f>Rates!BN99</f>
        <v>18.193605999999999</v>
      </c>
    </row>
    <row r="143" spans="2:8">
      <c r="B143" s="145">
        <v>1993</v>
      </c>
      <c r="C143" s="165">
        <f>Deaths!V100</f>
        <v>1395</v>
      </c>
      <c r="D143" s="165">
        <f>Deaths!AR100</f>
        <v>1394</v>
      </c>
      <c r="E143" s="165">
        <f>Deaths!BN100</f>
        <v>2789</v>
      </c>
      <c r="F143" s="166">
        <f>Rates!V100</f>
        <v>23.019393999999998</v>
      </c>
      <c r="G143" s="166">
        <f>Rates!AR100</f>
        <v>15.650655</v>
      </c>
      <c r="H143" s="166">
        <f>Rates!BN100</f>
        <v>18.544526000000001</v>
      </c>
    </row>
    <row r="144" spans="2:8">
      <c r="B144" s="145">
        <v>1994</v>
      </c>
      <c r="C144" s="165">
        <f>Deaths!V101</f>
        <v>1386</v>
      </c>
      <c r="D144" s="165">
        <f>Deaths!AR101</f>
        <v>1546</v>
      </c>
      <c r="E144" s="165">
        <f>Deaths!BN101</f>
        <v>2932</v>
      </c>
      <c r="F144" s="166">
        <f>Rates!V101</f>
        <v>22.266172999999998</v>
      </c>
      <c r="G144" s="166">
        <f>Rates!AR101</f>
        <v>16.818904</v>
      </c>
      <c r="H144" s="166">
        <f>Rates!BN101</f>
        <v>19.015847999999998</v>
      </c>
    </row>
    <row r="145" spans="2:8">
      <c r="B145" s="145">
        <v>1995</v>
      </c>
      <c r="C145" s="165">
        <f>Deaths!V102</f>
        <v>1390</v>
      </c>
      <c r="D145" s="165">
        <f>Deaths!AR102</f>
        <v>1574</v>
      </c>
      <c r="E145" s="165">
        <f>Deaths!BN102</f>
        <v>2964</v>
      </c>
      <c r="F145" s="166">
        <f>Rates!V102</f>
        <v>21.458919000000002</v>
      </c>
      <c r="G145" s="166">
        <f>Rates!AR102</f>
        <v>16.656939999999999</v>
      </c>
      <c r="H145" s="166">
        <f>Rates!BN102</f>
        <v>18.668745000000001</v>
      </c>
    </row>
    <row r="146" spans="2:8">
      <c r="B146" s="145">
        <v>1996</v>
      </c>
      <c r="C146" s="165">
        <f>Deaths!V103</f>
        <v>1521</v>
      </c>
      <c r="D146" s="165">
        <f>Deaths!AR103</f>
        <v>1550</v>
      </c>
      <c r="E146" s="165">
        <f>Deaths!BN103</f>
        <v>3071</v>
      </c>
      <c r="F146" s="166">
        <f>Rates!V103</f>
        <v>22.611321</v>
      </c>
      <c r="G146" s="166">
        <f>Rates!AR103</f>
        <v>15.852152999999999</v>
      </c>
      <c r="H146" s="166">
        <f>Rates!BN103</f>
        <v>18.698575000000002</v>
      </c>
    </row>
    <row r="147" spans="2:8">
      <c r="B147" s="145">
        <v>1997</v>
      </c>
      <c r="C147" s="165">
        <f>Deaths!V104</f>
        <v>1637</v>
      </c>
      <c r="D147" s="165">
        <f>Deaths!AR104</f>
        <v>2069</v>
      </c>
      <c r="E147" s="165">
        <f>Deaths!BN104</f>
        <v>3706</v>
      </c>
      <c r="F147" s="166">
        <f>Rates!V104</f>
        <v>24.024621</v>
      </c>
      <c r="G147" s="166">
        <f>Rates!AR104</f>
        <v>20.411725000000001</v>
      </c>
      <c r="H147" s="166">
        <f>Rates!BN104</f>
        <v>21.998915</v>
      </c>
    </row>
    <row r="148" spans="2:8">
      <c r="B148" s="145">
        <v>1998</v>
      </c>
      <c r="C148" s="165">
        <f>Deaths!V105</f>
        <v>1735</v>
      </c>
      <c r="D148" s="165">
        <f>Deaths!AR105</f>
        <v>1982</v>
      </c>
      <c r="E148" s="165">
        <f>Deaths!BN105</f>
        <v>3717</v>
      </c>
      <c r="F148" s="166">
        <f>Rates!V105</f>
        <v>24.76491</v>
      </c>
      <c r="G148" s="166">
        <f>Rates!AR105</f>
        <v>18.983256999999998</v>
      </c>
      <c r="H148" s="166">
        <f>Rates!BN105</f>
        <v>21.405028000000001</v>
      </c>
    </row>
    <row r="149" spans="2:8">
      <c r="B149" s="145">
        <v>1999</v>
      </c>
      <c r="C149" s="165">
        <f>Deaths!V106</f>
        <v>1818</v>
      </c>
      <c r="D149" s="165">
        <f>Deaths!AR106</f>
        <v>2072</v>
      </c>
      <c r="E149" s="165">
        <f>Deaths!BN106</f>
        <v>3890</v>
      </c>
      <c r="F149" s="166">
        <f>Rates!V106</f>
        <v>24.663118000000001</v>
      </c>
      <c r="G149" s="166">
        <f>Rates!AR106</f>
        <v>19.208698999999999</v>
      </c>
      <c r="H149" s="166">
        <f>Rates!BN106</f>
        <v>21.624745999999998</v>
      </c>
    </row>
    <row r="150" spans="2:8">
      <c r="B150" s="145">
        <v>2000</v>
      </c>
      <c r="C150" s="165">
        <f>Deaths!V107</f>
        <v>1839</v>
      </c>
      <c r="D150" s="165">
        <f>Deaths!AR107</f>
        <v>2200</v>
      </c>
      <c r="E150" s="165">
        <f>Deaths!BN107</f>
        <v>4039</v>
      </c>
      <c r="F150" s="166">
        <f>Rates!V107</f>
        <v>23.945688000000001</v>
      </c>
      <c r="G150" s="166">
        <f>Rates!AR107</f>
        <v>19.605245</v>
      </c>
      <c r="H150" s="166">
        <f>Rates!BN107</f>
        <v>21.711093000000002</v>
      </c>
    </row>
    <row r="151" spans="2:8">
      <c r="B151" s="145">
        <v>2001</v>
      </c>
      <c r="C151" s="165">
        <f>Deaths!V108</f>
        <v>1894</v>
      </c>
      <c r="D151" s="165">
        <f>Deaths!AR108</f>
        <v>2310</v>
      </c>
      <c r="E151" s="165">
        <f>Deaths!BN108</f>
        <v>4204</v>
      </c>
      <c r="F151" s="166">
        <f>Rates!V108</f>
        <v>24.096841999999999</v>
      </c>
      <c r="G151" s="166">
        <f>Rates!AR108</f>
        <v>19.968886999999999</v>
      </c>
      <c r="H151" s="166">
        <f>Rates!BN108</f>
        <v>21.803249000000001</v>
      </c>
    </row>
    <row r="152" spans="2:8">
      <c r="B152" s="145">
        <v>2002</v>
      </c>
      <c r="C152" s="165">
        <f>Deaths!V109</f>
        <v>2145</v>
      </c>
      <c r="D152" s="165">
        <f>Deaths!AR109</f>
        <v>2477</v>
      </c>
      <c r="E152" s="165">
        <f>Deaths!BN109</f>
        <v>4622</v>
      </c>
      <c r="F152" s="166">
        <f>Rates!V109</f>
        <v>26.354682</v>
      </c>
      <c r="G152" s="166">
        <f>Rates!AR109</f>
        <v>20.734393000000001</v>
      </c>
      <c r="H152" s="166">
        <f>Rates!BN109</f>
        <v>23.307706</v>
      </c>
    </row>
    <row r="153" spans="2:8">
      <c r="B153" s="145">
        <v>2003</v>
      </c>
      <c r="C153" s="165">
        <f>Deaths!V110</f>
        <v>1916</v>
      </c>
      <c r="D153" s="165">
        <f>Deaths!AR110</f>
        <v>2408</v>
      </c>
      <c r="E153" s="165">
        <f>Deaths!BN110</f>
        <v>4324</v>
      </c>
      <c r="F153" s="166">
        <f>Rates!V110</f>
        <v>22.874019000000001</v>
      </c>
      <c r="G153" s="166">
        <f>Rates!AR110</f>
        <v>19.794059000000001</v>
      </c>
      <c r="H153" s="166">
        <f>Rates!BN110</f>
        <v>21.293438999999999</v>
      </c>
    </row>
    <row r="154" spans="2:8">
      <c r="B154" s="145">
        <v>2004</v>
      </c>
      <c r="C154" s="165">
        <f>Deaths!V111</f>
        <v>2046</v>
      </c>
      <c r="D154" s="165">
        <f>Deaths!AR111</f>
        <v>2515</v>
      </c>
      <c r="E154" s="165">
        <f>Deaths!BN111</f>
        <v>4561</v>
      </c>
      <c r="F154" s="166">
        <f>Rates!V111</f>
        <v>23.961306</v>
      </c>
      <c r="G154" s="166">
        <f>Rates!AR111</f>
        <v>20.282236000000001</v>
      </c>
      <c r="H154" s="166">
        <f>Rates!BN111</f>
        <v>21.973101</v>
      </c>
    </row>
    <row r="155" spans="2:8">
      <c r="B155" s="145">
        <v>2005</v>
      </c>
      <c r="C155" s="165">
        <f>Deaths!V112</f>
        <v>2093</v>
      </c>
      <c r="D155" s="165">
        <f>Deaths!AR112</f>
        <v>2604</v>
      </c>
      <c r="E155" s="165">
        <f>Deaths!BN112</f>
        <v>4697</v>
      </c>
      <c r="F155" s="166">
        <f>Rates!V112</f>
        <v>23.617149999999999</v>
      </c>
      <c r="G155" s="166">
        <f>Rates!AR112</f>
        <v>20.322741000000001</v>
      </c>
      <c r="H155" s="166">
        <f>Rates!BN112</f>
        <v>21.860554</v>
      </c>
    </row>
    <row r="156" spans="2:8">
      <c r="B156" s="145">
        <v>2006</v>
      </c>
      <c r="C156" s="165">
        <f>Deaths!V113</f>
        <v>2202</v>
      </c>
      <c r="D156" s="165">
        <f>Deaths!AR113</f>
        <v>2726</v>
      </c>
      <c r="E156" s="165">
        <f>Deaths!BN113</f>
        <v>4928</v>
      </c>
      <c r="F156" s="166">
        <f>Rates!V113</f>
        <v>23.908123</v>
      </c>
      <c r="G156" s="166">
        <f>Rates!AR113</f>
        <v>20.647995999999999</v>
      </c>
      <c r="H156" s="166">
        <f>Rates!BN113</f>
        <v>22.267485000000001</v>
      </c>
    </row>
    <row r="157" spans="2:8">
      <c r="B157" s="145">
        <v>2007</v>
      </c>
      <c r="C157" s="165">
        <f>Deaths!V114</f>
        <v>2519</v>
      </c>
      <c r="D157" s="165">
        <f>Deaths!AR114</f>
        <v>2966</v>
      </c>
      <c r="E157" s="165">
        <f>Deaths!BN114</f>
        <v>5485</v>
      </c>
      <c r="F157" s="166">
        <f>Rates!V114</f>
        <v>26.429711999999999</v>
      </c>
      <c r="G157" s="166">
        <f>Rates!AR114</f>
        <v>21.787921999999998</v>
      </c>
      <c r="H157" s="166">
        <f>Rates!BN114</f>
        <v>24.011547</v>
      </c>
    </row>
    <row r="158" spans="2:8">
      <c r="B158" s="145">
        <v>2008</v>
      </c>
      <c r="C158" s="165">
        <f>Deaths!V115</f>
        <v>2740</v>
      </c>
      <c r="D158" s="165">
        <f>Deaths!AR115</f>
        <v>3243</v>
      </c>
      <c r="E158" s="165">
        <f>Deaths!BN115</f>
        <v>5983</v>
      </c>
      <c r="F158" s="166">
        <f>Rates!V115</f>
        <v>27.999704999999999</v>
      </c>
      <c r="G158" s="166">
        <f>Rates!AR115</f>
        <v>23.040467</v>
      </c>
      <c r="H158" s="166">
        <f>Rates!BN115</f>
        <v>25.317692999999998</v>
      </c>
    </row>
    <row r="159" spans="2:8">
      <c r="B159" s="145">
        <v>2009</v>
      </c>
      <c r="C159" s="165">
        <f>Deaths!V116</f>
        <v>2767</v>
      </c>
      <c r="D159" s="165">
        <f>Deaths!AR116</f>
        <v>3142</v>
      </c>
      <c r="E159" s="165">
        <f>Deaths!BN116</f>
        <v>5909</v>
      </c>
      <c r="F159" s="166">
        <f>Rates!V116</f>
        <v>27.228473000000001</v>
      </c>
      <c r="G159" s="166">
        <f>Rates!AR116</f>
        <v>21.729872</v>
      </c>
      <c r="H159" s="166">
        <f>Rates!BN116</f>
        <v>24.335502999999999</v>
      </c>
    </row>
    <row r="160" spans="2:8">
      <c r="B160" s="145">
        <v>2010</v>
      </c>
      <c r="C160" s="165">
        <f>Deaths!V117</f>
        <v>2786</v>
      </c>
      <c r="D160" s="165">
        <f>Deaths!AR117</f>
        <v>3426</v>
      </c>
      <c r="E160" s="165">
        <f>Deaths!BN117</f>
        <v>6212</v>
      </c>
      <c r="F160" s="166">
        <f>Rates!V117</f>
        <v>26.703754</v>
      </c>
      <c r="G160" s="166">
        <f>Rates!AR117</f>
        <v>22.919893999999999</v>
      </c>
      <c r="H160" s="166">
        <f>Rates!BN117</f>
        <v>24.732537000000001</v>
      </c>
    </row>
    <row r="161" spans="2:8">
      <c r="B161" s="145">
        <v>2011</v>
      </c>
      <c r="C161" s="165">
        <f>Deaths!V118</f>
        <v>3046</v>
      </c>
      <c r="D161" s="165">
        <f>Deaths!AR118</f>
        <v>3698</v>
      </c>
      <c r="E161" s="165">
        <f>Deaths!BN118</f>
        <v>6744</v>
      </c>
      <c r="F161" s="166">
        <f>Rates!V118</f>
        <v>28.168666999999999</v>
      </c>
      <c r="G161" s="166">
        <f>Rates!AR118</f>
        <v>24.017443</v>
      </c>
      <c r="H161" s="166">
        <f>Rates!BN118</f>
        <v>26.038996000000001</v>
      </c>
    </row>
    <row r="162" spans="2:8">
      <c r="B162" s="156">
        <f>IF($D$8&gt;=2012,2012,"")</f>
        <v>2012</v>
      </c>
      <c r="C162" s="165">
        <f>Deaths!V119</f>
        <v>3032</v>
      </c>
      <c r="D162" s="165">
        <f>Deaths!AR119</f>
        <v>3864</v>
      </c>
      <c r="E162" s="165">
        <f>Deaths!BN119</f>
        <v>6896</v>
      </c>
      <c r="F162" s="166">
        <f>Rates!V119</f>
        <v>27.063300999999999</v>
      </c>
      <c r="G162" s="166">
        <f>Rates!AR119</f>
        <v>24.406057000000001</v>
      </c>
      <c r="H162" s="166">
        <f>Rates!BN119</f>
        <v>25.775955</v>
      </c>
    </row>
    <row r="163" spans="2:8">
      <c r="B163" s="156">
        <f>IF($D$8&gt;=2013,2013,"")</f>
        <v>2013</v>
      </c>
      <c r="C163" s="167">
        <f>Deaths!V120</f>
        <v>3374</v>
      </c>
      <c r="D163" s="165">
        <f>Deaths!AR120</f>
        <v>4146</v>
      </c>
      <c r="E163" s="165">
        <f>Deaths!BN120</f>
        <v>7520</v>
      </c>
      <c r="F163" s="166">
        <f>Rates!V120</f>
        <v>29.304210999999999</v>
      </c>
      <c r="G163" s="166">
        <f>Rates!AR120</f>
        <v>25.556329999999999</v>
      </c>
      <c r="H163" s="166">
        <f>Rates!BN120</f>
        <v>27.408771000000002</v>
      </c>
    </row>
    <row r="164" spans="2:8">
      <c r="B164" s="156">
        <f>IF($D$8&gt;=2014,2014,"")</f>
        <v>2014</v>
      </c>
      <c r="C164" s="167">
        <f>Deaths!V121</f>
        <v>3789</v>
      </c>
      <c r="D164" s="165">
        <f>Deaths!AR121</f>
        <v>4321</v>
      </c>
      <c r="E164" s="165">
        <f>Deaths!BN121</f>
        <v>8110</v>
      </c>
      <c r="F164" s="166">
        <f>Rates!V121</f>
        <v>31.605477</v>
      </c>
      <c r="G164" s="166">
        <f>Rates!AR121</f>
        <v>25.826221</v>
      </c>
      <c r="H164" s="166">
        <f>Rates!BN121</f>
        <v>28.566858</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14.981926</v>
      </c>
      <c r="G184" s="176">
        <f>INDEX($B$57:$H$175,MATCH($C$184,$B$57:$B$175,0),6)</f>
        <v>11.185548000000001</v>
      </c>
      <c r="H184" s="176">
        <f>INDEX($B$57:$H$175,MATCH($C$184,$B$57:$B$175,0),7)</f>
        <v>12.882308</v>
      </c>
    </row>
    <row r="185" spans="2:8">
      <c r="B185" s="174" t="s">
        <v>69</v>
      </c>
      <c r="C185" s="175">
        <f>'Interactive summary tables'!$G$10</f>
        <v>2014</v>
      </c>
      <c r="D185" s="172"/>
      <c r="E185" s="174" t="s">
        <v>74</v>
      </c>
      <c r="F185" s="176">
        <f>INDEX($B$57:$H$175,MATCH($C$185,$B$57:$B$175,0),5)</f>
        <v>31.605477</v>
      </c>
      <c r="G185" s="176">
        <f>INDEX($B$57:$H$175,MATCH($C$185,$B$57:$B$175,0),6)</f>
        <v>25.826221</v>
      </c>
      <c r="H185" s="176">
        <f>INDEX($B$57:$H$175,MATCH($C$185,$B$57:$B$175,0),7)</f>
        <v>28.566858</v>
      </c>
    </row>
    <row r="186" spans="2:8">
      <c r="B186" s="177"/>
      <c r="C186" s="175"/>
      <c r="D186" s="172"/>
      <c r="E186" s="174" t="s">
        <v>76</v>
      </c>
      <c r="F186" s="178">
        <f>IF($C$185&lt;=$C$184,"-",(F$185-F$184)/F$184)</f>
        <v>1.1095736956650299</v>
      </c>
      <c r="G186" s="178">
        <f t="shared" ref="G186:H186" si="2">IF($C$185&lt;=$C$184,"-",(G$185-G$184)/G$184)</f>
        <v>1.3088918844208615</v>
      </c>
      <c r="H186" s="178">
        <f t="shared" si="2"/>
        <v>1.2175263935623957</v>
      </c>
    </row>
    <row r="187" spans="2:8">
      <c r="B187" s="174" t="s">
        <v>79</v>
      </c>
      <c r="C187" s="175">
        <f>$C$185-$C$184</f>
        <v>46</v>
      </c>
      <c r="D187" s="172"/>
      <c r="E187" s="174" t="s">
        <v>75</v>
      </c>
      <c r="F187" s="178">
        <f>IF($C$185&lt;=$C$184,"-",((F$185/F$184)^(1/($C$185-$C$184))-1))</f>
        <v>1.6360342475640444E-2</v>
      </c>
      <c r="G187" s="178">
        <f t="shared" ref="G187:H187" si="3">IF($C$185&lt;=$C$184,"-",((G$185/G$184)^(1/($C$185-$C$184))-1))</f>
        <v>1.8357059088928596E-2</v>
      </c>
      <c r="H187" s="178">
        <f t="shared" si="3"/>
        <v>1.7463613393700284E-2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nervous system (ICD-10 G00–G99)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nervous system (ICD-10 G00–G99)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'[grim-all-diseases-of-the-nervous-system-2017.xlsx]Deaths'!$C$75</v>
      </c>
      <c r="G207" s="191" t="str">
        <f ca="1">CELL("address",INDEX(Deaths!$Y$7:$AP$132,MATCH($C$207,Deaths!$B$7:$B$132,0),MATCH($C$210,Deaths!$Y$6:$AP$6,0)))</f>
        <v>'[grim-all-diseases-of-the-nervous-system-2017.xlsx]Deaths'!$Y$75</v>
      </c>
      <c r="H207" s="191" t="str">
        <f ca="1">CELL("address",INDEX(Deaths!$AU$7:$BL$132,MATCH($C$207,Deaths!$B$7:$B$132,0),MATCH($C$210,Deaths!$AU$6:$BL$6,0)))</f>
        <v>'[grim-all-diseases-of-the-nervous-system-2017.xlsx]Deaths'!$AU$75</v>
      </c>
    </row>
    <row r="208" spans="2:8">
      <c r="B208" s="189" t="s">
        <v>69</v>
      </c>
      <c r="C208" s="190">
        <f>'Interactive summary tables'!$E$34</f>
        <v>2014</v>
      </c>
      <c r="D208" s="187"/>
      <c r="E208" s="187" t="s">
        <v>91</v>
      </c>
      <c r="F208" s="191" t="str">
        <f ca="1">CELL("address",INDEX(Deaths!$C$7:$T$132,MATCH($C$208,Deaths!$B$7:$B$132,0),MATCH($C$211,Deaths!$C$6:$T$6,0)))</f>
        <v>'[grim-all-diseases-of-the-nervous-system-2017.xlsx]Deaths'!$T$121</v>
      </c>
      <c r="G208" s="191" t="str">
        <f ca="1">CELL("address",INDEX(Deaths!$Y$7:$AP$132,MATCH($C$208,Deaths!$B$7:$B$132,0),MATCH($C$211,Deaths!$Y$6:$AP$6,0)))</f>
        <v>'[grim-all-diseases-of-the-nervous-system-2017.xlsx]Deaths'!$AP$121</v>
      </c>
      <c r="H208" s="191" t="str">
        <f ca="1">CELL("address",INDEX(Deaths!$AU$7:$BL$132,MATCH($C$208,Deaths!$B$7:$B$132,0),MATCH($C$211,Deaths!$AU$6:$BL$6,0)))</f>
        <v>'[grim-all-diseases-of-the-nervous-system-2017.xlsx]Deaths'!$BL$121</v>
      </c>
    </row>
    <row r="209" spans="2:8">
      <c r="B209" s="189"/>
      <c r="C209" s="190"/>
      <c r="D209" s="187"/>
      <c r="E209" s="187" t="s">
        <v>97</v>
      </c>
      <c r="F209" s="192">
        <f ca="1">SUM(INDIRECT(F$207,1):INDIRECT(F$208,1))</f>
        <v>69014</v>
      </c>
      <c r="G209" s="193">
        <f ca="1">SUM(INDIRECT(G$207,1):INDIRECT(G$208,1))</f>
        <v>76435</v>
      </c>
      <c r="H209" s="193">
        <f ca="1">SUM(INDIRECT(H$207,1):INDIRECT(H$208,1))</f>
        <v>145449</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'[grim-all-diseases-of-the-nervous-system-2017.xlsx]Populations'!$D$84</v>
      </c>
      <c r="G211" s="191" t="str">
        <f ca="1">CELL("address",INDEX(Populations!$Y$16:$AP$141,MATCH($C$207,Populations!$C$16:$C$141,0),MATCH($C$210,Populations!$Y$15:$AP$15,0)))</f>
        <v>'[grim-all-diseases-of-the-nervous-system-2017.xlsx]Populations'!$Y$84</v>
      </c>
      <c r="H211" s="191" t="str">
        <f ca="1">CELL("address",INDEX(Populations!$AT$16:$BK$141,MATCH($C$207,Populations!$C$16:$C$141,0),MATCH($C$210,Populations!$AT$15:$BK$15,0)))</f>
        <v>'[grim-all-diseases-of-the-nervous-system-2017.xlsx]Populations'!$AT$84</v>
      </c>
    </row>
    <row r="212" spans="2:8">
      <c r="B212" s="189"/>
      <c r="C212" s="187"/>
      <c r="D212" s="187"/>
      <c r="E212" s="187" t="s">
        <v>91</v>
      </c>
      <c r="F212" s="191" t="str">
        <f ca="1">CELL("address",INDEX(Populations!$D$16:$U$141,MATCH($C$208,Populations!$C$16:$C$141,0),MATCH($C$211,Populations!$D$15:$U$15,0)))</f>
        <v>'[grim-all-diseases-of-the-nervous-system-2017.xlsx]Populations'!$U$130</v>
      </c>
      <c r="G212" s="191" t="str">
        <f ca="1">CELL("address",INDEX(Populations!$Y$16:$AP$141,MATCH($C$208,Populations!$C$16:$C$141,0),MATCH($C$211,Populations!$Y$15:$AP$15,0)))</f>
        <v>'[grim-all-diseases-of-the-nervous-system-2017.xlsx]Populations'!$AP$130</v>
      </c>
      <c r="H212" s="191" t="str">
        <f ca="1">CELL("address",INDEX(Populations!$AT$16:$BK$141,MATCH($C$208,Populations!$C$16:$C$141,0),MATCH($C$211,Populations!$AT$15:$BK$15,0)))</f>
        <v>'[grim-all-diseases-of-the-nervous-system-2017.xlsx]Populations'!$BK$130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17.018221093738092</v>
      </c>
      <c r="G215" s="195">
        <f t="shared" ref="G215:H215" ca="1" si="4">IF($C$208&lt;$C$207,"-",IF($C$214&lt;$C$213,"-",G$209/G$213*100000))</f>
        <v>18.738649170827827</v>
      </c>
      <c r="H215" s="195">
        <f t="shared" ca="1" si="4"/>
        <v>17.880941673388385</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nervous system (ICD-10 G00–G99)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nervous system (ICD-10 G00–G99)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nervous system (ICD-10 G00–G99)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nervous system (ICD-10 G00–G99)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nervous system (ICD-10 G00–G99)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066490-7699-4FF6-A3E5-AD8073E119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http://purl.org/dc/terms/"/>
    <ds:schemaRef ds:uri="http://schemas.microsoft.com/office/2006/documentManagement/types"/>
    <ds:schemaRef ds:uri="c095c42a-9a6d-4ed6-ad94-052c8814a2e5"/>
    <ds:schemaRef ds:uri="http://www.w3.org/XML/1998/namespace"/>
    <ds:schemaRef ds:uri="http://purl.org/dc/dcmityp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GRIM0600 - All diseases of the nervous system (ICD-10 G00–G99)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