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F143" i="7" l="1"/>
  <c r="G91" i="7"/>
  <c r="H114" i="7"/>
  <c r="G78" i="7"/>
  <c r="G60" i="7"/>
  <c r="H64" i="7"/>
  <c r="F120" i="7"/>
  <c r="G62" i="7"/>
  <c r="H59" i="7"/>
  <c r="F112" i="7"/>
  <c r="H174" i="7"/>
  <c r="G128" i="7"/>
  <c r="H106" i="7"/>
  <c r="G107" i="7"/>
  <c r="G61" i="7"/>
  <c r="F59" i="7"/>
  <c r="H81" i="7"/>
  <c r="F102" i="7"/>
  <c r="F63" i="7"/>
  <c r="H70" i="7"/>
  <c r="F73" i="7"/>
  <c r="F122" i="7"/>
  <c r="G95" i="7"/>
  <c r="H159" i="7"/>
  <c r="G118" i="7"/>
  <c r="G168" i="7"/>
  <c r="H151" i="7"/>
  <c r="H73" i="7"/>
  <c r="F82" i="7"/>
  <c r="H69" i="7"/>
  <c r="H88" i="7"/>
  <c r="H143" i="7"/>
  <c r="H89" i="7"/>
  <c r="F121" i="7"/>
  <c r="G81" i="7"/>
  <c r="F61" i="7"/>
  <c r="G96" i="7"/>
  <c r="H147" i="7"/>
  <c r="H107" i="7"/>
  <c r="F110" i="7"/>
  <c r="G153" i="7"/>
  <c r="H137" i="7"/>
  <c r="G122" i="7"/>
  <c r="G129" i="7"/>
  <c r="F78" i="7"/>
  <c r="F164" i="7"/>
  <c r="F57" i="7"/>
  <c r="F115" i="7"/>
  <c r="F113" i="7"/>
  <c r="G83" i="7"/>
  <c r="H116" i="7"/>
  <c r="H170" i="7"/>
  <c r="H156" i="7"/>
  <c r="H120" i="7"/>
  <c r="F172" i="7"/>
  <c r="H85" i="7"/>
  <c r="F87" i="7"/>
  <c r="F68" i="7"/>
  <c r="H109" i="7"/>
  <c r="F156" i="7"/>
  <c r="F93" i="7"/>
  <c r="H57" i="7"/>
  <c r="F133" i="7"/>
  <c r="H117" i="7"/>
  <c r="G65" i="7"/>
  <c r="G89" i="7"/>
  <c r="F72" i="7"/>
  <c r="G70" i="7"/>
  <c r="F160" i="7"/>
  <c r="H71" i="7"/>
  <c r="H135" i="7"/>
  <c r="H93" i="7"/>
  <c r="G90" i="7"/>
  <c r="H144" i="7"/>
  <c r="G108" i="7"/>
  <c r="H113" i="7"/>
  <c r="G145" i="7"/>
  <c r="G67" i="7"/>
  <c r="F148" i="7"/>
  <c r="F170" i="7"/>
  <c r="G159" i="7"/>
  <c r="F60" i="7"/>
  <c r="H77" i="7"/>
  <c r="F132" i="7"/>
  <c r="G66" i="7"/>
  <c r="F126" i="7"/>
  <c r="H168" i="7"/>
  <c r="F118" i="7"/>
  <c r="G75" i="7"/>
  <c r="G143" i="7"/>
  <c r="H62" i="7"/>
  <c r="H82" i="7"/>
  <c r="F92" i="7"/>
  <c r="H148" i="7"/>
  <c r="H173" i="7"/>
  <c r="F101" i="7"/>
  <c r="F89" i="7"/>
  <c r="H97" i="7"/>
  <c r="G160" i="7"/>
  <c r="G64" i="7"/>
  <c r="H126" i="7"/>
  <c r="G103" i="7"/>
  <c r="G131" i="7"/>
  <c r="H125" i="7"/>
  <c r="G126" i="7"/>
  <c r="H130" i="7"/>
  <c r="G58" i="7"/>
  <c r="G165" i="7"/>
  <c r="F124" i="7"/>
  <c r="G125" i="7"/>
  <c r="G94" i="7"/>
  <c r="H67" i="7"/>
  <c r="G99" i="7"/>
  <c r="G104" i="7"/>
  <c r="G105" i="7"/>
  <c r="F125" i="7"/>
  <c r="H104" i="7"/>
  <c r="H127" i="7"/>
  <c r="H63" i="7"/>
  <c r="H58" i="7"/>
  <c r="H123" i="7"/>
  <c r="F108" i="7"/>
  <c r="F158" i="7"/>
  <c r="H112" i="7"/>
  <c r="H66" i="7"/>
  <c r="H65" i="7"/>
  <c r="F100" i="7"/>
  <c r="F76" i="7"/>
  <c r="F79" i="7"/>
  <c r="H134" i="7"/>
  <c r="H119" i="7"/>
  <c r="F129" i="7"/>
  <c r="F77" i="7"/>
  <c r="G146" i="7"/>
  <c r="F71" i="7"/>
  <c r="H153" i="7"/>
  <c r="G130" i="7"/>
  <c r="F81" i="7"/>
  <c r="G137" i="7"/>
  <c r="H92" i="7"/>
  <c r="H142" i="7"/>
  <c r="F69" i="7"/>
  <c r="F141" i="7"/>
  <c r="F153" i="7"/>
  <c r="F95" i="7"/>
  <c r="G100" i="7"/>
  <c r="H78" i="7"/>
  <c r="F134" i="7"/>
  <c r="H131" i="7"/>
  <c r="G68" i="7"/>
  <c r="F75" i="7"/>
  <c r="H84" i="7"/>
  <c r="H75" i="7"/>
  <c r="H140" i="7"/>
  <c r="G139" i="7"/>
  <c r="G172" i="7"/>
  <c r="H86" i="7"/>
  <c r="F117" i="7"/>
  <c r="F86" i="7"/>
  <c r="F80" i="7"/>
  <c r="F98" i="7"/>
  <c r="F83" i="7"/>
  <c r="G156" i="7"/>
  <c r="G120" i="7"/>
  <c r="G148" i="7"/>
  <c r="G155" i="7"/>
  <c r="F166" i="7"/>
  <c r="G162" i="7"/>
  <c r="F151" i="7"/>
  <c r="G151" i="7"/>
  <c r="G115" i="7"/>
  <c r="H90" i="7"/>
  <c r="G112" i="7"/>
  <c r="G113" i="7"/>
  <c r="F135" i="7"/>
  <c r="G152" i="7"/>
  <c r="F152" i="7"/>
  <c r="F138" i="7"/>
  <c r="H79" i="7"/>
  <c r="H115" i="7"/>
  <c r="G98" i="7"/>
  <c r="H96" i="7"/>
  <c r="H128" i="7"/>
  <c r="H100" i="7"/>
  <c r="F65" i="7"/>
  <c r="H74" i="7"/>
  <c r="F91" i="7"/>
  <c r="H99" i="7"/>
  <c r="G140" i="7"/>
  <c r="F85" i="7"/>
  <c r="G84" i="7"/>
  <c r="G171" i="7"/>
  <c r="G74" i="7"/>
  <c r="H87" i="7"/>
  <c r="H129" i="7"/>
  <c r="G80" i="7"/>
  <c r="F64" i="7"/>
  <c r="F131" i="7"/>
  <c r="G142" i="7"/>
  <c r="F130" i="7"/>
  <c r="G175" i="7"/>
  <c r="G169" i="7"/>
  <c r="F114" i="7"/>
  <c r="F157" i="7"/>
  <c r="H110" i="7"/>
  <c r="F58" i="7"/>
  <c r="G119" i="7"/>
  <c r="G97" i="7"/>
  <c r="F62" i="7"/>
  <c r="F154" i="7"/>
  <c r="F88" i="7"/>
  <c r="G77" i="7"/>
  <c r="G158" i="7"/>
  <c r="F99" i="7"/>
  <c r="H118" i="7"/>
  <c r="F165" i="7"/>
  <c r="G93" i="7"/>
  <c r="F149" i="7"/>
  <c r="G133" i="7"/>
  <c r="H145" i="7"/>
  <c r="H80" i="7"/>
  <c r="F116" i="7"/>
  <c r="F127" i="7"/>
  <c r="H111" i="7"/>
  <c r="H122" i="7"/>
  <c r="G163" i="7"/>
  <c r="F144" i="7"/>
  <c r="H133" i="7"/>
  <c r="H105" i="7"/>
  <c r="H101" i="7"/>
  <c r="G72" i="7"/>
  <c r="H103" i="7"/>
  <c r="G110" i="7"/>
  <c r="G82" i="7"/>
  <c r="G57" i="7"/>
  <c r="G106" i="7"/>
  <c r="H164" i="7"/>
  <c r="G92" i="7"/>
  <c r="F103" i="7"/>
  <c r="G116" i="7"/>
  <c r="G76" i="7"/>
  <c r="G138" i="7"/>
  <c r="G73" i="7"/>
  <c r="G88" i="7"/>
  <c r="H149" i="7"/>
  <c r="F161" i="7"/>
  <c r="H163" i="7"/>
  <c r="G157" i="7"/>
  <c r="G121" i="7"/>
  <c r="G167" i="7"/>
  <c r="G69" i="7"/>
  <c r="G135" i="7"/>
  <c r="H102" i="7"/>
  <c r="F163" i="7"/>
  <c r="F159" i="7"/>
  <c r="F123" i="7"/>
  <c r="H61" i="7"/>
  <c r="H169" i="7"/>
  <c r="G71" i="7"/>
  <c r="H108" i="7"/>
  <c r="F104" i="7"/>
  <c r="F111" i="7"/>
  <c r="G124" i="7"/>
  <c r="G127" i="7"/>
  <c r="G114" i="7"/>
  <c r="F171" i="7"/>
  <c r="H154" i="7"/>
  <c r="G164" i="7"/>
  <c r="H139" i="7"/>
  <c r="F147" i="7"/>
  <c r="H150" i="7"/>
  <c r="G79" i="7"/>
  <c r="F173" i="7"/>
  <c r="G141" i="7"/>
  <c r="F96" i="7"/>
  <c r="H136" i="7"/>
  <c r="F90" i="7"/>
  <c r="F128" i="7"/>
  <c r="F70" i="7"/>
  <c r="H76" i="7"/>
  <c r="F162" i="7"/>
  <c r="G161" i="7"/>
  <c r="H72" i="7"/>
  <c r="G111" i="7"/>
  <c r="F109" i="7"/>
  <c r="F107" i="7"/>
  <c r="G166" i="7"/>
  <c r="G123" i="7"/>
  <c r="F167" i="7"/>
  <c r="F145" i="7"/>
  <c r="H166" i="7"/>
  <c r="H95" i="7"/>
  <c r="F150" i="7"/>
  <c r="F140" i="7"/>
  <c r="G59" i="7"/>
  <c r="F169" i="7"/>
  <c r="H146" i="7"/>
  <c r="H157" i="7"/>
  <c r="F66" i="7"/>
  <c r="H155" i="7"/>
  <c r="H158" i="7"/>
  <c r="F119" i="7"/>
  <c r="H162" i="7"/>
  <c r="H94" i="7"/>
  <c r="F136" i="7"/>
  <c r="G102" i="7"/>
  <c r="G63" i="7"/>
  <c r="F142" i="7"/>
  <c r="F168" i="7"/>
  <c r="F155" i="7"/>
  <c r="G136" i="7"/>
  <c r="G109" i="7"/>
  <c r="F84" i="7"/>
  <c r="G149" i="7"/>
  <c r="H171" i="7"/>
  <c r="H60" i="7"/>
  <c r="F106" i="7"/>
  <c r="H68" i="7"/>
  <c r="G101" i="7"/>
  <c r="F137" i="7"/>
  <c r="H121" i="7"/>
  <c r="H172" i="7"/>
  <c r="H138" i="7"/>
  <c r="F174" i="7"/>
  <c r="G147" i="7"/>
  <c r="G154" i="7"/>
  <c r="G134" i="7"/>
  <c r="G85" i="7"/>
  <c r="F94" i="7"/>
  <c r="G170" i="7"/>
  <c r="H98" i="7"/>
  <c r="H83" i="7"/>
  <c r="F139" i="7"/>
  <c r="F74" i="7"/>
  <c r="H165" i="7"/>
  <c r="H91" i="7"/>
  <c r="H175" i="7"/>
  <c r="H160" i="7"/>
  <c r="G86" i="7"/>
  <c r="G174" i="7"/>
  <c r="H167" i="7"/>
  <c r="H141" i="7"/>
  <c r="F175" i="7"/>
  <c r="G117" i="7"/>
  <c r="H152" i="7"/>
  <c r="H161" i="7"/>
  <c r="F67" i="7"/>
  <c r="G150"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G39" i="7"/>
  <c r="M32" i="7"/>
  <c r="Q38" i="7"/>
  <c r="H212" i="7"/>
  <c r="F38" i="7"/>
  <c r="S38" i="7"/>
  <c r="J39" i="7"/>
  <c r="C39" i="7"/>
  <c r="I39" i="7"/>
  <c r="H32" i="7"/>
  <c r="K38" i="7"/>
  <c r="O39" i="7"/>
  <c r="R39" i="7"/>
  <c r="D33" i="7"/>
  <c r="C38" i="7"/>
  <c r="D32" i="7"/>
  <c r="G211" i="7"/>
  <c r="L33" i="7"/>
  <c r="Q39" i="7"/>
  <c r="E39" i="7"/>
  <c r="K32" i="7"/>
  <c r="D38" i="7"/>
  <c r="F208" i="7"/>
  <c r="P32" i="7"/>
  <c r="N39" i="7"/>
  <c r="S32" i="7"/>
  <c r="F32" i="7"/>
  <c r="N32" i="7"/>
  <c r="G38" i="7"/>
  <c r="H207" i="7"/>
  <c r="R38" i="7"/>
  <c r="M33" i="7"/>
  <c r="H39" i="7"/>
  <c r="H33" i="7"/>
  <c r="F33" i="7"/>
  <c r="C32" i="7"/>
  <c r="M39" i="7"/>
  <c r="H208" i="7"/>
  <c r="G208" i="7"/>
  <c r="T32" i="7"/>
  <c r="G207" i="7"/>
  <c r="T39" i="7"/>
  <c r="P38" i="7"/>
  <c r="F207" i="7"/>
  <c r="I38" i="7"/>
  <c r="F39" i="7"/>
  <c r="G32" i="7"/>
  <c r="S39" i="7"/>
  <c r="P33" i="7"/>
  <c r="J33" i="7"/>
  <c r="N38" i="7"/>
  <c r="E32" i="7"/>
  <c r="N33" i="7"/>
  <c r="I33" i="7"/>
  <c r="G33" i="7"/>
  <c r="S33" i="7"/>
  <c r="M38" i="7"/>
  <c r="J32" i="7"/>
  <c r="O32" i="7"/>
  <c r="K33" i="7"/>
  <c r="H38" i="7"/>
  <c r="K39" i="7"/>
  <c r="O38" i="7"/>
  <c r="I32" i="7"/>
  <c r="E38" i="7"/>
  <c r="L32" i="7"/>
  <c r="T33" i="7"/>
  <c r="P39" i="7"/>
  <c r="R32" i="7"/>
  <c r="F211" i="7"/>
  <c r="O33" i="7"/>
  <c r="Q33" i="7"/>
  <c r="F212" i="7"/>
  <c r="G212" i="7"/>
  <c r="L38" i="7"/>
  <c r="D39" i="7"/>
  <c r="L39" i="7"/>
  <c r="C33" i="7"/>
  <c r="R33" i="7"/>
  <c r="H211" i="7"/>
  <c r="J38" i="7"/>
  <c r="E33" i="7"/>
  <c r="T38" i="7"/>
  <c r="N43" i="7" l="1"/>
  <c r="Q43" i="7"/>
  <c r="L42" i="7"/>
  <c r="T43" i="7"/>
  <c r="H42" i="7"/>
  <c r="I43" i="7"/>
  <c r="D108" i="7"/>
  <c r="C156" i="7"/>
  <c r="E101" i="7"/>
  <c r="C103" i="7"/>
  <c r="D75" i="7"/>
  <c r="C165" i="7"/>
  <c r="D74" i="7"/>
  <c r="D171" i="7"/>
  <c r="J43" i="7"/>
  <c r="O43" i="7"/>
  <c r="D43" i="7"/>
  <c r="C97" i="7"/>
  <c r="S42" i="7"/>
  <c r="G42" i="7"/>
  <c r="C101" i="7"/>
  <c r="S43" i="7"/>
  <c r="E124" i="7"/>
  <c r="P43" i="7"/>
  <c r="G43" i="7"/>
  <c r="C60" i="7"/>
  <c r="D136" i="7"/>
  <c r="J42" i="7"/>
  <c r="E43" i="7"/>
  <c r="D131" i="7"/>
  <c r="C85" i="7"/>
  <c r="T42" i="7"/>
  <c r="D67" i="7"/>
  <c r="D130" i="7"/>
  <c r="E126" i="7"/>
  <c r="E73" i="7"/>
  <c r="C135" i="7"/>
  <c r="E108" i="7"/>
  <c r="E59" i="7"/>
  <c r="D155" i="7"/>
  <c r="E109" i="7"/>
  <c r="R42" i="7"/>
  <c r="E57" i="7"/>
  <c r="C132" i="7"/>
  <c r="C133" i="7"/>
  <c r="C171" i="7"/>
  <c r="D151" i="7"/>
  <c r="R43" i="7"/>
  <c r="C99" i="7"/>
  <c r="C142" i="7"/>
  <c r="D78" i="7"/>
  <c r="E146" i="7"/>
  <c r="C126" i="7"/>
  <c r="E78" i="7"/>
  <c r="C78" i="7"/>
  <c r="E83" i="7"/>
  <c r="D128" i="7"/>
  <c r="K42" i="7"/>
  <c r="D159" i="7"/>
  <c r="D69" i="7"/>
  <c r="C104" i="7"/>
  <c r="E93" i="7"/>
  <c r="E94" i="7"/>
  <c r="E141" i="7"/>
  <c r="D135" i="7"/>
  <c r="D166" i="7"/>
  <c r="D147" i="7"/>
  <c r="C109" i="7"/>
  <c r="F43" i="7"/>
  <c r="C157" i="7"/>
  <c r="U38" i="7"/>
  <c r="C42" i="7"/>
  <c r="U39" i="7"/>
  <c r="C43" i="7"/>
  <c r="D170" i="7"/>
  <c r="E66" i="7"/>
  <c r="E100" i="7"/>
  <c r="D103" i="7"/>
  <c r="E71" i="7"/>
  <c r="E68" i="7"/>
  <c r="E135" i="7"/>
  <c r="D89" i="7"/>
  <c r="L43" i="7"/>
  <c r="D134" i="7"/>
  <c r="D158" i="7"/>
  <c r="E96" i="7"/>
  <c r="E150" i="7"/>
  <c r="C170" i="7"/>
  <c r="C125" i="7"/>
  <c r="C108" i="7"/>
  <c r="D42" i="7"/>
  <c r="E105" i="7"/>
  <c r="D109" i="7"/>
  <c r="D60" i="7"/>
  <c r="C111" i="7"/>
  <c r="C154" i="7"/>
  <c r="C164" i="7"/>
  <c r="I42" i="7"/>
  <c r="E164" i="7"/>
  <c r="C70" i="7"/>
  <c r="N42" i="7"/>
  <c r="D144" i="7"/>
  <c r="D114" i="7"/>
  <c r="E156" i="7"/>
  <c r="E80" i="7"/>
  <c r="D140" i="7"/>
  <c r="D59" i="7"/>
  <c r="C74" i="7"/>
  <c r="E168" i="7"/>
  <c r="E115" i="7"/>
  <c r="C149" i="7"/>
  <c r="D112" i="7"/>
  <c r="D120" i="7"/>
  <c r="D99" i="7"/>
  <c r="D100" i="7"/>
  <c r="C123" i="7"/>
  <c r="K43" i="7"/>
  <c r="D154" i="7"/>
  <c r="E99" i="7"/>
  <c r="D157" i="7"/>
  <c r="C144" i="7"/>
  <c r="D111" i="7"/>
  <c r="C77" i="7"/>
  <c r="D118" i="7"/>
  <c r="D138" i="7"/>
  <c r="D73" i="7"/>
  <c r="E65" i="7"/>
  <c r="E125" i="7"/>
  <c r="E122" i="7"/>
  <c r="E102" i="7"/>
  <c r="F42" i="7"/>
  <c r="D66" i="7"/>
  <c r="C155" i="7"/>
  <c r="D124" i="7"/>
  <c r="E143" i="7"/>
  <c r="E85" i="7"/>
  <c r="C73" i="7"/>
  <c r="H43" i="7"/>
  <c r="E72" i="7"/>
  <c r="C131" i="7"/>
  <c r="E82" i="7"/>
  <c r="D137" i="7"/>
  <c r="E132" i="7"/>
  <c r="D102" i="7"/>
  <c r="C152" i="7"/>
  <c r="M42" i="7"/>
  <c r="C107" i="7"/>
  <c r="E123" i="7"/>
  <c r="D173" i="7"/>
  <c r="C145" i="7"/>
  <c r="D76" i="7"/>
  <c r="E121" i="7"/>
  <c r="C172" i="7"/>
  <c r="E170" i="7"/>
  <c r="D160" i="7"/>
  <c r="D150" i="7"/>
  <c r="C110" i="7"/>
  <c r="C75" i="7"/>
  <c r="D175" i="7"/>
  <c r="D123" i="7"/>
  <c r="E147" i="7"/>
  <c r="D121" i="7"/>
  <c r="C88" i="7"/>
  <c r="D83" i="7"/>
  <c r="C92" i="7"/>
  <c r="E163" i="7"/>
  <c r="C66" i="7"/>
  <c r="C174" i="7"/>
  <c r="C79" i="7"/>
  <c r="O42" i="7"/>
  <c r="P42" i="7"/>
  <c r="E158" i="7"/>
  <c r="E152" i="7"/>
  <c r="D70" i="7"/>
  <c r="E86"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114" i="7"/>
  <c r="D98" i="7"/>
  <c r="E148" i="7"/>
  <c r="C76" i="7"/>
  <c r="D107" i="7"/>
  <c r="D101" i="7"/>
  <c r="C87"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116" i="7"/>
  <c r="C119" i="7"/>
  <c r="D88"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E169" i="7"/>
  <c r="E76" i="7"/>
  <c r="C162" i="7"/>
  <c r="E58" i="7"/>
  <c r="E155" i="7"/>
  <c r="E119" i="7"/>
  <c r="C173" i="7"/>
  <c r="E116" i="7"/>
  <c r="D58" i="7"/>
  <c r="E131" i="7"/>
  <c r="D92" i="7"/>
  <c r="D90" i="7"/>
  <c r="C96" i="7"/>
  <c r="E61" i="7"/>
  <c r="E104" i="7"/>
  <c r="E98" i="7"/>
  <c r="E145" i="7"/>
  <c r="C102" i="7"/>
  <c r="E74" i="7"/>
  <c r="D80" i="7"/>
  <c r="C65" i="7"/>
  <c r="E171" i="7"/>
  <c r="D148" i="7"/>
  <c r="D139" i="7"/>
  <c r="D110" i="7"/>
  <c r="C161" i="7"/>
  <c r="C168" i="7"/>
  <c r="C136" i="7"/>
  <c r="C63" i="7"/>
  <c r="C160" i="7"/>
  <c r="C84" i="7"/>
  <c r="E63" i="7"/>
  <c r="D153" i="7"/>
  <c r="C167" i="7"/>
  <c r="C112" i="7"/>
  <c r="C163" i="7"/>
  <c r="E77" i="7"/>
  <c r="C72" i="7"/>
  <c r="E110" i="7"/>
  <c r="E111" i="7"/>
  <c r="C120" i="7"/>
  <c r="E67" i="7"/>
  <c r="E133" i="7"/>
  <c r="E134" i="7"/>
  <c r="E79" i="7"/>
  <c r="D96" i="7"/>
  <c r="D146" i="7"/>
  <c r="D125" i="7"/>
  <c r="C169" i="7"/>
  <c r="E87" i="7"/>
  <c r="C89" i="7"/>
  <c r="C146" i="7"/>
  <c r="E149" i="7"/>
  <c r="C153" i="7"/>
  <c r="D85" i="7"/>
  <c r="C150" i="7"/>
  <c r="C113" i="7"/>
  <c r="C67" i="7"/>
  <c r="C151"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F209" i="7"/>
  <c r="H209" i="7"/>
  <c r="G209" i="7"/>
  <c r="F213" i="7"/>
  <c r="H213" i="7"/>
  <c r="G213" i="7"/>
  <c r="G215" i="7" l="1"/>
  <c r="N34" i="12" s="1"/>
  <c r="H215" i="7"/>
  <c r="O34" i="12" s="1"/>
  <c r="F215" i="7"/>
  <c r="M34" i="12" s="1"/>
</calcChain>
</file>

<file path=xl/sharedStrings.xml><?xml version="1.0" encoding="utf-8"?>
<sst xmlns="http://schemas.openxmlformats.org/spreadsheetml/2006/main" count="13225" uniqueCount="214">
  <si>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</si>
  <si>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</si>
  <si>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</si>
  <si>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</si>
  <si>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</si>
  <si>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</si>
  <si>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</si>
  <si>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</si>
  <si>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</si>
  <si>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</si>
  <si>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</si>
  <si>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</si>
  <si>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</si>
  <si>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</si>
  <si>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</si>
  <si>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</si>
  <si>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</si>
  <si>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</si>
  <si>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</si>
  <si>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</si>
  <si>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</si>
  <si>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</si>
  <si>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</si>
  <si>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</si>
  <si>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</si>
  <si>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</si>
  <si>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</si>
  <si>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</si>
  <si>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</si>
  <si>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</si>
  <si>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</si>
  <si>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</si>
  <si>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</si>
  <si>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</si>
  <si>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</si>
  <si>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</si>
  <si>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</si>
  <si>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</si>
  <si>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</si>
  <si>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</si>
  <si>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</si>
  <si>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</si>
  <si>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</si>
  <si>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</si>
  <si>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</si>
  <si>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</si>
  <si>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</si>
  <si>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</si>
  <si>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</si>
  <si>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</si>
  <si>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</si>
  <si>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</si>
  <si>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</si>
  <si>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</si>
  <si>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</si>
  <si>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</si>
  <si>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</si>
  <si>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</si>
  <si>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</si>
  <si>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</si>
  <si>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</si>
  <si>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</si>
  <si>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</si>
  <si>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</si>
  <si>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</si>
  <si>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</si>
  <si>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</si>
  <si>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</si>
  <si>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</si>
  <si>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</si>
  <si>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</si>
  <si>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</si>
  <si>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</si>
  <si>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</si>
  <si>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</si>
  <si>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</si>
  <si>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</si>
  <si>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</si>
  <si>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</si>
  <si>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</si>
  <si>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</si>
  <si>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</si>
  <si>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</si>
  <si>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</si>
  <si>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</si>
  <si>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</si>
  <si>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</si>
  <si>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</si>
  <si>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</si>
  <si>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</si>
  <si>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</si>
  <si>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</si>
  <si>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</si>
  <si>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</si>
  <si>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</si>
  <si>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</si>
  <si>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</si>
  <si>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</si>
  <si>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</si>
  <si>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</si>
  <si>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</si>
  <si>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</si>
  <si>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</si>
  <si>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</si>
  <si>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</si>
  <si>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</si>
  <si>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</si>
  <si>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</si>
  <si>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</si>
  <si>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</si>
  <si>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</si>
  <si>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</si>
  <si>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</si>
  <si>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</si>
  <si>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</si>
  <si>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</si>
  <si>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</si>
  <si>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</si>
  <si>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</si>
  <si>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</si>
  <si>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</si>
  <si>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</si>
  <si>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</si>
  <si>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</si>
  <si>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</si>
  <si>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</si>
  <si>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</si>
  <si>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</si>
  <si>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</si>
  <si>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</si>
  <si>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</si>
  <si>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</si>
  <si>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</si>
  <si>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</si>
  <si>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</si>
  <si>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</si>
  <si>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</si>
  <si>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</si>
  <si>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</si>
  <si>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</si>
  <si>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</si>
  <si>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</si>
  <si>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</si>
  <si>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</si>
  <si>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</si>
  <si>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</si>
  <si>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</si>
  <si>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</si>
  <si>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</si>
  <si>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</si>
  <si>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</si>
  <si>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</si>
  <si>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</si>
  <si>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</si>
  <si>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</si>
  <si>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</si>
  <si>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</si>
  <si>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</si>
  <si>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</si>
  <si>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</si>
  <si>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</si>
  <si>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</si>
  <si>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</si>
  <si>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</si>
  <si>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</si>
  <si>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</si>
  <si>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</si>
  <si>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</si>
  <si>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</si>
  <si>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</si>
  <si>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</si>
  <si>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</si>
  <si>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</si>
  <si>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</si>
  <si>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</si>
  <si>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</si>
  <si>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</si>
  <si>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</si>
  <si>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</si>
  <si>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</si>
  <si>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</si>
  <si>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</si>
  <si>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</si>
  <si>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</si>
  <si>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</si>
  <si>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</si>
  <si>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</si>
  <si>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</si>
  <si>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</si>
  <si>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</si>
  <si>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</si>
  <si>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</si>
  <si>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</si>
  <si>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</si>
  <si>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</si>
  <si>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</si>
  <si>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</si>
  <si>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</si>
  <si>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</si>
  <si>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</si>
  <si>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</si>
  <si>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GRIM1200</t>
  </si>
  <si>
    <t>GRIM_output.xls</t>
  </si>
  <si>
    <t>All diseases of the skin and subcutaneous tissue (ICD-10 L00–L99), 1968–2014</t>
  </si>
  <si>
    <t>Final</t>
  </si>
  <si>
    <t>Final Recast</t>
  </si>
  <si>
    <t>Revised</t>
  </si>
  <si>
    <t>Preliminary</t>
  </si>
  <si>
    <t>year</t>
  </si>
  <si>
    <t>SnapshotId</t>
  </si>
  <si>
    <t>All diseases of the skin and subcutaneous tissue</t>
  </si>
  <si>
    <t>L00–L99</t>
  </si>
  <si>
    <t>680–709</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</si>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</sst>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0" fillId="3" borderId="0" xfId="0" applyFill="1" applyAlignment="1">
      <alignment horizontal="left"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diseases of the skin and subcutaneous tissue (ICD-10 L00–L99), by sex and year, 1968–2014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Admin!Deaths_male</c:f>
              <c:numCache>
                <c:formatCode>#,##0</c:formatCode>
                <c:ptCount val="47"/>
                <c:pt idx="0">
                  <c:v>36</c:v>
                </c:pt>
                <c:pt idx="1">
                  <c:v>39</c:v>
                </c:pt>
                <c:pt idx="2">
                  <c:v>40</c:v>
                </c:pt>
                <c:pt idx="3">
                  <c:v>27</c:v>
                </c:pt>
                <c:pt idx="4">
                  <c:v>39</c:v>
                </c:pt>
                <c:pt idx="5">
                  <c:v>32</c:v>
                </c:pt>
                <c:pt idx="6">
                  <c:v>25</c:v>
                </c:pt>
                <c:pt idx="7">
                  <c:v>32</c:v>
                </c:pt>
                <c:pt idx="8">
                  <c:v>39</c:v>
                </c:pt>
                <c:pt idx="9">
                  <c:v>29</c:v>
                </c:pt>
                <c:pt idx="10">
                  <c:v>33</c:v>
                </c:pt>
                <c:pt idx="11">
                  <c:v>16</c:v>
                </c:pt>
                <c:pt idx="12">
                  <c:v>22</c:v>
                </c:pt>
                <c:pt idx="13">
                  <c:v>24</c:v>
                </c:pt>
                <c:pt idx="14">
                  <c:v>26</c:v>
                </c:pt>
                <c:pt idx="15">
                  <c:v>34</c:v>
                </c:pt>
                <c:pt idx="16">
                  <c:v>29</c:v>
                </c:pt>
                <c:pt idx="17">
                  <c:v>26</c:v>
                </c:pt>
                <c:pt idx="18">
                  <c:v>44</c:v>
                </c:pt>
                <c:pt idx="19">
                  <c:v>32</c:v>
                </c:pt>
                <c:pt idx="20">
                  <c:v>47</c:v>
                </c:pt>
                <c:pt idx="21">
                  <c:v>55</c:v>
                </c:pt>
                <c:pt idx="22">
                  <c:v>51</c:v>
                </c:pt>
                <c:pt idx="23">
                  <c:v>38</c:v>
                </c:pt>
                <c:pt idx="24">
                  <c:v>56</c:v>
                </c:pt>
                <c:pt idx="25">
                  <c:v>68</c:v>
                </c:pt>
                <c:pt idx="26">
                  <c:v>85</c:v>
                </c:pt>
                <c:pt idx="27">
                  <c:v>90</c:v>
                </c:pt>
                <c:pt idx="28">
                  <c:v>58</c:v>
                </c:pt>
                <c:pt idx="29">
                  <c:v>101</c:v>
                </c:pt>
                <c:pt idx="30">
                  <c:v>96</c:v>
                </c:pt>
                <c:pt idx="31">
                  <c:v>108</c:v>
                </c:pt>
                <c:pt idx="32">
                  <c:v>99</c:v>
                </c:pt>
                <c:pt idx="33">
                  <c:v>106</c:v>
                </c:pt>
                <c:pt idx="34">
                  <c:v>119</c:v>
                </c:pt>
                <c:pt idx="35">
                  <c:v>109</c:v>
                </c:pt>
                <c:pt idx="36">
                  <c:v>127</c:v>
                </c:pt>
                <c:pt idx="37">
                  <c:v>161</c:v>
                </c:pt>
                <c:pt idx="38">
                  <c:v>139</c:v>
                </c:pt>
                <c:pt idx="39">
                  <c:v>148</c:v>
                </c:pt>
                <c:pt idx="40">
                  <c:v>181</c:v>
                </c:pt>
                <c:pt idx="41">
                  <c:v>133</c:v>
                </c:pt>
                <c:pt idx="42">
                  <c:v>146</c:v>
                </c:pt>
                <c:pt idx="43">
                  <c:v>190</c:v>
                </c:pt>
                <c:pt idx="44">
                  <c:v>148</c:v>
                </c:pt>
                <c:pt idx="45">
                  <c:v>189</c:v>
                </c:pt>
                <c:pt idx="46">
                  <c:v>202</c:v>
                </c:pt>
              </c:numCache>
            </c:numRef>
          </c:yVal>
          <c:smooth val="0"/>
        </c:ser>
        <c:ser>
          <c:idx val="1"/>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Admin!Deaths_female</c:f>
              <c:numCache>
                <c:formatCode>#,##0</c:formatCode>
                <c:ptCount val="47"/>
                <c:pt idx="0">
                  <c:v>29</c:v>
                </c:pt>
                <c:pt idx="1">
                  <c:v>35</c:v>
                </c:pt>
                <c:pt idx="2">
                  <c:v>36</c:v>
                </c:pt>
                <c:pt idx="3">
                  <c:v>33</c:v>
                </c:pt>
                <c:pt idx="4">
                  <c:v>42</c:v>
                </c:pt>
                <c:pt idx="5">
                  <c:v>40</c:v>
                </c:pt>
                <c:pt idx="6">
                  <c:v>40</c:v>
                </c:pt>
                <c:pt idx="7">
                  <c:v>47</c:v>
                </c:pt>
                <c:pt idx="8">
                  <c:v>52</c:v>
                </c:pt>
                <c:pt idx="9">
                  <c:v>36</c:v>
                </c:pt>
                <c:pt idx="10">
                  <c:v>45</c:v>
                </c:pt>
                <c:pt idx="11">
                  <c:v>23</c:v>
                </c:pt>
                <c:pt idx="12">
                  <c:v>38</c:v>
                </c:pt>
                <c:pt idx="13">
                  <c:v>22</c:v>
                </c:pt>
                <c:pt idx="14">
                  <c:v>30</c:v>
                </c:pt>
                <c:pt idx="15">
                  <c:v>41</c:v>
                </c:pt>
                <c:pt idx="16">
                  <c:v>28</c:v>
                </c:pt>
                <c:pt idx="17">
                  <c:v>57</c:v>
                </c:pt>
                <c:pt idx="18">
                  <c:v>58</c:v>
                </c:pt>
                <c:pt idx="19">
                  <c:v>63</c:v>
                </c:pt>
                <c:pt idx="20">
                  <c:v>80</c:v>
                </c:pt>
                <c:pt idx="21">
                  <c:v>89</c:v>
                </c:pt>
                <c:pt idx="22">
                  <c:v>86</c:v>
                </c:pt>
                <c:pt idx="23">
                  <c:v>75</c:v>
                </c:pt>
                <c:pt idx="24">
                  <c:v>93</c:v>
                </c:pt>
                <c:pt idx="25">
                  <c:v>107</c:v>
                </c:pt>
                <c:pt idx="26">
                  <c:v>126</c:v>
                </c:pt>
                <c:pt idx="27">
                  <c:v>160</c:v>
                </c:pt>
                <c:pt idx="28">
                  <c:v>117</c:v>
                </c:pt>
                <c:pt idx="29">
                  <c:v>139</c:v>
                </c:pt>
                <c:pt idx="30">
                  <c:v>164</c:v>
                </c:pt>
                <c:pt idx="31">
                  <c:v>181</c:v>
                </c:pt>
                <c:pt idx="32">
                  <c:v>153</c:v>
                </c:pt>
                <c:pt idx="33">
                  <c:v>159</c:v>
                </c:pt>
                <c:pt idx="34">
                  <c:v>215</c:v>
                </c:pt>
                <c:pt idx="35">
                  <c:v>196</c:v>
                </c:pt>
                <c:pt idx="36">
                  <c:v>210</c:v>
                </c:pt>
                <c:pt idx="37">
                  <c:v>205</c:v>
                </c:pt>
                <c:pt idx="38">
                  <c:v>194</c:v>
                </c:pt>
                <c:pt idx="39">
                  <c:v>216</c:v>
                </c:pt>
                <c:pt idx="40">
                  <c:v>218</c:v>
                </c:pt>
                <c:pt idx="41">
                  <c:v>253</c:v>
                </c:pt>
                <c:pt idx="42">
                  <c:v>252</c:v>
                </c:pt>
                <c:pt idx="43">
                  <c:v>253</c:v>
                </c:pt>
                <c:pt idx="44">
                  <c:v>250</c:v>
                </c:pt>
                <c:pt idx="45">
                  <c:v>246</c:v>
                </c:pt>
                <c:pt idx="46">
                  <c:v>277</c:v>
                </c:pt>
              </c:numCache>
            </c:numRef>
          </c:yVal>
          <c:smooth val="0"/>
        </c:ser>
        <c:dLbls>
          <c:showLegendKey val="0"/>
          <c:showVal val="0"/>
          <c:showCatName val="0"/>
          <c:showSerName val="0"/>
          <c:showPercent val="0"/>
          <c:showBubbleSize val="0"/>
        </c:dLbls>
        <c:axId val="69204992"/>
        <c:axId val="69207168"/>
      </c:scatterChart>
      <c:valAx>
        <c:axId val="6920499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9207168"/>
        <c:crosses val="autoZero"/>
        <c:crossBetween val="midCat"/>
        <c:minorUnit val="10"/>
      </c:valAx>
      <c:valAx>
        <c:axId val="6920716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6920499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diseases of the skin and subcutaneous tissue (ICD-10 L00–L99), by sex and year, 1968–2014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Admin!ASR_male</c:f>
              <c:numCache>
                <c:formatCode>0.0</c:formatCode>
                <c:ptCount val="47"/>
                <c:pt idx="0">
                  <c:v>1.0264624</c:v>
                </c:pt>
                <c:pt idx="1">
                  <c:v>1.3127888000000001</c:v>
                </c:pt>
                <c:pt idx="2">
                  <c:v>1.1412551</c:v>
                </c:pt>
                <c:pt idx="3">
                  <c:v>0.68296319999999999</c:v>
                </c:pt>
                <c:pt idx="4">
                  <c:v>0.96413990000000005</c:v>
                </c:pt>
                <c:pt idx="5">
                  <c:v>0.82913199999999998</c:v>
                </c:pt>
                <c:pt idx="6">
                  <c:v>0.61924219999999996</c:v>
                </c:pt>
                <c:pt idx="7">
                  <c:v>0.83167840000000004</c:v>
                </c:pt>
                <c:pt idx="8">
                  <c:v>0.99740379999999995</c:v>
                </c:pt>
                <c:pt idx="9">
                  <c:v>0.76726720000000004</c:v>
                </c:pt>
                <c:pt idx="10">
                  <c:v>0.9395097</c:v>
                </c:pt>
                <c:pt idx="11">
                  <c:v>0.41986800000000002</c:v>
                </c:pt>
                <c:pt idx="12">
                  <c:v>0.64480870000000001</c:v>
                </c:pt>
                <c:pt idx="13">
                  <c:v>0.62302389999999996</c:v>
                </c:pt>
                <c:pt idx="14">
                  <c:v>0.57614120000000002</c:v>
                </c:pt>
                <c:pt idx="15">
                  <c:v>0.85507359999999999</c:v>
                </c:pt>
                <c:pt idx="16">
                  <c:v>0.76241959999999998</c:v>
                </c:pt>
                <c:pt idx="17">
                  <c:v>0.72140879999999996</c:v>
                </c:pt>
                <c:pt idx="18">
                  <c:v>0.9391273</c:v>
                </c:pt>
                <c:pt idx="19">
                  <c:v>0.75498759999999998</c:v>
                </c:pt>
                <c:pt idx="20">
                  <c:v>1.0275548000000001</c:v>
                </c:pt>
                <c:pt idx="21">
                  <c:v>1.2014636000000001</c:v>
                </c:pt>
                <c:pt idx="22">
                  <c:v>1.1513123999999999</c:v>
                </c:pt>
                <c:pt idx="23">
                  <c:v>0.77643899999999999</c:v>
                </c:pt>
                <c:pt idx="24">
                  <c:v>1.0900763</c:v>
                </c:pt>
                <c:pt idx="25">
                  <c:v>1.2572258000000001</c:v>
                </c:pt>
                <c:pt idx="26">
                  <c:v>1.5326677</c:v>
                </c:pt>
                <c:pt idx="27">
                  <c:v>1.5575953</c:v>
                </c:pt>
                <c:pt idx="28">
                  <c:v>1.0091129999999999</c:v>
                </c:pt>
                <c:pt idx="29">
                  <c:v>1.6236022999999999</c:v>
                </c:pt>
                <c:pt idx="30">
                  <c:v>1.4767178000000001</c:v>
                </c:pt>
                <c:pt idx="31">
                  <c:v>1.5481204</c:v>
                </c:pt>
                <c:pt idx="32">
                  <c:v>1.3819908000000001</c:v>
                </c:pt>
                <c:pt idx="33">
                  <c:v>1.4397051000000001</c:v>
                </c:pt>
                <c:pt idx="34">
                  <c:v>1.5237529999999999</c:v>
                </c:pt>
                <c:pt idx="35">
                  <c:v>1.3489062000000001</c:v>
                </c:pt>
                <c:pt idx="36">
                  <c:v>1.5549577999999999</c:v>
                </c:pt>
                <c:pt idx="37">
                  <c:v>1.9063513999999999</c:v>
                </c:pt>
                <c:pt idx="38">
                  <c:v>1.5652291</c:v>
                </c:pt>
                <c:pt idx="39">
                  <c:v>1.6115535000000001</c:v>
                </c:pt>
                <c:pt idx="40">
                  <c:v>1.9042725</c:v>
                </c:pt>
                <c:pt idx="41">
                  <c:v>1.3167354</c:v>
                </c:pt>
                <c:pt idx="42">
                  <c:v>1.4075678</c:v>
                </c:pt>
                <c:pt idx="43">
                  <c:v>1.7759716000000001</c:v>
                </c:pt>
                <c:pt idx="44">
                  <c:v>1.3335592999999999</c:v>
                </c:pt>
                <c:pt idx="45">
                  <c:v>1.6238680999999999</c:v>
                </c:pt>
                <c:pt idx="46">
                  <c:v>1.6887736</c:v>
                </c:pt>
              </c:numCache>
            </c:numRef>
          </c:yVal>
          <c:smooth val="0"/>
        </c:ser>
        <c:ser>
          <c:idx val="3"/>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Admin!ASR_female</c:f>
              <c:numCache>
                <c:formatCode>0.0</c:formatCode>
                <c:ptCount val="47"/>
                <c:pt idx="0">
                  <c:v>0.68123920000000004</c:v>
                </c:pt>
                <c:pt idx="1">
                  <c:v>0.82663679999999995</c:v>
                </c:pt>
                <c:pt idx="2">
                  <c:v>0.86466449999999995</c:v>
                </c:pt>
                <c:pt idx="3">
                  <c:v>0.70488139999999999</c:v>
                </c:pt>
                <c:pt idx="4">
                  <c:v>0.8243258</c:v>
                </c:pt>
                <c:pt idx="5">
                  <c:v>0.77060099999999998</c:v>
                </c:pt>
                <c:pt idx="6">
                  <c:v>0.84945839999999995</c:v>
                </c:pt>
                <c:pt idx="7">
                  <c:v>0.94743069999999996</c:v>
                </c:pt>
                <c:pt idx="8">
                  <c:v>0.96368039999999999</c:v>
                </c:pt>
                <c:pt idx="9">
                  <c:v>0.68481639999999999</c:v>
                </c:pt>
                <c:pt idx="10">
                  <c:v>0.81692989999999999</c:v>
                </c:pt>
                <c:pt idx="11">
                  <c:v>0.40085979999999999</c:v>
                </c:pt>
                <c:pt idx="12">
                  <c:v>0.64862830000000005</c:v>
                </c:pt>
                <c:pt idx="13">
                  <c:v>0.36275049999999998</c:v>
                </c:pt>
                <c:pt idx="14">
                  <c:v>0.4951989</c:v>
                </c:pt>
                <c:pt idx="15">
                  <c:v>0.63506059999999998</c:v>
                </c:pt>
                <c:pt idx="16">
                  <c:v>0.42798380000000003</c:v>
                </c:pt>
                <c:pt idx="17">
                  <c:v>0.83214619999999995</c:v>
                </c:pt>
                <c:pt idx="18">
                  <c:v>0.81523889999999999</c:v>
                </c:pt>
                <c:pt idx="19">
                  <c:v>0.86495069999999996</c:v>
                </c:pt>
                <c:pt idx="20">
                  <c:v>1.0549398000000001</c:v>
                </c:pt>
                <c:pt idx="21">
                  <c:v>1.1336649999999999</c:v>
                </c:pt>
                <c:pt idx="22">
                  <c:v>1.0863708000000001</c:v>
                </c:pt>
                <c:pt idx="23">
                  <c:v>0.90244239999999998</c:v>
                </c:pt>
                <c:pt idx="24">
                  <c:v>1.0817228999999999</c:v>
                </c:pt>
                <c:pt idx="25">
                  <c:v>1.2063816999999999</c:v>
                </c:pt>
                <c:pt idx="26">
                  <c:v>1.3741471000000001</c:v>
                </c:pt>
                <c:pt idx="27">
                  <c:v>1.6618544</c:v>
                </c:pt>
                <c:pt idx="28">
                  <c:v>1.1815901</c:v>
                </c:pt>
                <c:pt idx="29">
                  <c:v>1.3326461000000001</c:v>
                </c:pt>
                <c:pt idx="30">
                  <c:v>1.5317128</c:v>
                </c:pt>
                <c:pt idx="31">
                  <c:v>1.6269608</c:v>
                </c:pt>
                <c:pt idx="32">
                  <c:v>1.3179729</c:v>
                </c:pt>
                <c:pt idx="33">
                  <c:v>1.3211242999999999</c:v>
                </c:pt>
                <c:pt idx="34">
                  <c:v>1.7229083000000001</c:v>
                </c:pt>
                <c:pt idx="35">
                  <c:v>1.5278096000000001</c:v>
                </c:pt>
                <c:pt idx="36">
                  <c:v>1.6050800000000001</c:v>
                </c:pt>
                <c:pt idx="37">
                  <c:v>1.5065999999999999</c:v>
                </c:pt>
                <c:pt idx="38">
                  <c:v>1.3736592999999999</c:v>
                </c:pt>
                <c:pt idx="39">
                  <c:v>1.4843671000000001</c:v>
                </c:pt>
                <c:pt idx="40">
                  <c:v>1.4432896</c:v>
                </c:pt>
                <c:pt idx="41">
                  <c:v>1.6775112999999999</c:v>
                </c:pt>
                <c:pt idx="42">
                  <c:v>1.592236</c:v>
                </c:pt>
                <c:pt idx="43">
                  <c:v>1.5326202</c:v>
                </c:pt>
                <c:pt idx="44">
                  <c:v>1.5024625</c:v>
                </c:pt>
                <c:pt idx="45">
                  <c:v>1.4535659000000001</c:v>
                </c:pt>
                <c:pt idx="46">
                  <c:v>1.5914611000000001</c:v>
                </c:pt>
              </c:numCache>
            </c:numRef>
          </c:yVal>
          <c:smooth val="0"/>
        </c:ser>
        <c:dLbls>
          <c:showLegendKey val="0"/>
          <c:showVal val="0"/>
          <c:showCatName val="0"/>
          <c:showSerName val="0"/>
          <c:showPercent val="0"/>
          <c:showBubbleSize val="0"/>
        </c:dLbls>
        <c:axId val="69226496"/>
        <c:axId val="69228416"/>
      </c:scatterChart>
      <c:valAx>
        <c:axId val="6922649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9228416"/>
        <c:crosses val="autoZero"/>
        <c:crossBetween val="midCat"/>
        <c:minorUnit val="10"/>
      </c:valAx>
      <c:valAx>
        <c:axId val="6922841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922649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diseases of the skin and subcutaneous tissue (ICD-10 L00–L99),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c:v>
                </c:pt>
                <c:pt idx="6">
                  <c:v>0</c:v>
                </c:pt>
                <c:pt idx="7">
                  <c:v>0.25790809999999997</c:v>
                </c:pt>
                <c:pt idx="8">
                  <c:v>0.36452980000000001</c:v>
                </c:pt>
                <c:pt idx="9">
                  <c:v>0.26220979999999999</c:v>
                </c:pt>
                <c:pt idx="10">
                  <c:v>0.26002900000000001</c:v>
                </c:pt>
                <c:pt idx="11">
                  <c:v>1.2820239</c:v>
                </c:pt>
                <c:pt idx="12">
                  <c:v>1.7672131</c:v>
                </c:pt>
                <c:pt idx="13">
                  <c:v>1.2641403</c:v>
                </c:pt>
                <c:pt idx="14">
                  <c:v>1.4965803</c:v>
                </c:pt>
                <c:pt idx="15">
                  <c:v>8.6348328999999993</c:v>
                </c:pt>
                <c:pt idx="16">
                  <c:v>20.830475</c:v>
                </c:pt>
                <c:pt idx="17">
                  <c:v>57.466697000000003</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c:v>
                </c:pt>
                <c:pt idx="6">
                  <c:v>0.1176835</c:v>
                </c:pt>
                <c:pt idx="7">
                  <c:v>0</c:v>
                </c:pt>
                <c:pt idx="8">
                  <c:v>0</c:v>
                </c:pt>
                <c:pt idx="9">
                  <c:v>0.25686599999999998</c:v>
                </c:pt>
                <c:pt idx="10">
                  <c:v>0.12683849999999999</c:v>
                </c:pt>
                <c:pt idx="11">
                  <c:v>0.55381639999999999</c:v>
                </c:pt>
                <c:pt idx="12">
                  <c:v>1.2494962999999999</c:v>
                </c:pt>
                <c:pt idx="13">
                  <c:v>0.70880509999999997</c:v>
                </c:pt>
                <c:pt idx="14">
                  <c:v>5.2657404000000003</c:v>
                </c:pt>
                <c:pt idx="15">
                  <c:v>8.6854831000000008</c:v>
                </c:pt>
                <c:pt idx="16">
                  <c:v>13.835633</c:v>
                </c:pt>
                <c:pt idx="17">
                  <c:v>59.194405000000003</c:v>
                </c:pt>
              </c:numCache>
            </c:numRef>
          </c:val>
        </c:ser>
        <c:dLbls>
          <c:showLegendKey val="0"/>
          <c:showVal val="0"/>
          <c:showCatName val="0"/>
          <c:showSerName val="0"/>
          <c:showPercent val="0"/>
          <c:showBubbleSize val="0"/>
        </c:dLbls>
        <c:gapWidth val="150"/>
        <c:axId val="69241856"/>
        <c:axId val="155104384"/>
      </c:barChart>
      <c:catAx>
        <c:axId val="6924185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155104384"/>
        <c:crosses val="autoZero"/>
        <c:auto val="1"/>
        <c:lblAlgn val="ctr"/>
        <c:lblOffset val="100"/>
        <c:noMultiLvlLbl val="0"/>
      </c:catAx>
      <c:valAx>
        <c:axId val="15510438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924185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diseases of the skin and subcutaneous tissue (ICD-10 L00–L99),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0</c:v>
                </c:pt>
                <c:pt idx="6">
                  <c:v>0</c:v>
                </c:pt>
                <c:pt idx="7">
                  <c:v>-2</c:v>
                </c:pt>
                <c:pt idx="8">
                  <c:v>-3</c:v>
                </c:pt>
                <c:pt idx="9">
                  <c:v>-2</c:v>
                </c:pt>
                <c:pt idx="10">
                  <c:v>-2</c:v>
                </c:pt>
                <c:pt idx="11">
                  <c:v>-9</c:v>
                </c:pt>
                <c:pt idx="12">
                  <c:v>-11</c:v>
                </c:pt>
                <c:pt idx="13">
                  <c:v>-7</c:v>
                </c:pt>
                <c:pt idx="14">
                  <c:v>-6</c:v>
                </c:pt>
                <c:pt idx="15">
                  <c:v>-25</c:v>
                </c:pt>
                <c:pt idx="16">
                  <c:v>-41</c:v>
                </c:pt>
                <c:pt idx="17">
                  <c:v>-94</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0</c:v>
                </c:pt>
                <c:pt idx="6">
                  <c:v>1</c:v>
                </c:pt>
                <c:pt idx="7">
                  <c:v>0</c:v>
                </c:pt>
                <c:pt idx="8">
                  <c:v>0</c:v>
                </c:pt>
                <c:pt idx="9">
                  <c:v>2</c:v>
                </c:pt>
                <c:pt idx="10">
                  <c:v>1</c:v>
                </c:pt>
                <c:pt idx="11">
                  <c:v>4</c:v>
                </c:pt>
                <c:pt idx="12">
                  <c:v>8</c:v>
                </c:pt>
                <c:pt idx="13">
                  <c:v>4</c:v>
                </c:pt>
                <c:pt idx="14">
                  <c:v>22</c:v>
                </c:pt>
                <c:pt idx="15">
                  <c:v>28</c:v>
                </c:pt>
                <c:pt idx="16">
                  <c:v>35</c:v>
                </c:pt>
                <c:pt idx="17">
                  <c:v>172</c:v>
                </c:pt>
              </c:numCache>
            </c:numRef>
          </c:val>
        </c:ser>
        <c:dLbls>
          <c:showLegendKey val="0"/>
          <c:showVal val="0"/>
          <c:showCatName val="0"/>
          <c:showSerName val="0"/>
          <c:showPercent val="0"/>
          <c:showBubbleSize val="0"/>
        </c:dLbls>
        <c:gapWidth val="0"/>
        <c:overlap val="100"/>
        <c:axId val="165161216"/>
        <c:axId val="165163392"/>
      </c:barChart>
      <c:catAx>
        <c:axId val="165161216"/>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165163392"/>
        <c:crosses val="autoZero"/>
        <c:auto val="0"/>
        <c:lblAlgn val="ctr"/>
        <c:lblOffset val="100"/>
        <c:tickLblSkip val="1"/>
        <c:noMultiLvlLbl val="0"/>
      </c:catAx>
      <c:valAx>
        <c:axId val="165163392"/>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165161216"/>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All diseases of the skin and subcutaneous tissue (ICD-10 L00–L99), 1968–2014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All diseases of the skin and subcutaneous tissue (ICD-10 L00–L99), 1968–2014</v>
      </c>
    </row>
    <row r="2" spans="1:3" s="6" customFormat="1" ht="23.25">
      <c r="A2" s="219"/>
      <c r="B2" s="7" t="s">
        <v>39</v>
      </c>
    </row>
    <row r="4" spans="1:3" ht="21">
      <c r="A4" s="206"/>
      <c r="B4" s="30" t="s">
        <v>38</v>
      </c>
    </row>
    <row r="5" spans="1:3" ht="15.75">
      <c r="A5" s="205"/>
      <c r="B5" s="220" t="s">
        <v>29</v>
      </c>
    </row>
    <row r="6" spans="1:3" ht="30" customHeight="1">
      <c r="A6" s="205"/>
      <c r="B6" s="284" t="str">
        <f>Admin!$G$7</f>
        <v>Australian Institute of Health and Welfare (AIHW) 2017. GRIM (General Record of Incidence of Mortality) books 2014: All diseases of the skin and subcutaneous tissue. Canberra: AIHW.</v>
      </c>
      <c r="C6" s="284"/>
    </row>
    <row r="7" spans="1:3" ht="15.75">
      <c r="A7" s="205"/>
      <c r="B7" s="220" t="s">
        <v>40</v>
      </c>
      <c r="C7" s="202"/>
    </row>
    <row r="8" spans="1:3" ht="120" customHeight="1">
      <c r="A8" s="205"/>
      <c r="B8" s="284" t="s">
        <v>199</v>
      </c>
      <c r="C8" s="284"/>
    </row>
    <row r="9" spans="1:3" ht="15.75">
      <c r="A9" s="205"/>
      <c r="B9" s="202" t="s">
        <v>190</v>
      </c>
      <c r="C9" s="201"/>
    </row>
    <row r="10" spans="1:3" ht="15.75">
      <c r="A10" s="205"/>
      <c r="B10" s="202" t="s">
        <v>136</v>
      </c>
      <c r="C10" s="202"/>
    </row>
    <row r="11" spans="1:3" ht="30" customHeight="1">
      <c r="A11" s="205"/>
      <c r="B11" s="284"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4"/>
    </row>
    <row r="12" spans="1:3" ht="30" customHeight="1">
      <c r="A12" s="205"/>
      <c r="B12" s="284" t="s">
        <v>167</v>
      </c>
      <c r="C12" s="284"/>
    </row>
    <row r="13" spans="1:3" ht="30" customHeight="1">
      <c r="A13" s="205"/>
      <c r="B13" s="284" t="s">
        <v>168</v>
      </c>
      <c r="C13" s="284"/>
    </row>
    <row r="14" spans="1:3" ht="15.75">
      <c r="A14" s="205"/>
      <c r="B14" s="220" t="s">
        <v>192</v>
      </c>
    </row>
    <row r="15" spans="1:3" ht="30" customHeight="1">
      <c r="A15" s="205"/>
      <c r="B15" s="284" t="s">
        <v>194</v>
      </c>
      <c r="C15" s="284"/>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All diseases of the skin and subcutaneous tissue (L00–L99) are from the ICD-10 chapter All diseases of the skin and subcutaneous tissue (L00–L99).</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
      </c>
    </row>
    <row r="28" spans="1:3" ht="15.75">
      <c r="A28" s="205"/>
      <c r="B28" s="228" t="s">
        <v>111</v>
      </c>
      <c r="C28" s="3" t="str">
        <f>IF(ISBLANK(Admin!$C$18)," ",Admin!$C$18)</f>
        <v>680–709</v>
      </c>
    </row>
    <row r="29" spans="1:3" ht="15.75">
      <c r="A29" s="205"/>
      <c r="B29" s="229" t="s">
        <v>112</v>
      </c>
      <c r="C29" s="3" t="str">
        <f>IF(ISBLANK(Admin!$C$19)," ",Admin!$C$19)</f>
        <v>680–709</v>
      </c>
    </row>
    <row r="30" spans="1:3" ht="15.75">
      <c r="A30" s="205"/>
      <c r="B30" s="230" t="s">
        <v>113</v>
      </c>
      <c r="C30" s="3" t="str">
        <f>IF(ISBLANK(Admin!$C$20)," ",Admin!$C$20)</f>
        <v>L00–L99</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1.06</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4" t="s">
        <v>165</v>
      </c>
      <c r="C38" s="284"/>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6" t="s">
        <v>179</v>
      </c>
      <c r="C53" s="286"/>
    </row>
    <row r="54" spans="1:3" ht="15.75">
      <c r="A54" s="205"/>
      <c r="B54" s="238" t="s">
        <v>182</v>
      </c>
      <c r="C54" s="235"/>
    </row>
    <row r="55" spans="1:3" ht="15.75">
      <c r="A55" s="205"/>
      <c r="B55" s="238" t="s">
        <v>180</v>
      </c>
    </row>
    <row r="56" spans="1:3" ht="15.75">
      <c r="A56" s="205"/>
      <c r="B56" s="238" t="s">
        <v>181</v>
      </c>
    </row>
    <row r="57" spans="1:3" ht="45" customHeight="1">
      <c r="A57" s="205"/>
      <c r="B57" s="285" t="s">
        <v>143</v>
      </c>
      <c r="C57" s="285"/>
    </row>
    <row r="58" spans="1:3" ht="15.75">
      <c r="A58" s="205"/>
      <c r="B58" s="220" t="s">
        <v>48</v>
      </c>
    </row>
    <row r="59" spans="1:3" ht="45" customHeight="1">
      <c r="B59" s="284" t="s">
        <v>49</v>
      </c>
      <c r="C59" s="284"/>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 ref="B57:C57"/>
    <mergeCell ref="B53:C53"/>
    <mergeCell ref="B59:C59"/>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All diseases of the skin and subcutaneous tissue (ICD-10 L00–L99), 1968–2014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All diseases of the skin and subcutaneous tissue (ICD-10 L00–L99), 1968–2014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307" t="str">
        <f>Admin!$B$202</f>
        <v>Average annual and total change in mortality rates for All diseases of the skin and subcutaneous tissue (ICD-10 L00–L99) in Australia, 1968–2014.</v>
      </c>
      <c r="M5" s="307"/>
      <c r="N5" s="307"/>
      <c r="O5" s="307"/>
      <c r="P5" s="60"/>
    </row>
    <row r="6" spans="1:16">
      <c r="B6" s="47"/>
      <c r="C6" s="53"/>
      <c r="D6" s="45"/>
      <c r="E6" s="45"/>
      <c r="F6" s="45"/>
      <c r="G6" s="45"/>
      <c r="H6" s="45"/>
      <c r="I6" s="45"/>
      <c r="J6" s="68"/>
      <c r="K6" s="68"/>
      <c r="L6" s="307"/>
      <c r="M6" s="307"/>
      <c r="N6" s="307"/>
      <c r="O6" s="307"/>
      <c r="P6" s="60"/>
    </row>
    <row r="7" spans="1:16">
      <c r="B7" s="47"/>
      <c r="C7" s="57" t="s">
        <v>83</v>
      </c>
      <c r="D7" s="45"/>
      <c r="E7" s="45"/>
      <c r="F7" s="49"/>
      <c r="G7" s="45" t="s">
        <v>115</v>
      </c>
      <c r="H7" s="45"/>
      <c r="I7" s="45"/>
      <c r="J7" s="68"/>
      <c r="K7" s="68"/>
      <c r="L7" s="308"/>
      <c r="M7" s="308"/>
      <c r="N7" s="308"/>
      <c r="O7" s="308"/>
      <c r="P7" s="60"/>
    </row>
    <row r="8" spans="1:16">
      <c r="B8" s="47"/>
      <c r="C8" s="296" t="str">
        <f xml:space="preserve"> "(Data available for " &amp;Admin!$D$6&amp; " to " &amp;Admin!$D$8 &amp;")"</f>
        <v>(Data available for 1968 to 2014)</v>
      </c>
      <c r="D8" s="296"/>
      <c r="E8" s="296"/>
      <c r="F8" s="296"/>
      <c r="G8" s="296"/>
      <c r="H8" s="296"/>
      <c r="I8" s="45"/>
      <c r="J8" s="68"/>
      <c r="K8" s="68"/>
      <c r="L8" s="305" t="s">
        <v>70</v>
      </c>
      <c r="M8" s="309" t="s">
        <v>1</v>
      </c>
      <c r="N8" s="309" t="s">
        <v>3</v>
      </c>
      <c r="O8" s="309" t="s">
        <v>4</v>
      </c>
      <c r="P8" s="292"/>
    </row>
    <row r="9" spans="1:16">
      <c r="B9" s="47"/>
      <c r="C9" s="296"/>
      <c r="D9" s="296"/>
      <c r="E9" s="296"/>
      <c r="F9" s="296"/>
      <c r="G9" s="296"/>
      <c r="H9" s="296"/>
      <c r="I9" s="45"/>
      <c r="J9" s="68"/>
      <c r="K9" s="68"/>
      <c r="L9" s="306"/>
      <c r="M9" s="310"/>
      <c r="N9" s="310"/>
      <c r="O9" s="310"/>
      <c r="P9" s="292"/>
    </row>
    <row r="10" spans="1:16">
      <c r="B10" s="47"/>
      <c r="C10" s="88">
        <v>1968</v>
      </c>
      <c r="D10" s="50"/>
      <c r="E10" s="53"/>
      <c r="F10" s="45"/>
      <c r="G10" s="88">
        <v>2014</v>
      </c>
      <c r="H10" s="45"/>
      <c r="I10" s="45"/>
      <c r="J10" s="304" t="s">
        <v>121</v>
      </c>
      <c r="K10" s="80"/>
      <c r="L10" s="295" t="str">
        <f>Admin!$C$191</f>
        <v>1968 – 2014</v>
      </c>
      <c r="M10" s="298">
        <f>Admin!F$187</f>
        <v>1.0882357561530887E-2</v>
      </c>
      <c r="N10" s="298">
        <f>Admin!G$187</f>
        <v>1.8616698088467665E-2</v>
      </c>
      <c r="O10" s="298">
        <f>Admin!H$187</f>
        <v>1.4675517712013697E-2</v>
      </c>
      <c r="P10" s="46"/>
    </row>
    <row r="11" spans="1:16">
      <c r="B11" s="47"/>
      <c r="C11" s="45"/>
      <c r="D11" s="45"/>
      <c r="E11" s="45"/>
      <c r="F11" s="45"/>
      <c r="G11" s="45"/>
      <c r="H11" s="45"/>
      <c r="I11" s="45"/>
      <c r="J11" s="304"/>
      <c r="K11" s="80"/>
      <c r="L11" s="296"/>
      <c r="M11" s="299"/>
      <c r="N11" s="300"/>
      <c r="O11" s="300"/>
      <c r="P11" s="46"/>
    </row>
    <row r="12" spans="1:16">
      <c r="B12" s="47"/>
      <c r="C12" s="45"/>
      <c r="D12" s="45"/>
      <c r="E12" s="45"/>
      <c r="F12" s="45"/>
      <c r="G12" s="45"/>
      <c r="H12" s="45"/>
      <c r="I12" s="45"/>
      <c r="J12" s="303" t="s">
        <v>120</v>
      </c>
      <c r="K12" s="79"/>
      <c r="L12" s="295" t="str">
        <f>Admin!$C$191</f>
        <v>1968 – 2014</v>
      </c>
      <c r="M12" s="298">
        <f>Admin!F$186</f>
        <v>0.64523668865026129</v>
      </c>
      <c r="N12" s="298">
        <f>Admin!G$186</f>
        <v>1.3361267231832812</v>
      </c>
      <c r="O12" s="298">
        <f>Admin!H$186</f>
        <v>0.95456609475726872</v>
      </c>
      <c r="P12" s="46"/>
    </row>
    <row r="13" spans="1:16">
      <c r="B13" s="47"/>
      <c r="C13" s="45"/>
      <c r="D13" s="45"/>
      <c r="E13" s="45"/>
      <c r="F13" s="45"/>
      <c r="G13" s="45"/>
      <c r="H13" s="45"/>
      <c r="I13" s="45"/>
      <c r="J13" s="303"/>
      <c r="K13" s="79"/>
      <c r="L13" s="297"/>
      <c r="M13" s="300"/>
      <c r="N13" s="300"/>
      <c r="O13" s="300"/>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319"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319"/>
      <c r="N15" s="319"/>
      <c r="O15" s="319"/>
      <c r="P15" s="59"/>
    </row>
    <row r="16" spans="1:16" ht="14.45" customHeight="1">
      <c r="B16" s="47"/>
      <c r="C16" s="45"/>
      <c r="D16" s="45"/>
      <c r="E16" s="45"/>
      <c r="F16" s="45"/>
      <c r="G16" s="45"/>
      <c r="H16" s="45"/>
      <c r="I16" s="45"/>
      <c r="J16" s="68"/>
      <c r="K16" s="68"/>
      <c r="L16" s="319"/>
      <c r="M16" s="319"/>
      <c r="N16" s="319"/>
      <c r="O16" s="319"/>
      <c r="P16" s="59"/>
    </row>
    <row r="17" spans="2:16">
      <c r="B17" s="47"/>
      <c r="C17" s="45"/>
      <c r="D17" s="45"/>
      <c r="E17" s="45"/>
      <c r="F17" s="45"/>
      <c r="G17" s="45"/>
      <c r="H17" s="45"/>
      <c r="I17" s="45"/>
      <c r="J17" s="68"/>
      <c r="K17" s="68"/>
      <c r="L17" s="319"/>
      <c r="M17" s="319"/>
      <c r="N17" s="319"/>
      <c r="O17" s="319"/>
      <c r="P17" s="59"/>
    </row>
    <row r="18" spans="2:16">
      <c r="B18" s="47"/>
      <c r="C18" s="45"/>
      <c r="D18" s="45"/>
      <c r="E18" s="45"/>
      <c r="F18" s="45"/>
      <c r="G18" s="45"/>
      <c r="H18" s="45"/>
      <c r="I18" s="45"/>
      <c r="J18" s="68"/>
      <c r="K18" s="68"/>
      <c r="L18" s="319"/>
      <c r="M18" s="319"/>
      <c r="N18" s="319"/>
      <c r="O18" s="319"/>
      <c r="P18" s="59"/>
    </row>
    <row r="19" spans="2:16">
      <c r="B19" s="47"/>
      <c r="C19" s="45"/>
      <c r="D19" s="45"/>
      <c r="E19" s="45"/>
      <c r="F19" s="45"/>
      <c r="G19" s="45"/>
      <c r="H19" s="45"/>
      <c r="I19" s="45"/>
      <c r="J19" s="68"/>
      <c r="K19" s="68"/>
      <c r="L19" s="319"/>
      <c r="M19" s="319"/>
      <c r="N19" s="319"/>
      <c r="O19" s="319"/>
      <c r="P19" s="59"/>
    </row>
    <row r="20" spans="2:16">
      <c r="B20" s="47"/>
      <c r="C20" s="45"/>
      <c r="D20" s="45"/>
      <c r="E20" s="45"/>
      <c r="F20" s="45"/>
      <c r="G20" s="45"/>
      <c r="H20" s="45"/>
      <c r="I20" s="45"/>
      <c r="J20" s="68"/>
      <c r="K20" s="68"/>
      <c r="L20" s="319"/>
      <c r="M20" s="319"/>
      <c r="N20" s="319"/>
      <c r="O20" s="319"/>
      <c r="P20" s="59"/>
    </row>
    <row r="21" spans="2:16">
      <c r="B21" s="47"/>
      <c r="C21" s="45"/>
      <c r="D21" s="50"/>
      <c r="E21" s="45"/>
      <c r="F21" s="45"/>
      <c r="G21" s="45"/>
      <c r="H21" s="45"/>
      <c r="I21" s="45"/>
      <c r="J21" s="68"/>
      <c r="K21" s="68"/>
      <c r="L21" s="319"/>
      <c r="M21" s="319"/>
      <c r="N21" s="319"/>
      <c r="O21" s="319"/>
      <c r="P21" s="59"/>
    </row>
    <row r="22" spans="2:16">
      <c r="B22" s="47"/>
      <c r="C22" s="45"/>
      <c r="D22" s="50"/>
      <c r="E22" s="45"/>
      <c r="F22" s="45"/>
      <c r="G22" s="45"/>
      <c r="H22" s="45"/>
      <c r="I22" s="45"/>
      <c r="J22" s="68"/>
      <c r="K22" s="68"/>
      <c r="L22" s="319"/>
      <c r="M22" s="319"/>
      <c r="N22" s="319"/>
      <c r="O22" s="319"/>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317" t="s">
        <v>78</v>
      </c>
      <c r="M24" s="317"/>
      <c r="N24" s="317"/>
      <c r="O24" s="317"/>
      <c r="P24" s="58"/>
    </row>
    <row r="25" spans="2:16">
      <c r="B25" s="47"/>
      <c r="C25" s="45"/>
      <c r="D25" s="45"/>
      <c r="E25" s="45"/>
      <c r="F25" s="45"/>
      <c r="G25" s="45"/>
      <c r="H25" s="45"/>
      <c r="I25" s="45"/>
      <c r="J25" s="68"/>
      <c r="K25" s="68"/>
      <c r="L25" s="317"/>
      <c r="M25" s="317"/>
      <c r="N25" s="317"/>
      <c r="O25" s="317"/>
      <c r="P25" s="58"/>
    </row>
    <row r="26" spans="2:16">
      <c r="B26" s="51"/>
      <c r="C26" s="48"/>
      <c r="D26" s="48"/>
      <c r="E26" s="48"/>
      <c r="F26" s="48"/>
      <c r="G26" s="48"/>
      <c r="H26" s="48"/>
      <c r="I26" s="48"/>
      <c r="J26" s="70"/>
      <c r="K26" s="70"/>
      <c r="L26" s="318"/>
      <c r="M26" s="318"/>
      <c r="N26" s="318"/>
      <c r="O26" s="318"/>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321" t="str">
        <f>Admin!B233</f>
        <v>Age-specific mortality rates (per 100,000 population) for All diseases of the skin and subcutaneous tissue (ICD-10 L00–L99) in Australia, 1968–2014, 0–4 to 85+ years.</v>
      </c>
      <c r="M29" s="321"/>
      <c r="N29" s="321"/>
      <c r="O29" s="321"/>
      <c r="P29" s="62"/>
    </row>
    <row r="30" spans="2:16">
      <c r="B30" s="35"/>
      <c r="C30" s="55"/>
      <c r="D30" s="34"/>
      <c r="E30" s="34"/>
      <c r="F30" s="34"/>
      <c r="G30" s="34"/>
      <c r="H30" s="34"/>
      <c r="I30" s="34"/>
      <c r="J30" s="72"/>
      <c r="K30" s="72"/>
      <c r="L30" s="321"/>
      <c r="M30" s="321"/>
      <c r="N30" s="321"/>
      <c r="O30" s="321"/>
      <c r="P30" s="62"/>
    </row>
    <row r="31" spans="2:16">
      <c r="B31" s="35"/>
      <c r="C31" s="55" t="s">
        <v>84</v>
      </c>
      <c r="D31" s="34"/>
      <c r="E31" s="34"/>
      <c r="F31" s="34"/>
      <c r="G31" s="34" t="s">
        <v>85</v>
      </c>
      <c r="H31" s="34"/>
      <c r="I31" s="34"/>
      <c r="J31" s="72"/>
      <c r="K31" s="72"/>
      <c r="L31" s="322"/>
      <c r="M31" s="322"/>
      <c r="N31" s="322"/>
      <c r="O31" s="322"/>
      <c r="P31" s="62"/>
    </row>
    <row r="32" spans="2:16">
      <c r="B32" s="35"/>
      <c r="C32" s="293" t="str">
        <f xml:space="preserve"> "(Data available for " &amp;Admin!$D$6&amp; " to " &amp;Admin!$D$8 &amp;")"</f>
        <v>(Data available for 1968 to 2014)</v>
      </c>
      <c r="D32" s="293"/>
      <c r="E32" s="293"/>
      <c r="F32" s="293"/>
      <c r="G32" s="294" t="s">
        <v>122</v>
      </c>
      <c r="H32" s="294"/>
      <c r="I32" s="294" t="s">
        <v>123</v>
      </c>
      <c r="J32" s="294"/>
      <c r="K32" s="78"/>
      <c r="L32" s="301" t="s">
        <v>86</v>
      </c>
      <c r="M32" s="313" t="s">
        <v>1</v>
      </c>
      <c r="N32" s="313" t="s">
        <v>3</v>
      </c>
      <c r="O32" s="313" t="s">
        <v>4</v>
      </c>
      <c r="P32" s="40"/>
    </row>
    <row r="33" spans="2:16">
      <c r="B33" s="35"/>
      <c r="C33" s="293"/>
      <c r="D33" s="293"/>
      <c r="E33" s="293"/>
      <c r="F33" s="293"/>
      <c r="G33" s="294"/>
      <c r="H33" s="294"/>
      <c r="I33" s="294"/>
      <c r="J33" s="294"/>
      <c r="K33" s="78"/>
      <c r="L33" s="302"/>
      <c r="M33" s="314"/>
      <c r="N33" s="314"/>
      <c r="O33" s="314"/>
      <c r="P33" s="40"/>
    </row>
    <row r="34" spans="2:16">
      <c r="B34" s="35"/>
      <c r="C34" s="88">
        <v>1968</v>
      </c>
      <c r="D34" s="34"/>
      <c r="E34" s="88">
        <v>2014</v>
      </c>
      <c r="F34" s="34"/>
      <c r="G34" s="88" t="s">
        <v>6</v>
      </c>
      <c r="H34" s="34"/>
      <c r="I34" s="89" t="s">
        <v>23</v>
      </c>
      <c r="J34" s="72"/>
      <c r="K34" s="72"/>
      <c r="L34" s="311" t="str">
        <f>Admin!$C$219</f>
        <v>1968 – 2014</v>
      </c>
      <c r="M34" s="315">
        <f ca="1">Admin!F$215</f>
        <v>0.90572820119540975</v>
      </c>
      <c r="N34" s="315">
        <f ca="1">Admin!G$215</f>
        <v>1.3505752375494278</v>
      </c>
      <c r="O34" s="315">
        <f ca="1">Admin!H$215</f>
        <v>1.1287998298032449</v>
      </c>
      <c r="P34" s="40"/>
    </row>
    <row r="35" spans="2:16">
      <c r="B35" s="35"/>
      <c r="C35" s="34"/>
      <c r="D35" s="34"/>
      <c r="E35" s="34"/>
      <c r="F35" s="34"/>
      <c r="G35" s="34"/>
      <c r="H35" s="34"/>
      <c r="I35" s="34"/>
      <c r="J35" s="72"/>
      <c r="K35" s="72"/>
      <c r="L35" s="312"/>
      <c r="M35" s="316"/>
      <c r="N35" s="316"/>
      <c r="O35" s="316"/>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320" t="str">
        <f>Admin!$B$222</f>
        <v>Provides an age-specific mortality rate (per 100,000 population) for selected range of years and age groups.</v>
      </c>
      <c r="M37" s="320"/>
      <c r="N37" s="320"/>
      <c r="O37" s="320"/>
      <c r="P37" s="63"/>
    </row>
    <row r="38" spans="2:16" ht="14.45" customHeight="1">
      <c r="B38" s="35"/>
      <c r="C38" s="34"/>
      <c r="D38" s="34"/>
      <c r="E38" s="34"/>
      <c r="F38" s="34"/>
      <c r="G38" s="34"/>
      <c r="H38" s="34"/>
      <c r="I38" s="34"/>
      <c r="J38" s="73"/>
      <c r="K38" s="73"/>
      <c r="L38" s="320"/>
      <c r="M38" s="320"/>
      <c r="N38" s="320"/>
      <c r="O38" s="320"/>
      <c r="P38" s="63"/>
    </row>
    <row r="39" spans="2:16">
      <c r="B39" s="35"/>
      <c r="C39" s="34"/>
      <c r="D39" s="34"/>
      <c r="E39" s="34"/>
      <c r="F39" s="34"/>
      <c r="G39" s="34"/>
      <c r="H39" s="34"/>
      <c r="I39" s="34"/>
      <c r="J39" s="72"/>
      <c r="K39" s="72"/>
      <c r="L39" s="320"/>
      <c r="M39" s="320"/>
      <c r="N39" s="320"/>
      <c r="O39" s="320"/>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320" t="s">
        <v>88</v>
      </c>
      <c r="M41" s="320"/>
      <c r="N41" s="320"/>
      <c r="O41" s="320"/>
      <c r="P41" s="61"/>
    </row>
    <row r="42" spans="2:16">
      <c r="B42" s="38"/>
      <c r="C42" s="37"/>
      <c r="D42" s="37"/>
      <c r="E42" s="37"/>
      <c r="F42" s="37"/>
      <c r="G42" s="37"/>
      <c r="H42" s="37"/>
      <c r="I42" s="37"/>
      <c r="J42" s="74"/>
      <c r="K42" s="74"/>
      <c r="L42" s="37"/>
      <c r="M42" s="37"/>
      <c r="N42" s="37"/>
      <c r="O42" s="37"/>
      <c r="P42" s="41"/>
    </row>
  </sheetData>
  <dataConsolidate/>
  <mergeCells count="33">
    <mergeCell ref="I32:J33"/>
    <mergeCell ref="L24:O26"/>
    <mergeCell ref="L15:O22"/>
    <mergeCell ref="L41:O41"/>
    <mergeCell ref="L29:O31"/>
    <mergeCell ref="L37:O39"/>
    <mergeCell ref="L5:O7"/>
    <mergeCell ref="O8:O9"/>
    <mergeCell ref="N8:N9"/>
    <mergeCell ref="M8:M9"/>
    <mergeCell ref="L34:L35"/>
    <mergeCell ref="M32:M33"/>
    <mergeCell ref="N32:N33"/>
    <mergeCell ref="O32:O33"/>
    <mergeCell ref="M34:M35"/>
    <mergeCell ref="N34:N35"/>
    <mergeCell ref="O34:O35"/>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R71" s="121">
        <v>1964</v>
      </c>
      <c r="S71" s="100" t="s">
        <v>24</v>
      </c>
      <c r="T71" s="100" t="s">
        <v>24</v>
      </c>
      <c r="U71" s="100" t="s">
        <v>24</v>
      </c>
      <c r="V71" s="100" t="s">
        <v>24</v>
      </c>
      <c r="W71" s="100" t="s">
        <v>24</v>
      </c>
      <c r="X71" s="100" t="s">
        <v>24</v>
      </c>
      <c r="Y71" s="100" t="s">
        <v>24</v>
      </c>
      <c r="Z71" s="100" t="s">
        <v>24</v>
      </c>
      <c r="AA71" s="100" t="s">
        <v>24</v>
      </c>
      <c r="AB71" s="100" t="s">
        <v>24</v>
      </c>
      <c r="AC71" s="100" t="s">
        <v>24</v>
      </c>
      <c r="AD71" s="100" t="s">
        <v>24</v>
      </c>
      <c r="AE71" s="100" t="s">
        <v>24</v>
      </c>
      <c r="AF71" s="100" t="s">
        <v>24</v>
      </c>
      <c r="AH71" s="121">
        <v>1964</v>
      </c>
      <c r="AI71" s="100" t="s">
        <v>24</v>
      </c>
      <c r="AJ71" s="100" t="s">
        <v>24</v>
      </c>
      <c r="AK71" s="100" t="s">
        <v>24</v>
      </c>
      <c r="AL71" s="100" t="s">
        <v>24</v>
      </c>
      <c r="AM71" s="100" t="s">
        <v>24</v>
      </c>
      <c r="AN71" s="100" t="s">
        <v>24</v>
      </c>
      <c r="AO71" s="100" t="s">
        <v>24</v>
      </c>
      <c r="AP71" s="100" t="s">
        <v>24</v>
      </c>
      <c r="AQ71" s="100" t="s">
        <v>24</v>
      </c>
      <c r="AR71" s="100" t="s">
        <v>24</v>
      </c>
      <c r="AS71" s="100" t="s">
        <v>24</v>
      </c>
      <c r="AT71" s="100" t="s">
        <v>24</v>
      </c>
      <c r="AU71" s="100" t="s">
        <v>24</v>
      </c>
      <c r="AV71" s="100" t="s">
        <v>24</v>
      </c>
      <c r="AW71" s="100" t="s">
        <v>24</v>
      </c>
      <c r="AY71" s="121">
        <v>1964</v>
      </c>
    </row>
    <row r="72" spans="2:51">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R72" s="121">
        <v>1965</v>
      </c>
      <c r="S72" s="100" t="s">
        <v>24</v>
      </c>
      <c r="T72" s="100" t="s">
        <v>24</v>
      </c>
      <c r="U72" s="100" t="s">
        <v>24</v>
      </c>
      <c r="V72" s="100" t="s">
        <v>24</v>
      </c>
      <c r="W72" s="100" t="s">
        <v>24</v>
      </c>
      <c r="X72" s="100" t="s">
        <v>24</v>
      </c>
      <c r="Y72" s="100" t="s">
        <v>24</v>
      </c>
      <c r="Z72" s="100" t="s">
        <v>24</v>
      </c>
      <c r="AA72" s="100" t="s">
        <v>24</v>
      </c>
      <c r="AB72" s="100" t="s">
        <v>24</v>
      </c>
      <c r="AC72" s="100" t="s">
        <v>24</v>
      </c>
      <c r="AD72" s="100" t="s">
        <v>24</v>
      </c>
      <c r="AE72" s="100" t="s">
        <v>24</v>
      </c>
      <c r="AF72" s="100" t="s">
        <v>24</v>
      </c>
      <c r="AH72" s="121">
        <v>1965</v>
      </c>
      <c r="AI72" s="100" t="s">
        <v>24</v>
      </c>
      <c r="AJ72" s="100" t="s">
        <v>24</v>
      </c>
      <c r="AK72" s="100" t="s">
        <v>24</v>
      </c>
      <c r="AL72" s="100" t="s">
        <v>24</v>
      </c>
      <c r="AM72" s="100" t="s">
        <v>24</v>
      </c>
      <c r="AN72" s="100" t="s">
        <v>24</v>
      </c>
      <c r="AO72" s="100" t="s">
        <v>24</v>
      </c>
      <c r="AP72" s="100" t="s">
        <v>24</v>
      </c>
      <c r="AQ72" s="100" t="s">
        <v>24</v>
      </c>
      <c r="AR72" s="100" t="s">
        <v>24</v>
      </c>
      <c r="AS72" s="100" t="s">
        <v>24</v>
      </c>
      <c r="AT72" s="100" t="s">
        <v>24</v>
      </c>
      <c r="AU72" s="100" t="s">
        <v>24</v>
      </c>
      <c r="AV72" s="100" t="s">
        <v>24</v>
      </c>
      <c r="AW72" s="100" t="s">
        <v>24</v>
      </c>
      <c r="AY72" s="121">
        <v>1965</v>
      </c>
    </row>
    <row r="73" spans="2:51">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R73" s="121">
        <v>1966</v>
      </c>
      <c r="S73" s="100" t="s">
        <v>24</v>
      </c>
      <c r="T73" s="100" t="s">
        <v>24</v>
      </c>
      <c r="U73" s="100" t="s">
        <v>24</v>
      </c>
      <c r="V73" s="100" t="s">
        <v>24</v>
      </c>
      <c r="W73" s="100" t="s">
        <v>24</v>
      </c>
      <c r="X73" s="100" t="s">
        <v>24</v>
      </c>
      <c r="Y73" s="100" t="s">
        <v>24</v>
      </c>
      <c r="Z73" s="100" t="s">
        <v>24</v>
      </c>
      <c r="AA73" s="100" t="s">
        <v>24</v>
      </c>
      <c r="AB73" s="100" t="s">
        <v>24</v>
      </c>
      <c r="AC73" s="100" t="s">
        <v>24</v>
      </c>
      <c r="AD73" s="100" t="s">
        <v>24</v>
      </c>
      <c r="AE73" s="100" t="s">
        <v>24</v>
      </c>
      <c r="AF73" s="100" t="s">
        <v>24</v>
      </c>
      <c r="AH73" s="121">
        <v>1966</v>
      </c>
      <c r="AI73" s="100" t="s">
        <v>24</v>
      </c>
      <c r="AJ73" s="100" t="s">
        <v>24</v>
      </c>
      <c r="AK73" s="100" t="s">
        <v>24</v>
      </c>
      <c r="AL73" s="100" t="s">
        <v>24</v>
      </c>
      <c r="AM73" s="100" t="s">
        <v>24</v>
      </c>
      <c r="AN73" s="100" t="s">
        <v>24</v>
      </c>
      <c r="AO73" s="100" t="s">
        <v>24</v>
      </c>
      <c r="AP73" s="100" t="s">
        <v>24</v>
      </c>
      <c r="AQ73" s="100" t="s">
        <v>24</v>
      </c>
      <c r="AR73" s="100" t="s">
        <v>24</v>
      </c>
      <c r="AS73" s="100" t="s">
        <v>24</v>
      </c>
      <c r="AT73" s="100" t="s">
        <v>24</v>
      </c>
      <c r="AU73" s="100" t="s">
        <v>24</v>
      </c>
      <c r="AV73" s="100" t="s">
        <v>24</v>
      </c>
      <c r="AW73" s="100" t="s">
        <v>24</v>
      </c>
      <c r="AY73" s="121">
        <v>1966</v>
      </c>
    </row>
    <row r="74" spans="2:51">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R74" s="121">
        <v>1967</v>
      </c>
      <c r="S74" s="100" t="s">
        <v>24</v>
      </c>
      <c r="T74" s="100" t="s">
        <v>24</v>
      </c>
      <c r="U74" s="100" t="s">
        <v>24</v>
      </c>
      <c r="V74" s="100" t="s">
        <v>24</v>
      </c>
      <c r="W74" s="100" t="s">
        <v>24</v>
      </c>
      <c r="X74" s="100" t="s">
        <v>24</v>
      </c>
      <c r="Y74" s="100" t="s">
        <v>24</v>
      </c>
      <c r="Z74" s="100" t="s">
        <v>24</v>
      </c>
      <c r="AA74" s="100" t="s">
        <v>24</v>
      </c>
      <c r="AB74" s="100" t="s">
        <v>24</v>
      </c>
      <c r="AC74" s="100" t="s">
        <v>24</v>
      </c>
      <c r="AD74" s="100" t="s">
        <v>24</v>
      </c>
      <c r="AE74" s="100" t="s">
        <v>24</v>
      </c>
      <c r="AF74" s="100" t="s">
        <v>24</v>
      </c>
      <c r="AH74" s="121">
        <v>1967</v>
      </c>
      <c r="AI74" s="100" t="s">
        <v>24</v>
      </c>
      <c r="AJ74" s="100" t="s">
        <v>24</v>
      </c>
      <c r="AK74" s="100" t="s">
        <v>24</v>
      </c>
      <c r="AL74" s="100" t="s">
        <v>24</v>
      </c>
      <c r="AM74" s="100" t="s">
        <v>24</v>
      </c>
      <c r="AN74" s="100" t="s">
        <v>24</v>
      </c>
      <c r="AO74" s="100" t="s">
        <v>24</v>
      </c>
      <c r="AP74" s="100" t="s">
        <v>24</v>
      </c>
      <c r="AQ74" s="100" t="s">
        <v>24</v>
      </c>
      <c r="AR74" s="100" t="s">
        <v>24</v>
      </c>
      <c r="AS74" s="100" t="s">
        <v>24</v>
      </c>
      <c r="AT74" s="100" t="s">
        <v>24</v>
      </c>
      <c r="AU74" s="100" t="s">
        <v>24</v>
      </c>
      <c r="AV74" s="100" t="s">
        <v>24</v>
      </c>
      <c r="AW74" s="100" t="s">
        <v>24</v>
      </c>
      <c r="AY74" s="121">
        <v>1967</v>
      </c>
    </row>
    <row r="75" spans="2:51">
      <c r="B75" s="122">
        <v>1968</v>
      </c>
      <c r="C75" s="100">
        <v>36</v>
      </c>
      <c r="D75" s="100">
        <v>0.5957074</v>
      </c>
      <c r="E75" s="100">
        <v>1.0264624</v>
      </c>
      <c r="F75" s="100" t="s">
        <v>24</v>
      </c>
      <c r="G75" s="100">
        <v>1.1916047000000001</v>
      </c>
      <c r="H75" s="100">
        <v>0.68592660000000005</v>
      </c>
      <c r="I75" s="100">
        <v>0.57546870000000006</v>
      </c>
      <c r="J75" s="100">
        <v>64.25</v>
      </c>
      <c r="K75" s="100">
        <v>67.5</v>
      </c>
      <c r="L75" s="100">
        <v>100</v>
      </c>
      <c r="M75" s="100">
        <v>5.89574E-2</v>
      </c>
      <c r="N75" s="100">
        <v>453</v>
      </c>
      <c r="O75" s="100">
        <v>7.6722700000000005E-2</v>
      </c>
      <c r="P75" s="100">
        <v>5.1291299999999998E-2</v>
      </c>
      <c r="R75" s="122">
        <v>1968</v>
      </c>
      <c r="S75" s="100">
        <v>29</v>
      </c>
      <c r="T75" s="100">
        <v>0.48613669999999998</v>
      </c>
      <c r="U75" s="100">
        <v>0.68123920000000004</v>
      </c>
      <c r="V75" s="100" t="s">
        <v>24</v>
      </c>
      <c r="W75" s="100">
        <v>0.78977920000000001</v>
      </c>
      <c r="X75" s="100">
        <v>0.43134420000000001</v>
      </c>
      <c r="Y75" s="100">
        <v>0.34115180000000001</v>
      </c>
      <c r="Z75" s="100">
        <v>69.068966000000003</v>
      </c>
      <c r="AA75" s="100">
        <v>77</v>
      </c>
      <c r="AB75" s="100">
        <v>100</v>
      </c>
      <c r="AC75" s="100">
        <v>5.9811099999999999E-2</v>
      </c>
      <c r="AD75" s="100">
        <v>294</v>
      </c>
      <c r="AE75" s="100">
        <v>5.1268300000000003E-2</v>
      </c>
      <c r="AF75" s="100">
        <v>5.7386899999999998E-2</v>
      </c>
      <c r="AH75" s="122">
        <v>1968</v>
      </c>
      <c r="AI75" s="100">
        <v>65</v>
      </c>
      <c r="AJ75" s="100">
        <v>0.54127720000000001</v>
      </c>
      <c r="AK75" s="100">
        <v>0.83728880000000006</v>
      </c>
      <c r="AL75" s="100" t="s">
        <v>24</v>
      </c>
      <c r="AM75" s="100">
        <v>0.97180730000000004</v>
      </c>
      <c r="AN75" s="100">
        <v>0.54781179999999996</v>
      </c>
      <c r="AO75" s="100">
        <v>0.4502816</v>
      </c>
      <c r="AP75" s="100">
        <v>66.400000000000006</v>
      </c>
      <c r="AQ75" s="100">
        <v>72</v>
      </c>
      <c r="AR75" s="100">
        <v>100</v>
      </c>
      <c r="AS75" s="100">
        <v>5.9335300000000001E-2</v>
      </c>
      <c r="AT75" s="100">
        <v>747</v>
      </c>
      <c r="AU75" s="100">
        <v>6.4181199999999994E-2</v>
      </c>
      <c r="AV75" s="100">
        <v>5.3529100000000003E-2</v>
      </c>
      <c r="AW75" s="100">
        <v>1.5067577999999999</v>
      </c>
      <c r="AY75" s="122">
        <v>1968</v>
      </c>
    </row>
    <row r="76" spans="2:51">
      <c r="B76" s="122">
        <v>1969</v>
      </c>
      <c r="C76" s="100">
        <v>39</v>
      </c>
      <c r="D76" s="100">
        <v>0.63207120000000006</v>
      </c>
      <c r="E76" s="100">
        <v>1.3127888000000001</v>
      </c>
      <c r="F76" s="100" t="s">
        <v>24</v>
      </c>
      <c r="G76" s="100">
        <v>1.5579858</v>
      </c>
      <c r="H76" s="100">
        <v>0.78496829999999995</v>
      </c>
      <c r="I76" s="100">
        <v>0.59255930000000001</v>
      </c>
      <c r="J76" s="100">
        <v>72.615385000000003</v>
      </c>
      <c r="K76" s="100">
        <v>77</v>
      </c>
      <c r="L76" s="100">
        <v>100</v>
      </c>
      <c r="M76" s="100">
        <v>6.5341999999999997E-2</v>
      </c>
      <c r="N76" s="100">
        <v>231</v>
      </c>
      <c r="O76" s="100">
        <v>3.8298499999999999E-2</v>
      </c>
      <c r="P76" s="100">
        <v>2.5812999999999999E-2</v>
      </c>
      <c r="R76" s="122">
        <v>1969</v>
      </c>
      <c r="S76" s="100">
        <v>35</v>
      </c>
      <c r="T76" s="100">
        <v>0.57444640000000002</v>
      </c>
      <c r="U76" s="100">
        <v>0.82663679999999995</v>
      </c>
      <c r="V76" s="100" t="s">
        <v>24</v>
      </c>
      <c r="W76" s="100">
        <v>1.0114074</v>
      </c>
      <c r="X76" s="100">
        <v>0.5015925</v>
      </c>
      <c r="Y76" s="100">
        <v>0.41593669999999999</v>
      </c>
      <c r="Z76" s="100">
        <v>74.285713999999999</v>
      </c>
      <c r="AA76" s="100">
        <v>78</v>
      </c>
      <c r="AB76" s="100">
        <v>100</v>
      </c>
      <c r="AC76" s="100">
        <v>7.4770299999999998E-2</v>
      </c>
      <c r="AD76" s="100">
        <v>234</v>
      </c>
      <c r="AE76" s="100">
        <v>3.9951800000000003E-2</v>
      </c>
      <c r="AF76" s="100">
        <v>4.5641399999999999E-2</v>
      </c>
      <c r="AH76" s="122">
        <v>1969</v>
      </c>
      <c r="AI76" s="100">
        <v>74</v>
      </c>
      <c r="AJ76" s="100">
        <v>0.60344059999999999</v>
      </c>
      <c r="AK76" s="100">
        <v>1.0173781</v>
      </c>
      <c r="AL76" s="100" t="s">
        <v>24</v>
      </c>
      <c r="AM76" s="100">
        <v>1.2263754</v>
      </c>
      <c r="AN76" s="100">
        <v>0.61248449999999999</v>
      </c>
      <c r="AO76" s="100">
        <v>0.4861722</v>
      </c>
      <c r="AP76" s="100">
        <v>73.405405000000002</v>
      </c>
      <c r="AQ76" s="100">
        <v>77.5</v>
      </c>
      <c r="AR76" s="100">
        <v>100</v>
      </c>
      <c r="AS76" s="100">
        <v>6.9486199999999998E-2</v>
      </c>
      <c r="AT76" s="100">
        <v>465</v>
      </c>
      <c r="AU76" s="100">
        <v>3.9113000000000002E-2</v>
      </c>
      <c r="AV76" s="100">
        <v>3.3035200000000001E-2</v>
      </c>
      <c r="AW76" s="100">
        <v>1.5881084000000001</v>
      </c>
      <c r="AY76" s="122">
        <v>1969</v>
      </c>
    </row>
    <row r="77" spans="2:51">
      <c r="B77" s="122">
        <v>1970</v>
      </c>
      <c r="C77" s="100">
        <v>40</v>
      </c>
      <c r="D77" s="100">
        <v>0.63573020000000002</v>
      </c>
      <c r="E77" s="100">
        <v>1.1412551</v>
      </c>
      <c r="F77" s="100" t="s">
        <v>24</v>
      </c>
      <c r="G77" s="100">
        <v>1.3525871</v>
      </c>
      <c r="H77" s="100">
        <v>0.7611599</v>
      </c>
      <c r="I77" s="100">
        <v>0.66247400000000001</v>
      </c>
      <c r="J77" s="100">
        <v>60.6</v>
      </c>
      <c r="K77" s="100">
        <v>67</v>
      </c>
      <c r="L77" s="100">
        <v>100</v>
      </c>
      <c r="M77" s="100">
        <v>6.3665899999999997E-2</v>
      </c>
      <c r="N77" s="100">
        <v>682</v>
      </c>
      <c r="O77" s="100">
        <v>0.1108444</v>
      </c>
      <c r="P77" s="100">
        <v>7.2961899999999996E-2</v>
      </c>
      <c r="R77" s="122">
        <v>1970</v>
      </c>
      <c r="S77" s="100">
        <v>36</v>
      </c>
      <c r="T77" s="100">
        <v>0.57920910000000003</v>
      </c>
      <c r="U77" s="100">
        <v>0.86466449999999995</v>
      </c>
      <c r="V77" s="100" t="s">
        <v>24</v>
      </c>
      <c r="W77" s="100">
        <v>1.0487329999999999</v>
      </c>
      <c r="X77" s="100">
        <v>0.51718350000000002</v>
      </c>
      <c r="Y77" s="100">
        <v>0.42117359999999998</v>
      </c>
      <c r="Z77" s="100">
        <v>73.25</v>
      </c>
      <c r="AA77" s="100">
        <v>79.5</v>
      </c>
      <c r="AB77" s="100">
        <v>100</v>
      </c>
      <c r="AC77" s="100">
        <v>7.1684600000000001E-2</v>
      </c>
      <c r="AD77" s="100">
        <v>280</v>
      </c>
      <c r="AE77" s="100">
        <v>4.68668E-2</v>
      </c>
      <c r="AF77" s="100">
        <v>5.2386599999999998E-2</v>
      </c>
      <c r="AH77" s="122">
        <v>1970</v>
      </c>
      <c r="AI77" s="100">
        <v>76</v>
      </c>
      <c r="AJ77" s="100">
        <v>0.60764280000000004</v>
      </c>
      <c r="AK77" s="100">
        <v>0.99825680000000006</v>
      </c>
      <c r="AL77" s="100" t="s">
        <v>24</v>
      </c>
      <c r="AM77" s="100">
        <v>1.1963408</v>
      </c>
      <c r="AN77" s="100">
        <v>0.63532420000000001</v>
      </c>
      <c r="AO77" s="100">
        <v>0.53923030000000005</v>
      </c>
      <c r="AP77" s="100">
        <v>66.592105000000004</v>
      </c>
      <c r="AQ77" s="100">
        <v>72</v>
      </c>
      <c r="AR77" s="100">
        <v>100</v>
      </c>
      <c r="AS77" s="100">
        <v>6.7228099999999999E-2</v>
      </c>
      <c r="AT77" s="100">
        <v>962</v>
      </c>
      <c r="AU77" s="100">
        <v>7.9326099999999997E-2</v>
      </c>
      <c r="AV77" s="100">
        <v>6.5476800000000002E-2</v>
      </c>
      <c r="AW77" s="100">
        <v>1.319882</v>
      </c>
      <c r="AY77" s="122">
        <v>1970</v>
      </c>
    </row>
    <row r="78" spans="2:51">
      <c r="B78" s="122">
        <v>1971</v>
      </c>
      <c r="C78" s="100">
        <v>27</v>
      </c>
      <c r="D78" s="100">
        <v>0.41108800000000001</v>
      </c>
      <c r="E78" s="100">
        <v>0.68296319999999999</v>
      </c>
      <c r="F78" s="100" t="s">
        <v>24</v>
      </c>
      <c r="G78" s="100">
        <v>0.80074520000000005</v>
      </c>
      <c r="H78" s="100">
        <v>0.4746147</v>
      </c>
      <c r="I78" s="100">
        <v>0.41334799999999999</v>
      </c>
      <c r="J78" s="100">
        <v>59.222222000000002</v>
      </c>
      <c r="K78" s="100">
        <v>68</v>
      </c>
      <c r="L78" s="100">
        <v>100</v>
      </c>
      <c r="M78" s="100">
        <v>4.4208699999999997E-2</v>
      </c>
      <c r="N78" s="100">
        <v>489</v>
      </c>
      <c r="O78" s="100">
        <v>7.6106199999999999E-2</v>
      </c>
      <c r="P78" s="100">
        <v>5.2877199999999999E-2</v>
      </c>
      <c r="R78" s="122">
        <v>1971</v>
      </c>
      <c r="S78" s="100">
        <v>33</v>
      </c>
      <c r="T78" s="100">
        <v>0.50774470000000005</v>
      </c>
      <c r="U78" s="100">
        <v>0.70488139999999999</v>
      </c>
      <c r="V78" s="100" t="s">
        <v>24</v>
      </c>
      <c r="W78" s="100">
        <v>0.84039929999999996</v>
      </c>
      <c r="X78" s="100">
        <v>0.44909789999999999</v>
      </c>
      <c r="Y78" s="100">
        <v>0.37358010000000003</v>
      </c>
      <c r="Z78" s="100">
        <v>68.636364</v>
      </c>
      <c r="AA78" s="100">
        <v>76</v>
      </c>
      <c r="AB78" s="100">
        <v>100</v>
      </c>
      <c r="AC78" s="100">
        <v>6.6564499999999999E-2</v>
      </c>
      <c r="AD78" s="100">
        <v>368</v>
      </c>
      <c r="AE78" s="100">
        <v>5.8883100000000001E-2</v>
      </c>
      <c r="AF78" s="100">
        <v>6.7495799999999995E-2</v>
      </c>
      <c r="AH78" s="122">
        <v>1971</v>
      </c>
      <c r="AI78" s="100">
        <v>60</v>
      </c>
      <c r="AJ78" s="100">
        <v>0.45916259999999998</v>
      </c>
      <c r="AK78" s="100">
        <v>0.70918329999999996</v>
      </c>
      <c r="AL78" s="100" t="s">
        <v>24</v>
      </c>
      <c r="AM78" s="100">
        <v>0.84316040000000003</v>
      </c>
      <c r="AN78" s="100">
        <v>0.46688170000000001</v>
      </c>
      <c r="AO78" s="100">
        <v>0.39861239999999998</v>
      </c>
      <c r="AP78" s="100">
        <v>64.400000000000006</v>
      </c>
      <c r="AQ78" s="100">
        <v>72.5</v>
      </c>
      <c r="AR78" s="100">
        <v>100</v>
      </c>
      <c r="AS78" s="100">
        <v>5.4225000000000002E-2</v>
      </c>
      <c r="AT78" s="100">
        <v>857</v>
      </c>
      <c r="AU78" s="100">
        <v>6.7613900000000005E-2</v>
      </c>
      <c r="AV78" s="100">
        <v>5.8299200000000002E-2</v>
      </c>
      <c r="AW78" s="100">
        <v>0.96890509999999996</v>
      </c>
      <c r="AY78" s="122">
        <v>1971</v>
      </c>
    </row>
    <row r="79" spans="2:51">
      <c r="B79" s="122">
        <v>1972</v>
      </c>
      <c r="C79" s="100">
        <v>39</v>
      </c>
      <c r="D79" s="100">
        <v>0.58338230000000002</v>
      </c>
      <c r="E79" s="100">
        <v>0.96413990000000005</v>
      </c>
      <c r="F79" s="100" t="s">
        <v>24</v>
      </c>
      <c r="G79" s="100">
        <v>1.1380193000000001</v>
      </c>
      <c r="H79" s="100">
        <v>0.67659049999999998</v>
      </c>
      <c r="I79" s="100">
        <v>0.60491850000000003</v>
      </c>
      <c r="J79" s="100">
        <v>54.948718</v>
      </c>
      <c r="K79" s="100">
        <v>61</v>
      </c>
      <c r="L79" s="100">
        <v>100</v>
      </c>
      <c r="M79" s="100">
        <v>6.3813099999999998E-2</v>
      </c>
      <c r="N79" s="100">
        <v>865</v>
      </c>
      <c r="O79" s="100">
        <v>0.13223360000000001</v>
      </c>
      <c r="P79" s="100">
        <v>9.55318E-2</v>
      </c>
      <c r="R79" s="122">
        <v>1972</v>
      </c>
      <c r="S79" s="100">
        <v>42</v>
      </c>
      <c r="T79" s="100">
        <v>0.63458380000000003</v>
      </c>
      <c r="U79" s="100">
        <v>0.8243258</v>
      </c>
      <c r="V79" s="100" t="s">
        <v>24</v>
      </c>
      <c r="W79" s="100">
        <v>0.95133429999999997</v>
      </c>
      <c r="X79" s="100">
        <v>0.56915439999999995</v>
      </c>
      <c r="Y79" s="100">
        <v>0.50218580000000002</v>
      </c>
      <c r="Z79" s="100">
        <v>62.142856999999999</v>
      </c>
      <c r="AA79" s="100">
        <v>72</v>
      </c>
      <c r="AB79" s="100">
        <v>100</v>
      </c>
      <c r="AC79" s="100">
        <v>8.6341600000000004E-2</v>
      </c>
      <c r="AD79" s="100">
        <v>683</v>
      </c>
      <c r="AE79" s="100">
        <v>0.1073498</v>
      </c>
      <c r="AF79" s="100">
        <v>0.13214770000000001</v>
      </c>
      <c r="AH79" s="122">
        <v>1972</v>
      </c>
      <c r="AI79" s="100">
        <v>81</v>
      </c>
      <c r="AJ79" s="100">
        <v>0.60885480000000003</v>
      </c>
      <c r="AK79" s="100">
        <v>0.88417650000000003</v>
      </c>
      <c r="AL79" s="100" t="s">
        <v>24</v>
      </c>
      <c r="AM79" s="100">
        <v>1.0288580000000001</v>
      </c>
      <c r="AN79" s="100">
        <v>0.618371</v>
      </c>
      <c r="AO79" s="100">
        <v>0.55036430000000003</v>
      </c>
      <c r="AP79" s="100">
        <v>58.679012</v>
      </c>
      <c r="AQ79" s="100">
        <v>67</v>
      </c>
      <c r="AR79" s="100">
        <v>100</v>
      </c>
      <c r="AS79" s="100">
        <v>7.3797399999999999E-2</v>
      </c>
      <c r="AT79" s="100">
        <v>1548</v>
      </c>
      <c r="AU79" s="100">
        <v>0.1199644</v>
      </c>
      <c r="AV79" s="100">
        <v>0.1088375</v>
      </c>
      <c r="AW79" s="100">
        <v>1.1696101999999999</v>
      </c>
      <c r="AY79" s="122">
        <v>1972</v>
      </c>
    </row>
    <row r="80" spans="2:51">
      <c r="B80" s="122">
        <v>1973</v>
      </c>
      <c r="C80" s="100">
        <v>32</v>
      </c>
      <c r="D80" s="100">
        <v>0.47177819999999998</v>
      </c>
      <c r="E80" s="100">
        <v>0.82913199999999998</v>
      </c>
      <c r="F80" s="100" t="s">
        <v>24</v>
      </c>
      <c r="G80" s="100">
        <v>0.97114080000000003</v>
      </c>
      <c r="H80" s="100">
        <v>0.55077770000000004</v>
      </c>
      <c r="I80" s="100">
        <v>0.4742208</v>
      </c>
      <c r="J80" s="100">
        <v>60.75</v>
      </c>
      <c r="K80" s="100">
        <v>67</v>
      </c>
      <c r="L80" s="100">
        <v>100</v>
      </c>
      <c r="M80" s="100">
        <v>5.1958200000000003E-2</v>
      </c>
      <c r="N80" s="100">
        <v>530</v>
      </c>
      <c r="O80" s="100">
        <v>7.9844300000000007E-2</v>
      </c>
      <c r="P80" s="100">
        <v>5.88674E-2</v>
      </c>
      <c r="R80" s="122">
        <v>1973</v>
      </c>
      <c r="S80" s="100">
        <v>40</v>
      </c>
      <c r="T80" s="100">
        <v>0.59508839999999996</v>
      </c>
      <c r="U80" s="100">
        <v>0.77060099999999998</v>
      </c>
      <c r="V80" s="100" t="s">
        <v>24</v>
      </c>
      <c r="W80" s="100">
        <v>0.90690000000000004</v>
      </c>
      <c r="X80" s="100">
        <v>0.50828989999999996</v>
      </c>
      <c r="Y80" s="100">
        <v>0.4258769</v>
      </c>
      <c r="Z80" s="100">
        <v>69.05</v>
      </c>
      <c r="AA80" s="100">
        <v>74.5</v>
      </c>
      <c r="AB80" s="100">
        <v>100</v>
      </c>
      <c r="AC80" s="100">
        <v>8.1244700000000003E-2</v>
      </c>
      <c r="AD80" s="100">
        <v>371</v>
      </c>
      <c r="AE80" s="100">
        <v>5.74338E-2</v>
      </c>
      <c r="AF80" s="100">
        <v>7.3664499999999994E-2</v>
      </c>
      <c r="AH80" s="122">
        <v>1973</v>
      </c>
      <c r="AI80" s="100">
        <v>72</v>
      </c>
      <c r="AJ80" s="100">
        <v>0.53315409999999996</v>
      </c>
      <c r="AK80" s="100">
        <v>0.79342670000000004</v>
      </c>
      <c r="AL80" s="100" t="s">
        <v>24</v>
      </c>
      <c r="AM80" s="100">
        <v>0.93018959999999995</v>
      </c>
      <c r="AN80" s="100">
        <v>0.52682620000000002</v>
      </c>
      <c r="AO80" s="100">
        <v>0.44776569999999999</v>
      </c>
      <c r="AP80" s="100">
        <v>65.361110999999994</v>
      </c>
      <c r="AQ80" s="100">
        <v>70.5</v>
      </c>
      <c r="AR80" s="100">
        <v>100</v>
      </c>
      <c r="AS80" s="100">
        <v>6.4968999999999999E-2</v>
      </c>
      <c r="AT80" s="100">
        <v>901</v>
      </c>
      <c r="AU80" s="100">
        <v>6.8791599999999994E-2</v>
      </c>
      <c r="AV80" s="100">
        <v>6.4175399999999994E-2</v>
      </c>
      <c r="AW80" s="100">
        <v>1.075955</v>
      </c>
      <c r="AY80" s="122">
        <v>1973</v>
      </c>
    </row>
    <row r="81" spans="2:51">
      <c r="B81" s="122">
        <v>1974</v>
      </c>
      <c r="C81" s="100">
        <v>25</v>
      </c>
      <c r="D81" s="100">
        <v>0.36286220000000002</v>
      </c>
      <c r="E81" s="100">
        <v>0.61924219999999996</v>
      </c>
      <c r="F81" s="100" t="s">
        <v>24</v>
      </c>
      <c r="G81" s="100">
        <v>0.6975422</v>
      </c>
      <c r="H81" s="100">
        <v>0.41580499999999998</v>
      </c>
      <c r="I81" s="100">
        <v>0.34613300000000002</v>
      </c>
      <c r="J81" s="100">
        <v>62.16</v>
      </c>
      <c r="K81" s="100">
        <v>73</v>
      </c>
      <c r="L81" s="100">
        <v>100</v>
      </c>
      <c r="M81" s="100">
        <v>3.8880900000000003E-2</v>
      </c>
      <c r="N81" s="100">
        <v>359</v>
      </c>
      <c r="O81" s="100">
        <v>5.3241999999999998E-2</v>
      </c>
      <c r="P81" s="100">
        <v>3.8869599999999997E-2</v>
      </c>
      <c r="R81" s="122">
        <v>1974</v>
      </c>
      <c r="S81" s="100">
        <v>40</v>
      </c>
      <c r="T81" s="100">
        <v>0.58540270000000005</v>
      </c>
      <c r="U81" s="100">
        <v>0.84945839999999995</v>
      </c>
      <c r="V81" s="100" t="s">
        <v>24</v>
      </c>
      <c r="W81" s="100">
        <v>1.029191</v>
      </c>
      <c r="X81" s="100">
        <v>0.49876300000000001</v>
      </c>
      <c r="Y81" s="100">
        <v>0.40100520000000001</v>
      </c>
      <c r="Z81" s="100">
        <v>74.150000000000006</v>
      </c>
      <c r="AA81" s="100">
        <v>80.5</v>
      </c>
      <c r="AB81" s="100">
        <v>100</v>
      </c>
      <c r="AC81" s="100">
        <v>7.7618699999999999E-2</v>
      </c>
      <c r="AD81" s="100">
        <v>310</v>
      </c>
      <c r="AE81" s="100">
        <v>4.7221100000000002E-2</v>
      </c>
      <c r="AF81" s="100">
        <v>6.08671E-2</v>
      </c>
      <c r="AH81" s="122">
        <v>1974</v>
      </c>
      <c r="AI81" s="100">
        <v>65</v>
      </c>
      <c r="AJ81" s="100">
        <v>0.47367219999999999</v>
      </c>
      <c r="AK81" s="100">
        <v>0.79363490000000003</v>
      </c>
      <c r="AL81" s="100" t="s">
        <v>24</v>
      </c>
      <c r="AM81" s="100">
        <v>0.94476700000000002</v>
      </c>
      <c r="AN81" s="100">
        <v>0.48327049999999999</v>
      </c>
      <c r="AO81" s="100">
        <v>0.39471539999999999</v>
      </c>
      <c r="AP81" s="100">
        <v>69.538461999999996</v>
      </c>
      <c r="AQ81" s="100">
        <v>75</v>
      </c>
      <c r="AR81" s="100">
        <v>100</v>
      </c>
      <c r="AS81" s="100">
        <v>5.61153E-2</v>
      </c>
      <c r="AT81" s="100">
        <v>669</v>
      </c>
      <c r="AU81" s="100">
        <v>5.0271799999999998E-2</v>
      </c>
      <c r="AV81" s="100">
        <v>4.6688300000000002E-2</v>
      </c>
      <c r="AW81" s="100">
        <v>0.72898479999999999</v>
      </c>
      <c r="AY81" s="122">
        <v>1974</v>
      </c>
    </row>
    <row r="82" spans="2:51">
      <c r="B82" s="122">
        <v>1975</v>
      </c>
      <c r="C82" s="100">
        <v>32</v>
      </c>
      <c r="D82" s="100">
        <v>0.45916439999999997</v>
      </c>
      <c r="E82" s="100">
        <v>0.83167840000000004</v>
      </c>
      <c r="F82" s="100" t="s">
        <v>24</v>
      </c>
      <c r="G82" s="100">
        <v>0.98236540000000006</v>
      </c>
      <c r="H82" s="100">
        <v>0.5448442</v>
      </c>
      <c r="I82" s="100">
        <v>0.4708543</v>
      </c>
      <c r="J82" s="100">
        <v>60.40625</v>
      </c>
      <c r="K82" s="100">
        <v>67.5</v>
      </c>
      <c r="L82" s="100">
        <v>100</v>
      </c>
      <c r="M82" s="100">
        <v>5.2685299999999997E-2</v>
      </c>
      <c r="N82" s="100">
        <v>559</v>
      </c>
      <c r="O82" s="100">
        <v>8.1995600000000002E-2</v>
      </c>
      <c r="P82" s="100">
        <v>6.4230200000000001E-2</v>
      </c>
      <c r="R82" s="122">
        <v>1975</v>
      </c>
      <c r="S82" s="100">
        <v>47</v>
      </c>
      <c r="T82" s="100">
        <v>0.67881659999999999</v>
      </c>
      <c r="U82" s="100">
        <v>0.94743069999999996</v>
      </c>
      <c r="V82" s="100" t="s">
        <v>24</v>
      </c>
      <c r="W82" s="100">
        <v>1.1723379</v>
      </c>
      <c r="X82" s="100">
        <v>0.54483440000000005</v>
      </c>
      <c r="Y82" s="100">
        <v>0.44647490000000001</v>
      </c>
      <c r="Z82" s="100">
        <v>77.617020999999994</v>
      </c>
      <c r="AA82" s="100">
        <v>80</v>
      </c>
      <c r="AB82" s="100">
        <v>100</v>
      </c>
      <c r="AC82" s="100">
        <v>9.7342799999999993E-2</v>
      </c>
      <c r="AD82" s="100">
        <v>190</v>
      </c>
      <c r="AE82" s="100">
        <v>2.8590999999999998E-2</v>
      </c>
      <c r="AF82" s="100">
        <v>4.0416300000000002E-2</v>
      </c>
      <c r="AH82" s="122">
        <v>1975</v>
      </c>
      <c r="AI82" s="100">
        <v>79</v>
      </c>
      <c r="AJ82" s="100">
        <v>0.56863189999999997</v>
      </c>
      <c r="AK82" s="100">
        <v>0.9311663</v>
      </c>
      <c r="AL82" s="100" t="s">
        <v>24</v>
      </c>
      <c r="AM82" s="100">
        <v>1.1334078000000001</v>
      </c>
      <c r="AN82" s="100">
        <v>0.56490280000000004</v>
      </c>
      <c r="AO82" s="100">
        <v>0.47575230000000002</v>
      </c>
      <c r="AP82" s="100">
        <v>70.645570000000006</v>
      </c>
      <c r="AQ82" s="100">
        <v>77</v>
      </c>
      <c r="AR82" s="100">
        <v>100</v>
      </c>
      <c r="AS82" s="100">
        <v>7.2463100000000003E-2</v>
      </c>
      <c r="AT82" s="100">
        <v>749</v>
      </c>
      <c r="AU82" s="100">
        <v>5.5634400000000001E-2</v>
      </c>
      <c r="AV82" s="100">
        <v>5.5878299999999999E-2</v>
      </c>
      <c r="AW82" s="100">
        <v>0.87782499999999997</v>
      </c>
      <c r="AY82" s="122">
        <v>1975</v>
      </c>
    </row>
    <row r="83" spans="2:51">
      <c r="B83" s="122">
        <v>1976</v>
      </c>
      <c r="C83" s="100">
        <v>39</v>
      </c>
      <c r="D83" s="100">
        <v>0.55460480000000001</v>
      </c>
      <c r="E83" s="100">
        <v>0.99740379999999995</v>
      </c>
      <c r="F83" s="100" t="s">
        <v>24</v>
      </c>
      <c r="G83" s="100">
        <v>1.1711328000000001</v>
      </c>
      <c r="H83" s="100">
        <v>0.64416620000000002</v>
      </c>
      <c r="I83" s="100">
        <v>0.54455229999999999</v>
      </c>
      <c r="J83" s="100">
        <v>65.666667000000004</v>
      </c>
      <c r="K83" s="100">
        <v>71</v>
      </c>
      <c r="L83" s="100">
        <v>100</v>
      </c>
      <c r="M83" s="100">
        <v>6.2373100000000001E-2</v>
      </c>
      <c r="N83" s="100">
        <v>462</v>
      </c>
      <c r="O83" s="100">
        <v>6.7206199999999994E-2</v>
      </c>
      <c r="P83" s="100">
        <v>5.44503E-2</v>
      </c>
      <c r="R83" s="122">
        <v>1976</v>
      </c>
      <c r="S83" s="100">
        <v>52</v>
      </c>
      <c r="T83" s="100">
        <v>0.74274580000000001</v>
      </c>
      <c r="U83" s="100">
        <v>0.96368039999999999</v>
      </c>
      <c r="V83" s="100" t="s">
        <v>24</v>
      </c>
      <c r="W83" s="100">
        <v>1.1668605000000001</v>
      </c>
      <c r="X83" s="100">
        <v>0.5929006</v>
      </c>
      <c r="Y83" s="100">
        <v>0.48026439999999998</v>
      </c>
      <c r="Z83" s="100">
        <v>72.365385000000003</v>
      </c>
      <c r="AA83" s="100">
        <v>80</v>
      </c>
      <c r="AB83" s="100">
        <v>100</v>
      </c>
      <c r="AC83" s="100">
        <v>0.10372000000000001</v>
      </c>
      <c r="AD83" s="100">
        <v>444</v>
      </c>
      <c r="AE83" s="100">
        <v>6.6165199999999993E-2</v>
      </c>
      <c r="AF83" s="100">
        <v>9.5934699999999998E-2</v>
      </c>
      <c r="AH83" s="122">
        <v>1976</v>
      </c>
      <c r="AI83" s="100">
        <v>91</v>
      </c>
      <c r="AJ83" s="100">
        <v>0.64846760000000003</v>
      </c>
      <c r="AK83" s="100">
        <v>1.000842</v>
      </c>
      <c r="AL83" s="100" t="s">
        <v>24</v>
      </c>
      <c r="AM83" s="100">
        <v>1.1970147</v>
      </c>
      <c r="AN83" s="100">
        <v>0.62688790000000005</v>
      </c>
      <c r="AO83" s="100">
        <v>0.51632489999999998</v>
      </c>
      <c r="AP83" s="100">
        <v>69.494505000000004</v>
      </c>
      <c r="AQ83" s="100">
        <v>76</v>
      </c>
      <c r="AR83" s="100">
        <v>100</v>
      </c>
      <c r="AS83" s="100">
        <v>8.07726E-2</v>
      </c>
      <c r="AT83" s="100">
        <v>906</v>
      </c>
      <c r="AU83" s="100">
        <v>6.6692000000000001E-2</v>
      </c>
      <c r="AV83" s="100">
        <v>6.9092000000000001E-2</v>
      </c>
      <c r="AW83" s="100">
        <v>1.0349942999999999</v>
      </c>
      <c r="AY83" s="122">
        <v>1976</v>
      </c>
    </row>
    <row r="84" spans="2:51">
      <c r="B84" s="122">
        <v>1977</v>
      </c>
      <c r="C84" s="100">
        <v>29</v>
      </c>
      <c r="D84" s="100">
        <v>0.4081804</v>
      </c>
      <c r="E84" s="100">
        <v>0.76726720000000004</v>
      </c>
      <c r="F84" s="100" t="s">
        <v>24</v>
      </c>
      <c r="G84" s="100">
        <v>0.88210029999999995</v>
      </c>
      <c r="H84" s="100">
        <v>0.4802033</v>
      </c>
      <c r="I84" s="100">
        <v>0.38930550000000003</v>
      </c>
      <c r="J84" s="100">
        <v>67.586207000000002</v>
      </c>
      <c r="K84" s="100">
        <v>73</v>
      </c>
      <c r="L84" s="100">
        <v>100</v>
      </c>
      <c r="M84" s="100">
        <v>4.8076899999999999E-2</v>
      </c>
      <c r="N84" s="100">
        <v>291</v>
      </c>
      <c r="O84" s="100">
        <v>4.1910099999999999E-2</v>
      </c>
      <c r="P84" s="100">
        <v>3.48971E-2</v>
      </c>
      <c r="R84" s="122">
        <v>1977</v>
      </c>
      <c r="S84" s="100">
        <v>36</v>
      </c>
      <c r="T84" s="100">
        <v>0.5079342</v>
      </c>
      <c r="U84" s="100">
        <v>0.68481639999999999</v>
      </c>
      <c r="V84" s="100" t="s">
        <v>24</v>
      </c>
      <c r="W84" s="100">
        <v>0.81947000000000003</v>
      </c>
      <c r="X84" s="100">
        <v>0.40477920000000001</v>
      </c>
      <c r="Y84" s="100">
        <v>0.32666079999999997</v>
      </c>
      <c r="Z84" s="100">
        <v>75.083332999999996</v>
      </c>
      <c r="AA84" s="100">
        <v>79</v>
      </c>
      <c r="AB84" s="100">
        <v>100</v>
      </c>
      <c r="AC84" s="100">
        <v>7.4272699999999997E-2</v>
      </c>
      <c r="AD84" s="100">
        <v>228</v>
      </c>
      <c r="AE84" s="100">
        <v>3.3572100000000001E-2</v>
      </c>
      <c r="AF84" s="100">
        <v>5.0837500000000001E-2</v>
      </c>
      <c r="AH84" s="122">
        <v>1977</v>
      </c>
      <c r="AI84" s="100">
        <v>65</v>
      </c>
      <c r="AJ84" s="100">
        <v>0.45799699999999999</v>
      </c>
      <c r="AK84" s="100">
        <v>0.73287979999999997</v>
      </c>
      <c r="AL84" s="100" t="s">
        <v>24</v>
      </c>
      <c r="AM84" s="100">
        <v>0.86392420000000003</v>
      </c>
      <c r="AN84" s="100">
        <v>0.44359539999999997</v>
      </c>
      <c r="AO84" s="100">
        <v>0.35926639999999999</v>
      </c>
      <c r="AP84" s="100">
        <v>71.738461999999998</v>
      </c>
      <c r="AQ84" s="100">
        <v>76</v>
      </c>
      <c r="AR84" s="100">
        <v>100</v>
      </c>
      <c r="AS84" s="100">
        <v>5.9748099999999998E-2</v>
      </c>
      <c r="AT84" s="100">
        <v>519</v>
      </c>
      <c r="AU84" s="100">
        <v>3.7787300000000003E-2</v>
      </c>
      <c r="AV84" s="100">
        <v>4.0472000000000001E-2</v>
      </c>
      <c r="AW84" s="100">
        <v>1.1203985000000001</v>
      </c>
      <c r="AY84" s="122">
        <v>1977</v>
      </c>
    </row>
    <row r="85" spans="2:51">
      <c r="B85" s="122">
        <v>1978</v>
      </c>
      <c r="C85" s="100">
        <v>33</v>
      </c>
      <c r="D85" s="100">
        <v>0.45952730000000003</v>
      </c>
      <c r="E85" s="100">
        <v>0.9395097</v>
      </c>
      <c r="F85" s="100" t="s">
        <v>24</v>
      </c>
      <c r="G85" s="100">
        <v>1.1341148999999999</v>
      </c>
      <c r="H85" s="100">
        <v>0.5663184</v>
      </c>
      <c r="I85" s="100">
        <v>0.46357290000000001</v>
      </c>
      <c r="J85" s="100">
        <v>67.333332999999996</v>
      </c>
      <c r="K85" s="100">
        <v>76</v>
      </c>
      <c r="L85" s="100">
        <v>100</v>
      </c>
      <c r="M85" s="100">
        <v>5.4743600000000003E-2</v>
      </c>
      <c r="N85" s="100">
        <v>396</v>
      </c>
      <c r="O85" s="100">
        <v>5.64517E-2</v>
      </c>
      <c r="P85" s="100">
        <v>4.8669200000000003E-2</v>
      </c>
      <c r="R85" s="122">
        <v>1978</v>
      </c>
      <c r="S85" s="100">
        <v>45</v>
      </c>
      <c r="T85" s="100">
        <v>0.62691889999999995</v>
      </c>
      <c r="U85" s="100">
        <v>0.81692989999999999</v>
      </c>
      <c r="V85" s="100" t="s">
        <v>24</v>
      </c>
      <c r="W85" s="100">
        <v>0.98542730000000001</v>
      </c>
      <c r="X85" s="100">
        <v>0.49206319999999998</v>
      </c>
      <c r="Y85" s="100">
        <v>0.41389690000000001</v>
      </c>
      <c r="Z85" s="100">
        <v>75.111110999999994</v>
      </c>
      <c r="AA85" s="100">
        <v>78</v>
      </c>
      <c r="AB85" s="100">
        <v>100</v>
      </c>
      <c r="AC85" s="100">
        <v>9.34696E-2</v>
      </c>
      <c r="AD85" s="100">
        <v>280</v>
      </c>
      <c r="AE85" s="100">
        <v>4.0728E-2</v>
      </c>
      <c r="AF85" s="100">
        <v>6.4368099999999998E-2</v>
      </c>
      <c r="AH85" s="122">
        <v>1978</v>
      </c>
      <c r="AI85" s="100">
        <v>78</v>
      </c>
      <c r="AJ85" s="100">
        <v>0.54320369999999996</v>
      </c>
      <c r="AK85" s="100">
        <v>0.85667590000000005</v>
      </c>
      <c r="AL85" s="100" t="s">
        <v>24</v>
      </c>
      <c r="AM85" s="100">
        <v>1.0330858000000001</v>
      </c>
      <c r="AN85" s="100">
        <v>0.51819040000000005</v>
      </c>
      <c r="AO85" s="100">
        <v>0.4317202</v>
      </c>
      <c r="AP85" s="100">
        <v>71.820513000000005</v>
      </c>
      <c r="AQ85" s="100">
        <v>76</v>
      </c>
      <c r="AR85" s="100">
        <v>100</v>
      </c>
      <c r="AS85" s="100">
        <v>7.1939100000000006E-2</v>
      </c>
      <c r="AT85" s="100">
        <v>676</v>
      </c>
      <c r="AU85" s="100">
        <v>4.86691E-2</v>
      </c>
      <c r="AV85" s="100">
        <v>5.41383E-2</v>
      </c>
      <c r="AW85" s="100">
        <v>1.1500493000000001</v>
      </c>
      <c r="AY85" s="122">
        <v>1978</v>
      </c>
    </row>
    <row r="86" spans="2:51">
      <c r="B86" s="123">
        <v>1979</v>
      </c>
      <c r="C86" s="100">
        <v>16</v>
      </c>
      <c r="D86" s="100">
        <v>0.2205752</v>
      </c>
      <c r="E86" s="100">
        <v>0.41986800000000002</v>
      </c>
      <c r="F86" s="100">
        <v>0.44506010000000001</v>
      </c>
      <c r="G86" s="100">
        <v>0.49295559999999999</v>
      </c>
      <c r="H86" s="100">
        <v>0.25479350000000001</v>
      </c>
      <c r="I86" s="100">
        <v>0.20115939999999999</v>
      </c>
      <c r="J86" s="100">
        <v>68.75</v>
      </c>
      <c r="K86" s="100">
        <v>75.5</v>
      </c>
      <c r="L86" s="100">
        <v>100</v>
      </c>
      <c r="M86" s="100">
        <v>2.7001000000000001E-2</v>
      </c>
      <c r="N86" s="100">
        <v>149</v>
      </c>
      <c r="O86" s="100">
        <v>2.1040099999999999E-2</v>
      </c>
      <c r="P86" s="100">
        <v>1.8988399999999999E-2</v>
      </c>
      <c r="R86" s="123">
        <v>1979</v>
      </c>
      <c r="S86" s="100">
        <v>23</v>
      </c>
      <c r="T86" s="100">
        <v>0.31671860000000002</v>
      </c>
      <c r="U86" s="100">
        <v>0.40085979999999999</v>
      </c>
      <c r="V86" s="100">
        <v>0.42491139999999999</v>
      </c>
      <c r="W86" s="100">
        <v>0.4819947</v>
      </c>
      <c r="X86" s="100">
        <v>0.2426441</v>
      </c>
      <c r="Y86" s="100">
        <v>0.18738250000000001</v>
      </c>
      <c r="Z86" s="100">
        <v>75.739130000000003</v>
      </c>
      <c r="AA86" s="100">
        <v>79</v>
      </c>
      <c r="AB86" s="100">
        <v>100</v>
      </c>
      <c r="AC86" s="100">
        <v>4.8614499999999998E-2</v>
      </c>
      <c r="AD86" s="100">
        <v>99</v>
      </c>
      <c r="AE86" s="100">
        <v>1.4242599999999999E-2</v>
      </c>
      <c r="AF86" s="100">
        <v>2.3781299999999998E-2</v>
      </c>
      <c r="AH86" s="123">
        <v>1979</v>
      </c>
      <c r="AI86" s="100">
        <v>39</v>
      </c>
      <c r="AJ86" s="100">
        <v>0.26867410000000003</v>
      </c>
      <c r="AK86" s="100">
        <v>0.41037560000000001</v>
      </c>
      <c r="AL86" s="100">
        <v>0.4349982</v>
      </c>
      <c r="AM86" s="100">
        <v>0.48840169999999999</v>
      </c>
      <c r="AN86" s="100">
        <v>0.24874370000000001</v>
      </c>
      <c r="AO86" s="100">
        <v>0.1940817</v>
      </c>
      <c r="AP86" s="100">
        <v>72.871795000000006</v>
      </c>
      <c r="AQ86" s="100">
        <v>77</v>
      </c>
      <c r="AR86" s="100">
        <v>100</v>
      </c>
      <c r="AS86" s="100">
        <v>3.6596400000000001E-2</v>
      </c>
      <c r="AT86" s="100">
        <v>248</v>
      </c>
      <c r="AU86" s="100">
        <v>1.7673000000000001E-2</v>
      </c>
      <c r="AV86" s="100">
        <v>2.0649799999999999E-2</v>
      </c>
      <c r="AW86" s="100">
        <v>1.0474186999999999</v>
      </c>
      <c r="AY86" s="123">
        <v>1979</v>
      </c>
    </row>
    <row r="87" spans="2:51">
      <c r="B87" s="123">
        <v>1980</v>
      </c>
      <c r="C87" s="100">
        <v>22</v>
      </c>
      <c r="D87" s="100">
        <v>0.29980679999999998</v>
      </c>
      <c r="E87" s="100">
        <v>0.64480870000000001</v>
      </c>
      <c r="F87" s="100">
        <v>0.68349720000000003</v>
      </c>
      <c r="G87" s="100">
        <v>0.78022539999999996</v>
      </c>
      <c r="H87" s="100">
        <v>0.37506889999999998</v>
      </c>
      <c r="I87" s="100">
        <v>0.2958578</v>
      </c>
      <c r="J87" s="100">
        <v>69.863636</v>
      </c>
      <c r="K87" s="100">
        <v>77</v>
      </c>
      <c r="L87" s="100">
        <v>100</v>
      </c>
      <c r="M87" s="100">
        <v>3.6352799999999998E-2</v>
      </c>
      <c r="N87" s="100">
        <v>209</v>
      </c>
      <c r="O87" s="100">
        <v>2.9193199999999999E-2</v>
      </c>
      <c r="P87" s="100">
        <v>2.68411E-2</v>
      </c>
      <c r="R87" s="123">
        <v>1980</v>
      </c>
      <c r="S87" s="100">
        <v>38</v>
      </c>
      <c r="T87" s="100">
        <v>0.51649409999999996</v>
      </c>
      <c r="U87" s="100">
        <v>0.64862830000000005</v>
      </c>
      <c r="V87" s="100">
        <v>0.68754599999999999</v>
      </c>
      <c r="W87" s="100">
        <v>0.80027559999999998</v>
      </c>
      <c r="X87" s="100">
        <v>0.37553170000000002</v>
      </c>
      <c r="Y87" s="100">
        <v>0.28190500000000002</v>
      </c>
      <c r="Z87" s="100">
        <v>78.131579000000002</v>
      </c>
      <c r="AA87" s="100">
        <v>80</v>
      </c>
      <c r="AB87" s="100">
        <v>100</v>
      </c>
      <c r="AC87" s="100">
        <v>7.8875799999999996E-2</v>
      </c>
      <c r="AD87" s="100">
        <v>132</v>
      </c>
      <c r="AE87" s="100">
        <v>1.8759100000000001E-2</v>
      </c>
      <c r="AF87" s="100">
        <v>3.2591200000000001E-2</v>
      </c>
      <c r="AH87" s="123">
        <v>1980</v>
      </c>
      <c r="AI87" s="100">
        <v>60</v>
      </c>
      <c r="AJ87" s="100">
        <v>0.4082923</v>
      </c>
      <c r="AK87" s="100">
        <v>0.64771210000000001</v>
      </c>
      <c r="AL87" s="100">
        <v>0.68657480000000004</v>
      </c>
      <c r="AM87" s="100">
        <v>0.7910663</v>
      </c>
      <c r="AN87" s="100">
        <v>0.37702659999999999</v>
      </c>
      <c r="AO87" s="100">
        <v>0.28955540000000002</v>
      </c>
      <c r="AP87" s="100">
        <v>75.099999999999994</v>
      </c>
      <c r="AQ87" s="100">
        <v>80</v>
      </c>
      <c r="AR87" s="100">
        <v>100</v>
      </c>
      <c r="AS87" s="100">
        <v>5.5200300000000001E-2</v>
      </c>
      <c r="AT87" s="100">
        <v>341</v>
      </c>
      <c r="AU87" s="100">
        <v>2.4021199999999999E-2</v>
      </c>
      <c r="AV87" s="100">
        <v>2.88086E-2</v>
      </c>
      <c r="AW87" s="100">
        <v>0.99411119999999997</v>
      </c>
      <c r="AY87" s="123">
        <v>1980</v>
      </c>
    </row>
    <row r="88" spans="2:51">
      <c r="B88" s="123">
        <v>1981</v>
      </c>
      <c r="C88" s="100">
        <v>24</v>
      </c>
      <c r="D88" s="100">
        <v>0.32222260000000003</v>
      </c>
      <c r="E88" s="100">
        <v>0.62302389999999996</v>
      </c>
      <c r="F88" s="100">
        <v>0.66040529999999997</v>
      </c>
      <c r="G88" s="100">
        <v>0.75740689999999999</v>
      </c>
      <c r="H88" s="100">
        <v>0.38440269999999999</v>
      </c>
      <c r="I88" s="100">
        <v>0.316272</v>
      </c>
      <c r="J88" s="100">
        <v>65.208332999999996</v>
      </c>
      <c r="K88" s="100">
        <v>73</v>
      </c>
      <c r="L88" s="100">
        <v>100</v>
      </c>
      <c r="M88" s="100">
        <v>3.9541300000000001E-2</v>
      </c>
      <c r="N88" s="100">
        <v>336</v>
      </c>
      <c r="O88" s="100">
        <v>4.6266700000000001E-2</v>
      </c>
      <c r="P88" s="100">
        <v>4.4113699999999999E-2</v>
      </c>
      <c r="R88" s="123">
        <v>1981</v>
      </c>
      <c r="S88" s="100">
        <v>22</v>
      </c>
      <c r="T88" s="100">
        <v>0.29431469999999998</v>
      </c>
      <c r="U88" s="100">
        <v>0.36275049999999998</v>
      </c>
      <c r="V88" s="100">
        <v>0.38451550000000001</v>
      </c>
      <c r="W88" s="100">
        <v>0.43416670000000002</v>
      </c>
      <c r="X88" s="100">
        <v>0.21524679999999999</v>
      </c>
      <c r="Y88" s="100">
        <v>0.1712216</v>
      </c>
      <c r="Z88" s="100">
        <v>75.681818000000007</v>
      </c>
      <c r="AA88" s="100">
        <v>80</v>
      </c>
      <c r="AB88" s="100">
        <v>100</v>
      </c>
      <c r="AC88" s="100">
        <v>4.5542100000000002E-2</v>
      </c>
      <c r="AD88" s="100">
        <v>122</v>
      </c>
      <c r="AE88" s="100">
        <v>1.7077999999999999E-2</v>
      </c>
      <c r="AF88" s="100">
        <v>3.0918600000000001E-2</v>
      </c>
      <c r="AH88" s="123">
        <v>1981</v>
      </c>
      <c r="AI88" s="100">
        <v>46</v>
      </c>
      <c r="AJ88" s="100">
        <v>0.30824360000000001</v>
      </c>
      <c r="AK88" s="100">
        <v>0.45680229999999999</v>
      </c>
      <c r="AL88" s="100">
        <v>0.48421039999999999</v>
      </c>
      <c r="AM88" s="100">
        <v>0.54886469999999998</v>
      </c>
      <c r="AN88" s="100">
        <v>0.28185339999999998</v>
      </c>
      <c r="AO88" s="100">
        <v>0.231403</v>
      </c>
      <c r="AP88" s="100">
        <v>70.217391000000006</v>
      </c>
      <c r="AQ88" s="100">
        <v>78</v>
      </c>
      <c r="AR88" s="100">
        <v>100</v>
      </c>
      <c r="AS88" s="100">
        <v>4.2200700000000001E-2</v>
      </c>
      <c r="AT88" s="100">
        <v>458</v>
      </c>
      <c r="AU88" s="100">
        <v>3.1792399999999998E-2</v>
      </c>
      <c r="AV88" s="100">
        <v>3.9610699999999999E-2</v>
      </c>
      <c r="AW88" s="100">
        <v>1.7174997000000001</v>
      </c>
      <c r="AY88" s="123">
        <v>1981</v>
      </c>
    </row>
    <row r="89" spans="2:51">
      <c r="B89" s="123">
        <v>1982</v>
      </c>
      <c r="C89" s="100">
        <v>26</v>
      </c>
      <c r="D89" s="100">
        <v>0.34296660000000001</v>
      </c>
      <c r="E89" s="100">
        <v>0.57614120000000002</v>
      </c>
      <c r="F89" s="100">
        <v>0.61070970000000002</v>
      </c>
      <c r="G89" s="100">
        <v>0.6804905</v>
      </c>
      <c r="H89" s="100">
        <v>0.37627620000000001</v>
      </c>
      <c r="I89" s="100">
        <v>0.31865080000000001</v>
      </c>
      <c r="J89" s="100">
        <v>66.961538000000004</v>
      </c>
      <c r="K89" s="100">
        <v>69.5</v>
      </c>
      <c r="L89" s="100">
        <v>100</v>
      </c>
      <c r="M89" s="100">
        <v>4.1077500000000003E-2</v>
      </c>
      <c r="N89" s="100">
        <v>293</v>
      </c>
      <c r="O89" s="100">
        <v>3.9665499999999999E-2</v>
      </c>
      <c r="P89" s="100">
        <v>3.73478E-2</v>
      </c>
      <c r="R89" s="123">
        <v>1982</v>
      </c>
      <c r="S89" s="100">
        <v>30</v>
      </c>
      <c r="T89" s="100">
        <v>0.39456380000000002</v>
      </c>
      <c r="U89" s="100">
        <v>0.4951989</v>
      </c>
      <c r="V89" s="100">
        <v>0.52491089999999996</v>
      </c>
      <c r="W89" s="100">
        <v>0.6102088</v>
      </c>
      <c r="X89" s="100">
        <v>0.27596340000000003</v>
      </c>
      <c r="Y89" s="100">
        <v>0.2082765</v>
      </c>
      <c r="Z89" s="100">
        <v>79.900000000000006</v>
      </c>
      <c r="AA89" s="100">
        <v>84</v>
      </c>
      <c r="AB89" s="100">
        <v>100</v>
      </c>
      <c r="AC89" s="100">
        <v>5.8279600000000001E-2</v>
      </c>
      <c r="AD89" s="100">
        <v>104</v>
      </c>
      <c r="AE89" s="100">
        <v>1.4325900000000001E-2</v>
      </c>
      <c r="AF89" s="100">
        <v>2.5403599999999998E-2</v>
      </c>
      <c r="AH89" s="123">
        <v>1982</v>
      </c>
      <c r="AI89" s="100">
        <v>56</v>
      </c>
      <c r="AJ89" s="100">
        <v>0.3688033</v>
      </c>
      <c r="AK89" s="100">
        <v>0.55325460000000004</v>
      </c>
      <c r="AL89" s="100">
        <v>0.58644980000000002</v>
      </c>
      <c r="AM89" s="100">
        <v>0.66938430000000004</v>
      </c>
      <c r="AN89" s="100">
        <v>0.33377109999999999</v>
      </c>
      <c r="AO89" s="100">
        <v>0.26839220000000003</v>
      </c>
      <c r="AP89" s="100">
        <v>73.892857000000006</v>
      </c>
      <c r="AQ89" s="100">
        <v>79</v>
      </c>
      <c r="AR89" s="100">
        <v>100</v>
      </c>
      <c r="AS89" s="100">
        <v>4.8792799999999997E-2</v>
      </c>
      <c r="AT89" s="100">
        <v>397</v>
      </c>
      <c r="AU89" s="100">
        <v>2.71057E-2</v>
      </c>
      <c r="AV89" s="100">
        <v>3.32521E-2</v>
      </c>
      <c r="AW89" s="100">
        <v>1.1634541</v>
      </c>
      <c r="AY89" s="123">
        <v>1982</v>
      </c>
    </row>
    <row r="90" spans="2:51">
      <c r="B90" s="123">
        <v>1983</v>
      </c>
      <c r="C90" s="100">
        <v>34</v>
      </c>
      <c r="D90" s="100">
        <v>0.44234279999999998</v>
      </c>
      <c r="E90" s="100">
        <v>0.85507359999999999</v>
      </c>
      <c r="F90" s="100">
        <v>0.90637800000000002</v>
      </c>
      <c r="G90" s="100">
        <v>1.0444705999999999</v>
      </c>
      <c r="H90" s="100">
        <v>0.50961939999999994</v>
      </c>
      <c r="I90" s="100">
        <v>0.42259160000000001</v>
      </c>
      <c r="J90" s="100">
        <v>69.911765000000003</v>
      </c>
      <c r="K90" s="100">
        <v>73</v>
      </c>
      <c r="L90" s="100">
        <v>100</v>
      </c>
      <c r="M90" s="100">
        <v>5.6244799999999998E-2</v>
      </c>
      <c r="N90" s="100">
        <v>311</v>
      </c>
      <c r="O90" s="100">
        <v>4.15547E-2</v>
      </c>
      <c r="P90" s="100">
        <v>4.2306900000000001E-2</v>
      </c>
      <c r="R90" s="123">
        <v>1983</v>
      </c>
      <c r="S90" s="100">
        <v>41</v>
      </c>
      <c r="T90" s="100">
        <v>0.53197519999999998</v>
      </c>
      <c r="U90" s="100">
        <v>0.63506059999999998</v>
      </c>
      <c r="V90" s="100">
        <v>0.67316419999999999</v>
      </c>
      <c r="W90" s="100">
        <v>0.79008129999999999</v>
      </c>
      <c r="X90" s="100">
        <v>0.37258819999999998</v>
      </c>
      <c r="Y90" s="100">
        <v>0.31153110000000001</v>
      </c>
      <c r="Z90" s="100">
        <v>76.682927000000007</v>
      </c>
      <c r="AA90" s="100">
        <v>83</v>
      </c>
      <c r="AB90" s="100">
        <v>100</v>
      </c>
      <c r="AC90" s="100">
        <v>8.2604700000000003E-2</v>
      </c>
      <c r="AD90" s="100">
        <v>281</v>
      </c>
      <c r="AE90" s="100">
        <v>3.8233299999999998E-2</v>
      </c>
      <c r="AF90" s="100">
        <v>7.0646E-2</v>
      </c>
      <c r="AH90" s="123">
        <v>1983</v>
      </c>
      <c r="AI90" s="100">
        <v>75</v>
      </c>
      <c r="AJ90" s="100">
        <v>0.48721950000000003</v>
      </c>
      <c r="AK90" s="100">
        <v>0.72579309999999997</v>
      </c>
      <c r="AL90" s="100">
        <v>0.76934060000000004</v>
      </c>
      <c r="AM90" s="100">
        <v>0.89315730000000004</v>
      </c>
      <c r="AN90" s="100">
        <v>0.43205250000000001</v>
      </c>
      <c r="AO90" s="100">
        <v>0.35849029999999998</v>
      </c>
      <c r="AP90" s="100">
        <v>73.613332999999997</v>
      </c>
      <c r="AQ90" s="100">
        <v>78</v>
      </c>
      <c r="AR90" s="100">
        <v>100</v>
      </c>
      <c r="AS90" s="100">
        <v>6.8129800000000004E-2</v>
      </c>
      <c r="AT90" s="100">
        <v>592</v>
      </c>
      <c r="AU90" s="100">
        <v>3.9909100000000003E-2</v>
      </c>
      <c r="AV90" s="100">
        <v>5.2256999999999998E-2</v>
      </c>
      <c r="AW90" s="100">
        <v>1.3464441</v>
      </c>
      <c r="AY90" s="123">
        <v>1983</v>
      </c>
    </row>
    <row r="91" spans="2:51">
      <c r="B91" s="123">
        <v>1984</v>
      </c>
      <c r="C91" s="100">
        <v>29</v>
      </c>
      <c r="D91" s="100">
        <v>0.37283630000000001</v>
      </c>
      <c r="E91" s="100">
        <v>0.76241959999999998</v>
      </c>
      <c r="F91" s="100">
        <v>0.80816480000000002</v>
      </c>
      <c r="G91" s="100">
        <v>0.93236699999999995</v>
      </c>
      <c r="H91" s="100">
        <v>0.44068299999999999</v>
      </c>
      <c r="I91" s="100">
        <v>0.35617919999999997</v>
      </c>
      <c r="J91" s="100">
        <v>70.862069000000005</v>
      </c>
      <c r="K91" s="100">
        <v>78</v>
      </c>
      <c r="L91" s="100">
        <v>100</v>
      </c>
      <c r="M91" s="100">
        <v>4.8343799999999999E-2</v>
      </c>
      <c r="N91" s="100">
        <v>265</v>
      </c>
      <c r="O91" s="100">
        <v>3.5023400000000003E-2</v>
      </c>
      <c r="P91" s="100">
        <v>3.7531200000000001E-2</v>
      </c>
      <c r="R91" s="123">
        <v>1984</v>
      </c>
      <c r="S91" s="100">
        <v>28</v>
      </c>
      <c r="T91" s="100">
        <v>0.35892010000000002</v>
      </c>
      <c r="U91" s="100">
        <v>0.42798380000000003</v>
      </c>
      <c r="V91" s="100">
        <v>0.45366289999999998</v>
      </c>
      <c r="W91" s="100">
        <v>0.52525259999999996</v>
      </c>
      <c r="X91" s="100">
        <v>0.25432700000000003</v>
      </c>
      <c r="Y91" s="100">
        <v>0.1991965</v>
      </c>
      <c r="Z91" s="100">
        <v>76.571428999999995</v>
      </c>
      <c r="AA91" s="100">
        <v>83</v>
      </c>
      <c r="AB91" s="100">
        <v>100</v>
      </c>
      <c r="AC91" s="100">
        <v>5.6081899999999997E-2</v>
      </c>
      <c r="AD91" s="100">
        <v>191</v>
      </c>
      <c r="AE91" s="100">
        <v>2.57107E-2</v>
      </c>
      <c r="AF91" s="100">
        <v>5.0081300000000002E-2</v>
      </c>
      <c r="AH91" s="123">
        <v>1984</v>
      </c>
      <c r="AI91" s="100">
        <v>57</v>
      </c>
      <c r="AJ91" s="100">
        <v>0.36586800000000003</v>
      </c>
      <c r="AK91" s="100">
        <v>0.5425856</v>
      </c>
      <c r="AL91" s="100">
        <v>0.57514069999999995</v>
      </c>
      <c r="AM91" s="100">
        <v>0.66114340000000005</v>
      </c>
      <c r="AN91" s="100">
        <v>0.32185469999999999</v>
      </c>
      <c r="AO91" s="100">
        <v>0.25768990000000003</v>
      </c>
      <c r="AP91" s="100">
        <v>73.666667000000004</v>
      </c>
      <c r="AQ91" s="100">
        <v>80</v>
      </c>
      <c r="AR91" s="100">
        <v>100</v>
      </c>
      <c r="AS91" s="100">
        <v>5.1858700000000001E-2</v>
      </c>
      <c r="AT91" s="100">
        <v>456</v>
      </c>
      <c r="AU91" s="100">
        <v>3.0409800000000001E-2</v>
      </c>
      <c r="AV91" s="100">
        <v>4.19326E-2</v>
      </c>
      <c r="AW91" s="100">
        <v>1.7814215</v>
      </c>
      <c r="AY91" s="123">
        <v>1984</v>
      </c>
    </row>
    <row r="92" spans="2:51">
      <c r="B92" s="123">
        <v>1985</v>
      </c>
      <c r="C92" s="100">
        <v>26</v>
      </c>
      <c r="D92" s="100">
        <v>0.32983509999999999</v>
      </c>
      <c r="E92" s="100">
        <v>0.72140879999999996</v>
      </c>
      <c r="F92" s="100">
        <v>0.76469339999999997</v>
      </c>
      <c r="G92" s="100">
        <v>0.8944801</v>
      </c>
      <c r="H92" s="100">
        <v>0.38275520000000002</v>
      </c>
      <c r="I92" s="100">
        <v>0.26733380000000001</v>
      </c>
      <c r="J92" s="100">
        <v>79.076922999999994</v>
      </c>
      <c r="K92" s="100">
        <v>81</v>
      </c>
      <c r="L92" s="100">
        <v>100</v>
      </c>
      <c r="M92" s="100">
        <v>4.0526199999999998E-2</v>
      </c>
      <c r="N92" s="100">
        <v>57</v>
      </c>
      <c r="O92" s="100">
        <v>7.4406999999999997E-3</v>
      </c>
      <c r="P92" s="100">
        <v>7.5878999999999999E-3</v>
      </c>
      <c r="R92" s="123">
        <v>1985</v>
      </c>
      <c r="S92" s="100">
        <v>57</v>
      </c>
      <c r="T92" s="100">
        <v>0.72100940000000002</v>
      </c>
      <c r="U92" s="100">
        <v>0.83214619999999995</v>
      </c>
      <c r="V92" s="100">
        <v>0.8820749</v>
      </c>
      <c r="W92" s="100">
        <v>1.0489040000000001</v>
      </c>
      <c r="X92" s="100">
        <v>0.4459206</v>
      </c>
      <c r="Y92" s="100">
        <v>0.3368854</v>
      </c>
      <c r="Z92" s="100">
        <v>82.912280999999993</v>
      </c>
      <c r="AA92" s="100">
        <v>84</v>
      </c>
      <c r="AB92" s="100">
        <v>100</v>
      </c>
      <c r="AC92" s="100">
        <v>0.10429629999999999</v>
      </c>
      <c r="AD92" s="100">
        <v>103</v>
      </c>
      <c r="AE92" s="100">
        <v>1.37016E-2</v>
      </c>
      <c r="AF92" s="100">
        <v>2.5289499999999999E-2</v>
      </c>
      <c r="AH92" s="123">
        <v>1985</v>
      </c>
      <c r="AI92" s="100">
        <v>83</v>
      </c>
      <c r="AJ92" s="100">
        <v>0.52570530000000004</v>
      </c>
      <c r="AK92" s="100">
        <v>0.80042360000000001</v>
      </c>
      <c r="AL92" s="100">
        <v>0.84844900000000001</v>
      </c>
      <c r="AM92" s="100">
        <v>1.0043238000000001</v>
      </c>
      <c r="AN92" s="100">
        <v>0.42488110000000001</v>
      </c>
      <c r="AO92" s="100">
        <v>0.3117742</v>
      </c>
      <c r="AP92" s="100">
        <v>81.710842999999997</v>
      </c>
      <c r="AQ92" s="100">
        <v>83</v>
      </c>
      <c r="AR92" s="100">
        <v>100</v>
      </c>
      <c r="AS92" s="100">
        <v>6.9860599999999995E-2</v>
      </c>
      <c r="AT92" s="100">
        <v>160</v>
      </c>
      <c r="AU92" s="100">
        <v>1.05416E-2</v>
      </c>
      <c r="AV92" s="100">
        <v>1.3811199999999999E-2</v>
      </c>
      <c r="AW92" s="100">
        <v>0.86692559999999996</v>
      </c>
      <c r="AY92" s="123">
        <v>1985</v>
      </c>
    </row>
    <row r="93" spans="2:51">
      <c r="B93" s="123">
        <v>1986</v>
      </c>
      <c r="C93" s="100">
        <v>44</v>
      </c>
      <c r="D93" s="100">
        <v>0.54998709999999995</v>
      </c>
      <c r="E93" s="100">
        <v>0.9391273</v>
      </c>
      <c r="F93" s="100">
        <v>0.995475</v>
      </c>
      <c r="G93" s="100">
        <v>1.1288229000000001</v>
      </c>
      <c r="H93" s="100">
        <v>0.56228869999999997</v>
      </c>
      <c r="I93" s="100">
        <v>0.44577810000000001</v>
      </c>
      <c r="J93" s="100">
        <v>74</v>
      </c>
      <c r="K93" s="100">
        <v>76</v>
      </c>
      <c r="L93" s="100">
        <v>100</v>
      </c>
      <c r="M93" s="100">
        <v>7.0728200000000005E-2</v>
      </c>
      <c r="N93" s="100">
        <v>213</v>
      </c>
      <c r="O93" s="100">
        <v>2.74258E-2</v>
      </c>
      <c r="P93" s="100">
        <v>2.9433999999999998E-2</v>
      </c>
      <c r="R93" s="123">
        <v>1986</v>
      </c>
      <c r="S93" s="100">
        <v>58</v>
      </c>
      <c r="T93" s="100">
        <v>0.72335769999999999</v>
      </c>
      <c r="U93" s="100">
        <v>0.81523889999999999</v>
      </c>
      <c r="V93" s="100">
        <v>0.86415319999999995</v>
      </c>
      <c r="W93" s="100">
        <v>1.0088330999999999</v>
      </c>
      <c r="X93" s="100">
        <v>0.45507740000000002</v>
      </c>
      <c r="Y93" s="100">
        <v>0.3526031</v>
      </c>
      <c r="Z93" s="100">
        <v>80.827585999999997</v>
      </c>
      <c r="AA93" s="100">
        <v>83.5</v>
      </c>
      <c r="AB93" s="100">
        <v>100</v>
      </c>
      <c r="AC93" s="100">
        <v>0.1099089</v>
      </c>
      <c r="AD93" s="100">
        <v>172</v>
      </c>
      <c r="AE93" s="100">
        <v>2.2592399999999999E-2</v>
      </c>
      <c r="AF93" s="100">
        <v>4.4089799999999998E-2</v>
      </c>
      <c r="AH93" s="123">
        <v>1986</v>
      </c>
      <c r="AI93" s="100">
        <v>102</v>
      </c>
      <c r="AJ93" s="100">
        <v>0.63676969999999999</v>
      </c>
      <c r="AK93" s="100">
        <v>0.88703160000000003</v>
      </c>
      <c r="AL93" s="100">
        <v>0.94025349999999996</v>
      </c>
      <c r="AM93" s="100">
        <v>1.0851523999999999</v>
      </c>
      <c r="AN93" s="100">
        <v>0.510911</v>
      </c>
      <c r="AO93" s="100">
        <v>0.40106570000000002</v>
      </c>
      <c r="AP93" s="100">
        <v>77.882352999999995</v>
      </c>
      <c r="AQ93" s="100">
        <v>80.5</v>
      </c>
      <c r="AR93" s="100">
        <v>100</v>
      </c>
      <c r="AS93" s="100">
        <v>8.8710300000000006E-2</v>
      </c>
      <c r="AT93" s="100">
        <v>385</v>
      </c>
      <c r="AU93" s="100">
        <v>2.5033199999999999E-2</v>
      </c>
      <c r="AV93" s="100">
        <v>3.4567399999999998E-2</v>
      </c>
      <c r="AW93" s="100">
        <v>1.1519659</v>
      </c>
      <c r="AY93" s="123">
        <v>1986</v>
      </c>
    </row>
    <row r="94" spans="2:51">
      <c r="B94" s="123">
        <v>1987</v>
      </c>
      <c r="C94" s="100">
        <v>32</v>
      </c>
      <c r="D94" s="100">
        <v>0.39417340000000001</v>
      </c>
      <c r="E94" s="100">
        <v>0.75498759999999998</v>
      </c>
      <c r="F94" s="100">
        <v>0.80028679999999996</v>
      </c>
      <c r="G94" s="100">
        <v>0.93884199999999995</v>
      </c>
      <c r="H94" s="100">
        <v>0.42090490000000003</v>
      </c>
      <c r="I94" s="100">
        <v>0.30847340000000001</v>
      </c>
      <c r="J94" s="100">
        <v>77.625</v>
      </c>
      <c r="K94" s="100">
        <v>81.5</v>
      </c>
      <c r="L94" s="100">
        <v>100</v>
      </c>
      <c r="M94" s="100">
        <v>5.0307299999999999E-2</v>
      </c>
      <c r="N94" s="100">
        <v>104</v>
      </c>
      <c r="O94" s="100">
        <v>1.32081E-2</v>
      </c>
      <c r="P94" s="100">
        <v>1.4437200000000001E-2</v>
      </c>
      <c r="R94" s="123">
        <v>1987</v>
      </c>
      <c r="S94" s="100">
        <v>63</v>
      </c>
      <c r="T94" s="100">
        <v>0.7734219</v>
      </c>
      <c r="U94" s="100">
        <v>0.86495069999999996</v>
      </c>
      <c r="V94" s="100">
        <v>0.91684779999999999</v>
      </c>
      <c r="W94" s="100">
        <v>1.0697593999999999</v>
      </c>
      <c r="X94" s="100">
        <v>0.4713466</v>
      </c>
      <c r="Y94" s="100">
        <v>0.35959249999999998</v>
      </c>
      <c r="Z94" s="100">
        <v>82.349205999999995</v>
      </c>
      <c r="AA94" s="100">
        <v>84</v>
      </c>
      <c r="AB94" s="100">
        <v>100</v>
      </c>
      <c r="AC94" s="100">
        <v>0.1172966</v>
      </c>
      <c r="AD94" s="100">
        <v>110</v>
      </c>
      <c r="AE94" s="100">
        <v>1.42381E-2</v>
      </c>
      <c r="AF94" s="100">
        <v>2.90108E-2</v>
      </c>
      <c r="AH94" s="123">
        <v>1987</v>
      </c>
      <c r="AI94" s="100">
        <v>95</v>
      </c>
      <c r="AJ94" s="100">
        <v>0.58411670000000004</v>
      </c>
      <c r="AK94" s="100">
        <v>0.83530470000000001</v>
      </c>
      <c r="AL94" s="100">
        <v>0.88542299999999996</v>
      </c>
      <c r="AM94" s="100">
        <v>1.0373112</v>
      </c>
      <c r="AN94" s="100">
        <v>0.4572502</v>
      </c>
      <c r="AO94" s="100">
        <v>0.34458949999999999</v>
      </c>
      <c r="AP94" s="100">
        <v>80.757895000000005</v>
      </c>
      <c r="AQ94" s="100">
        <v>83</v>
      </c>
      <c r="AR94" s="100">
        <v>100</v>
      </c>
      <c r="AS94" s="100">
        <v>8.0975800000000001E-2</v>
      </c>
      <c r="AT94" s="100">
        <v>214</v>
      </c>
      <c r="AU94" s="100">
        <v>1.37182E-2</v>
      </c>
      <c r="AV94" s="100">
        <v>1.9462900000000002E-2</v>
      </c>
      <c r="AW94" s="100">
        <v>0.87286770000000002</v>
      </c>
      <c r="AY94" s="123">
        <v>1987</v>
      </c>
    </row>
    <row r="95" spans="2:51">
      <c r="B95" s="123">
        <v>1988</v>
      </c>
      <c r="C95" s="100">
        <v>47</v>
      </c>
      <c r="D95" s="100">
        <v>0.56976979999999999</v>
      </c>
      <c r="E95" s="100">
        <v>1.0275548000000001</v>
      </c>
      <c r="F95" s="100">
        <v>1.0892081</v>
      </c>
      <c r="G95" s="100">
        <v>1.2713239999999999</v>
      </c>
      <c r="H95" s="100">
        <v>0.59736460000000002</v>
      </c>
      <c r="I95" s="100">
        <v>0.48669659999999998</v>
      </c>
      <c r="J95" s="100">
        <v>74.319148999999996</v>
      </c>
      <c r="K95" s="100">
        <v>77</v>
      </c>
      <c r="L95" s="100">
        <v>100</v>
      </c>
      <c r="M95" s="100">
        <v>7.22188E-2</v>
      </c>
      <c r="N95" s="100">
        <v>275</v>
      </c>
      <c r="O95" s="100">
        <v>3.4400399999999998E-2</v>
      </c>
      <c r="P95" s="100">
        <v>3.7165200000000002E-2</v>
      </c>
      <c r="R95" s="123">
        <v>1988</v>
      </c>
      <c r="S95" s="100">
        <v>80</v>
      </c>
      <c r="T95" s="100">
        <v>0.96580809999999995</v>
      </c>
      <c r="U95" s="100">
        <v>1.0549398000000001</v>
      </c>
      <c r="V95" s="100">
        <v>1.1182361999999999</v>
      </c>
      <c r="W95" s="100">
        <v>1.2980567000000001</v>
      </c>
      <c r="X95" s="100">
        <v>0.58555610000000002</v>
      </c>
      <c r="Y95" s="100">
        <v>0.4582676</v>
      </c>
      <c r="Z95" s="100">
        <v>80.849999999999994</v>
      </c>
      <c r="AA95" s="100">
        <v>83</v>
      </c>
      <c r="AB95" s="100">
        <v>100</v>
      </c>
      <c r="AC95" s="100">
        <v>0.14602799999999999</v>
      </c>
      <c r="AD95" s="100">
        <v>191</v>
      </c>
      <c r="AE95" s="100">
        <v>2.4335900000000001E-2</v>
      </c>
      <c r="AF95" s="100">
        <v>4.8772599999999999E-2</v>
      </c>
      <c r="AH95" s="123">
        <v>1988</v>
      </c>
      <c r="AI95" s="100">
        <v>127</v>
      </c>
      <c r="AJ95" s="100">
        <v>0.76819950000000004</v>
      </c>
      <c r="AK95" s="100">
        <v>1.0517004999999999</v>
      </c>
      <c r="AL95" s="100">
        <v>1.1148024999999999</v>
      </c>
      <c r="AM95" s="100">
        <v>1.2961008000000001</v>
      </c>
      <c r="AN95" s="100">
        <v>0.5971571</v>
      </c>
      <c r="AO95" s="100">
        <v>0.47528540000000002</v>
      </c>
      <c r="AP95" s="100">
        <v>78.433070999999998</v>
      </c>
      <c r="AQ95" s="100">
        <v>81</v>
      </c>
      <c r="AR95" s="100">
        <v>100</v>
      </c>
      <c r="AS95" s="100">
        <v>0.1059534</v>
      </c>
      <c r="AT95" s="100">
        <v>466</v>
      </c>
      <c r="AU95" s="100">
        <v>2.94144E-2</v>
      </c>
      <c r="AV95" s="100">
        <v>4.1182299999999998E-2</v>
      </c>
      <c r="AW95" s="100">
        <v>0.97404120000000005</v>
      </c>
      <c r="AY95" s="123">
        <v>1988</v>
      </c>
    </row>
    <row r="96" spans="2:51">
      <c r="B96" s="123">
        <v>1989</v>
      </c>
      <c r="C96" s="100">
        <v>55</v>
      </c>
      <c r="D96" s="100">
        <v>0.6557307</v>
      </c>
      <c r="E96" s="100">
        <v>1.2014636000000001</v>
      </c>
      <c r="F96" s="100">
        <v>1.2735513999999999</v>
      </c>
      <c r="G96" s="100">
        <v>1.4644254999999999</v>
      </c>
      <c r="H96" s="100">
        <v>0.66144550000000002</v>
      </c>
      <c r="I96" s="100">
        <v>0.49843009999999999</v>
      </c>
      <c r="J96" s="100">
        <v>77.836364000000003</v>
      </c>
      <c r="K96" s="100">
        <v>78</v>
      </c>
      <c r="L96" s="100">
        <v>100</v>
      </c>
      <c r="M96" s="100">
        <v>8.2180299999999998E-2</v>
      </c>
      <c r="N96" s="100">
        <v>166</v>
      </c>
      <c r="O96" s="100">
        <v>2.0441500000000001E-2</v>
      </c>
      <c r="P96" s="100">
        <v>2.3027700000000002E-2</v>
      </c>
      <c r="R96" s="123">
        <v>1989</v>
      </c>
      <c r="S96" s="100">
        <v>89</v>
      </c>
      <c r="T96" s="100">
        <v>1.0561507999999999</v>
      </c>
      <c r="U96" s="100">
        <v>1.1336649999999999</v>
      </c>
      <c r="V96" s="100">
        <v>1.2016849000000001</v>
      </c>
      <c r="W96" s="100">
        <v>1.4373691</v>
      </c>
      <c r="X96" s="100">
        <v>0.60597330000000005</v>
      </c>
      <c r="Y96" s="100">
        <v>0.45966849999999998</v>
      </c>
      <c r="Z96" s="100">
        <v>83.741573000000002</v>
      </c>
      <c r="AA96" s="100">
        <v>85</v>
      </c>
      <c r="AB96" s="100">
        <v>100</v>
      </c>
      <c r="AC96" s="100">
        <v>0.15530659999999999</v>
      </c>
      <c r="AD96" s="100">
        <v>120</v>
      </c>
      <c r="AE96" s="100">
        <v>1.5047E-2</v>
      </c>
      <c r="AF96" s="100">
        <v>3.1183200000000001E-2</v>
      </c>
      <c r="AH96" s="123">
        <v>1989</v>
      </c>
      <c r="AI96" s="100">
        <v>144</v>
      </c>
      <c r="AJ96" s="100">
        <v>0.85640799999999995</v>
      </c>
      <c r="AK96" s="100">
        <v>1.1792003</v>
      </c>
      <c r="AL96" s="100">
        <v>1.2499524</v>
      </c>
      <c r="AM96" s="100">
        <v>1.4707307999999999</v>
      </c>
      <c r="AN96" s="100">
        <v>0.63796940000000002</v>
      </c>
      <c r="AO96" s="100">
        <v>0.48217199999999999</v>
      </c>
      <c r="AP96" s="100">
        <v>81.486110999999994</v>
      </c>
      <c r="AQ96" s="100">
        <v>83</v>
      </c>
      <c r="AR96" s="100">
        <v>100</v>
      </c>
      <c r="AS96" s="100">
        <v>0.11591220000000001</v>
      </c>
      <c r="AT96" s="100">
        <v>286</v>
      </c>
      <c r="AU96" s="100">
        <v>1.7768599999999999E-2</v>
      </c>
      <c r="AV96" s="100">
        <v>2.58661E-2</v>
      </c>
      <c r="AW96" s="100">
        <v>1.0598048</v>
      </c>
      <c r="AY96" s="123">
        <v>1989</v>
      </c>
    </row>
    <row r="97" spans="2:51">
      <c r="B97" s="123">
        <v>1990</v>
      </c>
      <c r="C97" s="100">
        <v>51</v>
      </c>
      <c r="D97" s="100">
        <v>0.5992056</v>
      </c>
      <c r="E97" s="100">
        <v>1.1513123999999999</v>
      </c>
      <c r="F97" s="100">
        <v>1.2203911000000001</v>
      </c>
      <c r="G97" s="100">
        <v>1.4295317999999999</v>
      </c>
      <c r="H97" s="100">
        <v>0.62343139999999997</v>
      </c>
      <c r="I97" s="100">
        <v>0.48324899999999998</v>
      </c>
      <c r="J97" s="100">
        <v>77.254902000000001</v>
      </c>
      <c r="K97" s="100">
        <v>81</v>
      </c>
      <c r="L97" s="100">
        <v>100</v>
      </c>
      <c r="M97" s="100">
        <v>7.8876600000000005E-2</v>
      </c>
      <c r="N97" s="100">
        <v>213</v>
      </c>
      <c r="O97" s="100">
        <v>2.5867100000000001E-2</v>
      </c>
      <c r="P97" s="100">
        <v>2.9847800000000001E-2</v>
      </c>
      <c r="R97" s="123">
        <v>1990</v>
      </c>
      <c r="S97" s="100">
        <v>86</v>
      </c>
      <c r="T97" s="100">
        <v>1.0053942</v>
      </c>
      <c r="U97" s="100">
        <v>1.0863708000000001</v>
      </c>
      <c r="V97" s="100">
        <v>1.1515531000000001</v>
      </c>
      <c r="W97" s="100">
        <v>1.3532739</v>
      </c>
      <c r="X97" s="100">
        <v>0.59995560000000003</v>
      </c>
      <c r="Y97" s="100">
        <v>0.45828869999999999</v>
      </c>
      <c r="Z97" s="100">
        <v>81.790698000000006</v>
      </c>
      <c r="AA97" s="100">
        <v>84</v>
      </c>
      <c r="AB97" s="100">
        <v>100</v>
      </c>
      <c r="AC97" s="100">
        <v>0.15522910000000001</v>
      </c>
      <c r="AD97" s="100">
        <v>203</v>
      </c>
      <c r="AE97" s="100">
        <v>2.5098200000000001E-2</v>
      </c>
      <c r="AF97" s="100">
        <v>5.3766599999999998E-2</v>
      </c>
      <c r="AH97" s="123">
        <v>1990</v>
      </c>
      <c r="AI97" s="100">
        <v>137</v>
      </c>
      <c r="AJ97" s="100">
        <v>0.80280680000000004</v>
      </c>
      <c r="AK97" s="100">
        <v>1.1018173</v>
      </c>
      <c r="AL97" s="100">
        <v>1.1679263</v>
      </c>
      <c r="AM97" s="100">
        <v>1.3693697</v>
      </c>
      <c r="AN97" s="100">
        <v>0.60379720000000003</v>
      </c>
      <c r="AO97" s="100">
        <v>0.46359529999999999</v>
      </c>
      <c r="AP97" s="100">
        <v>80.102189999999993</v>
      </c>
      <c r="AQ97" s="100">
        <v>83</v>
      </c>
      <c r="AR97" s="100">
        <v>100</v>
      </c>
      <c r="AS97" s="100">
        <v>0.11410960000000001</v>
      </c>
      <c r="AT97" s="100">
        <v>416</v>
      </c>
      <c r="AU97" s="100">
        <v>2.5486100000000001E-2</v>
      </c>
      <c r="AV97" s="100">
        <v>3.8123900000000002E-2</v>
      </c>
      <c r="AW97" s="100">
        <v>1.0597785</v>
      </c>
      <c r="AY97" s="123">
        <v>1990</v>
      </c>
    </row>
    <row r="98" spans="2:51">
      <c r="B98" s="123">
        <v>1991</v>
      </c>
      <c r="C98" s="100">
        <v>38</v>
      </c>
      <c r="D98" s="100">
        <v>0.44107020000000002</v>
      </c>
      <c r="E98" s="100">
        <v>0.77643899999999999</v>
      </c>
      <c r="F98" s="100">
        <v>0.82302540000000002</v>
      </c>
      <c r="G98" s="100">
        <v>0.96683649999999999</v>
      </c>
      <c r="H98" s="100">
        <v>0.4361022</v>
      </c>
      <c r="I98" s="100">
        <v>0.34483209999999997</v>
      </c>
      <c r="J98" s="100">
        <v>77.842105000000004</v>
      </c>
      <c r="K98" s="100">
        <v>79.5</v>
      </c>
      <c r="L98" s="100">
        <v>100</v>
      </c>
      <c r="M98" s="100">
        <v>5.9312900000000002E-2</v>
      </c>
      <c r="N98" s="100">
        <v>138</v>
      </c>
      <c r="O98" s="100">
        <v>1.6570999999999999E-2</v>
      </c>
      <c r="P98" s="100">
        <v>2.0358000000000001E-2</v>
      </c>
      <c r="R98" s="123">
        <v>1991</v>
      </c>
      <c r="S98" s="100">
        <v>75</v>
      </c>
      <c r="T98" s="100">
        <v>0.86518890000000004</v>
      </c>
      <c r="U98" s="100">
        <v>0.90244239999999998</v>
      </c>
      <c r="V98" s="100">
        <v>0.95658889999999996</v>
      </c>
      <c r="W98" s="100">
        <v>1.1260634</v>
      </c>
      <c r="X98" s="100">
        <v>0.49860199999999999</v>
      </c>
      <c r="Y98" s="100">
        <v>0.39356750000000001</v>
      </c>
      <c r="Z98" s="100">
        <v>81.573333000000005</v>
      </c>
      <c r="AA98" s="100">
        <v>84</v>
      </c>
      <c r="AB98" s="100">
        <v>100</v>
      </c>
      <c r="AC98" s="100">
        <v>0.13616800000000001</v>
      </c>
      <c r="AD98" s="100">
        <v>164</v>
      </c>
      <c r="AE98" s="100">
        <v>2.0030099999999999E-2</v>
      </c>
      <c r="AF98" s="100">
        <v>4.4672000000000003E-2</v>
      </c>
      <c r="AH98" s="123">
        <v>1991</v>
      </c>
      <c r="AI98" s="100">
        <v>113</v>
      </c>
      <c r="AJ98" s="100">
        <v>0.65378250000000004</v>
      </c>
      <c r="AK98" s="100">
        <v>0.86139460000000001</v>
      </c>
      <c r="AL98" s="100">
        <v>0.91307830000000001</v>
      </c>
      <c r="AM98" s="100">
        <v>1.0748518</v>
      </c>
      <c r="AN98" s="100">
        <v>0.47762949999999998</v>
      </c>
      <c r="AO98" s="100">
        <v>0.37684640000000003</v>
      </c>
      <c r="AP98" s="100">
        <v>80.318584000000001</v>
      </c>
      <c r="AQ98" s="100">
        <v>82</v>
      </c>
      <c r="AR98" s="100">
        <v>100</v>
      </c>
      <c r="AS98" s="100">
        <v>9.4841599999999998E-2</v>
      </c>
      <c r="AT98" s="100">
        <v>302</v>
      </c>
      <c r="AU98" s="100">
        <v>1.8285900000000001E-2</v>
      </c>
      <c r="AV98" s="100">
        <v>2.8899899999999999E-2</v>
      </c>
      <c r="AW98" s="100">
        <v>0.86037520000000001</v>
      </c>
      <c r="AY98" s="123">
        <v>1991</v>
      </c>
    </row>
    <row r="99" spans="2:51">
      <c r="B99" s="123">
        <v>1992</v>
      </c>
      <c r="C99" s="100">
        <v>56</v>
      </c>
      <c r="D99" s="100">
        <v>0.64306790000000003</v>
      </c>
      <c r="E99" s="100">
        <v>1.0900763</v>
      </c>
      <c r="F99" s="100">
        <v>1.1554808999999999</v>
      </c>
      <c r="G99" s="100">
        <v>1.3344555</v>
      </c>
      <c r="H99" s="100">
        <v>0.60560559999999997</v>
      </c>
      <c r="I99" s="100">
        <v>0.45050259999999998</v>
      </c>
      <c r="J99" s="100">
        <v>77.625</v>
      </c>
      <c r="K99" s="100">
        <v>79.5</v>
      </c>
      <c r="L99" s="100">
        <v>100</v>
      </c>
      <c r="M99" s="100">
        <v>8.4700899999999996E-2</v>
      </c>
      <c r="N99" s="100">
        <v>193</v>
      </c>
      <c r="O99" s="100">
        <v>2.2946999999999999E-2</v>
      </c>
      <c r="P99" s="100">
        <v>2.8561E-2</v>
      </c>
      <c r="R99" s="123">
        <v>1992</v>
      </c>
      <c r="S99" s="100">
        <v>93</v>
      </c>
      <c r="T99" s="100">
        <v>1.0603875</v>
      </c>
      <c r="U99" s="100">
        <v>1.0817228999999999</v>
      </c>
      <c r="V99" s="100">
        <v>1.1466263000000001</v>
      </c>
      <c r="W99" s="100">
        <v>1.307938</v>
      </c>
      <c r="X99" s="100">
        <v>0.61281490000000005</v>
      </c>
      <c r="Y99" s="100">
        <v>0.46015859999999997</v>
      </c>
      <c r="Z99" s="100">
        <v>79.634409000000005</v>
      </c>
      <c r="AA99" s="100">
        <v>81</v>
      </c>
      <c r="AB99" s="100">
        <v>100</v>
      </c>
      <c r="AC99" s="100">
        <v>0.1616127</v>
      </c>
      <c r="AD99" s="100">
        <v>303</v>
      </c>
      <c r="AE99" s="100">
        <v>3.6617499999999997E-2</v>
      </c>
      <c r="AF99" s="100">
        <v>8.3061899999999994E-2</v>
      </c>
      <c r="AH99" s="123">
        <v>1992</v>
      </c>
      <c r="AI99" s="100">
        <v>149</v>
      </c>
      <c r="AJ99" s="100">
        <v>0.85246929999999999</v>
      </c>
      <c r="AK99" s="100">
        <v>1.078657</v>
      </c>
      <c r="AL99" s="100">
        <v>1.1433764</v>
      </c>
      <c r="AM99" s="100">
        <v>1.3117224000000001</v>
      </c>
      <c r="AN99" s="100">
        <v>0.60571339999999996</v>
      </c>
      <c r="AO99" s="100">
        <v>0.45263900000000001</v>
      </c>
      <c r="AP99" s="100">
        <v>78.879194999999996</v>
      </c>
      <c r="AQ99" s="100">
        <v>81</v>
      </c>
      <c r="AR99" s="100">
        <v>100</v>
      </c>
      <c r="AS99" s="100">
        <v>0.12049169999999999</v>
      </c>
      <c r="AT99" s="100">
        <v>496</v>
      </c>
      <c r="AU99" s="100">
        <v>2.9726499999999999E-2</v>
      </c>
      <c r="AV99" s="100">
        <v>4.7667800000000003E-2</v>
      </c>
      <c r="AW99" s="100">
        <v>1.0077223</v>
      </c>
      <c r="AY99" s="123">
        <v>1992</v>
      </c>
    </row>
    <row r="100" spans="2:51">
      <c r="B100" s="123">
        <v>1993</v>
      </c>
      <c r="C100" s="100">
        <v>68</v>
      </c>
      <c r="D100" s="100">
        <v>0.77431289999999997</v>
      </c>
      <c r="E100" s="100">
        <v>1.2572258000000001</v>
      </c>
      <c r="F100" s="100">
        <v>1.3326594</v>
      </c>
      <c r="G100" s="100">
        <v>1.5516958999999999</v>
      </c>
      <c r="H100" s="100">
        <v>0.71151229999999999</v>
      </c>
      <c r="I100" s="100">
        <v>0.56788039999999995</v>
      </c>
      <c r="J100" s="100">
        <v>76.455882000000003</v>
      </c>
      <c r="K100" s="100">
        <v>79</v>
      </c>
      <c r="L100" s="100">
        <v>100</v>
      </c>
      <c r="M100" s="100">
        <v>0.1044723</v>
      </c>
      <c r="N100" s="100">
        <v>313</v>
      </c>
      <c r="O100" s="100">
        <v>3.6929499999999997E-2</v>
      </c>
      <c r="P100" s="100">
        <v>4.7938099999999997E-2</v>
      </c>
      <c r="R100" s="123">
        <v>1993</v>
      </c>
      <c r="S100" s="100">
        <v>107</v>
      </c>
      <c r="T100" s="100">
        <v>1.2086532999999999</v>
      </c>
      <c r="U100" s="100">
        <v>1.2063816999999999</v>
      </c>
      <c r="V100" s="100">
        <v>1.2787645999999999</v>
      </c>
      <c r="W100" s="100">
        <v>1.5003099</v>
      </c>
      <c r="X100" s="100">
        <v>0.6877181</v>
      </c>
      <c r="Y100" s="100">
        <v>0.56198060000000005</v>
      </c>
      <c r="Z100" s="100">
        <v>80.654206000000002</v>
      </c>
      <c r="AA100" s="100">
        <v>85</v>
      </c>
      <c r="AB100" s="100">
        <v>100</v>
      </c>
      <c r="AC100" s="100">
        <v>0.18934699999999999</v>
      </c>
      <c r="AD100" s="100">
        <v>366</v>
      </c>
      <c r="AE100" s="100">
        <v>4.3865800000000003E-2</v>
      </c>
      <c r="AF100" s="100">
        <v>0.1049153</v>
      </c>
      <c r="AH100" s="123">
        <v>1993</v>
      </c>
      <c r="AI100" s="100">
        <v>175</v>
      </c>
      <c r="AJ100" s="100">
        <v>0.9923556</v>
      </c>
      <c r="AK100" s="100">
        <v>1.2274429</v>
      </c>
      <c r="AL100" s="100">
        <v>1.3010895</v>
      </c>
      <c r="AM100" s="100">
        <v>1.5213717</v>
      </c>
      <c r="AN100" s="100">
        <v>0.69616650000000002</v>
      </c>
      <c r="AO100" s="100">
        <v>0.5622201</v>
      </c>
      <c r="AP100" s="100">
        <v>79.022857000000002</v>
      </c>
      <c r="AQ100" s="100">
        <v>83</v>
      </c>
      <c r="AR100" s="100">
        <v>100</v>
      </c>
      <c r="AS100" s="100">
        <v>0.14391570000000001</v>
      </c>
      <c r="AT100" s="100">
        <v>679</v>
      </c>
      <c r="AU100" s="100">
        <v>4.0370499999999997E-2</v>
      </c>
      <c r="AV100" s="100">
        <v>6.7779500000000006E-2</v>
      </c>
      <c r="AW100" s="100">
        <v>1.0421459</v>
      </c>
      <c r="AY100" s="123">
        <v>1993</v>
      </c>
    </row>
    <row r="101" spans="2:51">
      <c r="B101" s="123">
        <v>1994</v>
      </c>
      <c r="C101" s="100">
        <v>85</v>
      </c>
      <c r="D101" s="100">
        <v>0.95896999999999999</v>
      </c>
      <c r="E101" s="100">
        <v>1.5326677</v>
      </c>
      <c r="F101" s="100">
        <v>1.6246277</v>
      </c>
      <c r="G101" s="100">
        <v>1.8821608000000001</v>
      </c>
      <c r="H101" s="100">
        <v>0.85718989999999995</v>
      </c>
      <c r="I101" s="100">
        <v>0.65669860000000002</v>
      </c>
      <c r="J101" s="100">
        <v>77.823528999999994</v>
      </c>
      <c r="K101" s="100">
        <v>80</v>
      </c>
      <c r="L101" s="100">
        <v>100</v>
      </c>
      <c r="M101" s="100">
        <v>0.1259931</v>
      </c>
      <c r="N101" s="100">
        <v>296</v>
      </c>
      <c r="O101" s="100">
        <v>3.4622600000000003E-2</v>
      </c>
      <c r="P101" s="100">
        <v>4.5733299999999998E-2</v>
      </c>
      <c r="R101" s="123">
        <v>1994</v>
      </c>
      <c r="S101" s="100">
        <v>126</v>
      </c>
      <c r="T101" s="100">
        <v>1.4091137</v>
      </c>
      <c r="U101" s="100">
        <v>1.3741471000000001</v>
      </c>
      <c r="V101" s="100">
        <v>1.456596</v>
      </c>
      <c r="W101" s="100">
        <v>1.7087672</v>
      </c>
      <c r="X101" s="100">
        <v>0.73341990000000001</v>
      </c>
      <c r="Y101" s="100">
        <v>0.55689330000000004</v>
      </c>
      <c r="Z101" s="100">
        <v>83.769841</v>
      </c>
      <c r="AA101" s="100">
        <v>86</v>
      </c>
      <c r="AB101" s="100">
        <v>100</v>
      </c>
      <c r="AC101" s="100">
        <v>0.21273719999999999</v>
      </c>
      <c r="AD101" s="100">
        <v>206</v>
      </c>
      <c r="AE101" s="100">
        <v>2.44633E-2</v>
      </c>
      <c r="AF101" s="100">
        <v>5.9573599999999997E-2</v>
      </c>
      <c r="AH101" s="123">
        <v>1994</v>
      </c>
      <c r="AI101" s="100">
        <v>211</v>
      </c>
      <c r="AJ101" s="100">
        <v>1.1850292</v>
      </c>
      <c r="AK101" s="100">
        <v>1.4557931</v>
      </c>
      <c r="AL101" s="100">
        <v>1.5431406999999999</v>
      </c>
      <c r="AM101" s="100">
        <v>1.8002267000000001</v>
      </c>
      <c r="AN101" s="100">
        <v>0.79440359999999999</v>
      </c>
      <c r="AO101" s="100">
        <v>0.60758270000000003</v>
      </c>
      <c r="AP101" s="100">
        <v>81.374408000000003</v>
      </c>
      <c r="AQ101" s="100">
        <v>84</v>
      </c>
      <c r="AR101" s="100">
        <v>100</v>
      </c>
      <c r="AS101" s="100">
        <v>0.16654559999999999</v>
      </c>
      <c r="AT101" s="100">
        <v>502</v>
      </c>
      <c r="AU101" s="100">
        <v>2.9581400000000001E-2</v>
      </c>
      <c r="AV101" s="100">
        <v>5.0552800000000002E-2</v>
      </c>
      <c r="AW101" s="100">
        <v>1.1153592000000001</v>
      </c>
      <c r="AY101" s="123">
        <v>1994</v>
      </c>
    </row>
    <row r="102" spans="2:51">
      <c r="B102" s="123">
        <v>1995</v>
      </c>
      <c r="C102" s="100">
        <v>90</v>
      </c>
      <c r="D102" s="100">
        <v>1.0044161</v>
      </c>
      <c r="E102" s="100">
        <v>1.5575953</v>
      </c>
      <c r="F102" s="100">
        <v>1.651051</v>
      </c>
      <c r="G102" s="100">
        <v>1.9134559</v>
      </c>
      <c r="H102" s="100">
        <v>0.87821309999999997</v>
      </c>
      <c r="I102" s="100">
        <v>0.68193400000000004</v>
      </c>
      <c r="J102" s="100">
        <v>76.666667000000004</v>
      </c>
      <c r="K102" s="100">
        <v>81</v>
      </c>
      <c r="L102" s="100">
        <v>100</v>
      </c>
      <c r="M102" s="100">
        <v>0.135847</v>
      </c>
      <c r="N102" s="100">
        <v>414</v>
      </c>
      <c r="O102" s="100">
        <v>4.7957100000000003E-2</v>
      </c>
      <c r="P102" s="100">
        <v>6.4470799999999995E-2</v>
      </c>
      <c r="R102" s="123">
        <v>1995</v>
      </c>
      <c r="S102" s="100">
        <v>160</v>
      </c>
      <c r="T102" s="100">
        <v>1.7690402999999999</v>
      </c>
      <c r="U102" s="100">
        <v>1.6618544</v>
      </c>
      <c r="V102" s="100">
        <v>1.7615657</v>
      </c>
      <c r="W102" s="100">
        <v>2.0795914999999998</v>
      </c>
      <c r="X102" s="100">
        <v>0.87795860000000003</v>
      </c>
      <c r="Y102" s="100">
        <v>0.6596263</v>
      </c>
      <c r="Z102" s="100">
        <v>84.28125</v>
      </c>
      <c r="AA102" s="100">
        <v>85</v>
      </c>
      <c r="AB102" s="100">
        <v>100</v>
      </c>
      <c r="AC102" s="100">
        <v>0.27172990000000002</v>
      </c>
      <c r="AD102" s="100">
        <v>152</v>
      </c>
      <c r="AE102" s="100">
        <v>1.7868999999999999E-2</v>
      </c>
      <c r="AF102" s="100">
        <v>4.3613600000000002E-2</v>
      </c>
      <c r="AH102" s="123">
        <v>1995</v>
      </c>
      <c r="AI102" s="100">
        <v>250</v>
      </c>
      <c r="AJ102" s="100">
        <v>1.3885122999999999</v>
      </c>
      <c r="AK102" s="100">
        <v>1.6520793</v>
      </c>
      <c r="AL102" s="100">
        <v>1.7512041</v>
      </c>
      <c r="AM102" s="100">
        <v>2.0529681000000002</v>
      </c>
      <c r="AN102" s="100">
        <v>0.89746570000000003</v>
      </c>
      <c r="AO102" s="100">
        <v>0.6860117</v>
      </c>
      <c r="AP102" s="100">
        <v>81.540000000000006</v>
      </c>
      <c r="AQ102" s="100">
        <v>83.5</v>
      </c>
      <c r="AR102" s="100">
        <v>100</v>
      </c>
      <c r="AS102" s="100">
        <v>0.1997874</v>
      </c>
      <c r="AT102" s="100">
        <v>566</v>
      </c>
      <c r="AU102" s="100">
        <v>3.3023999999999998E-2</v>
      </c>
      <c r="AV102" s="100">
        <v>5.7133299999999998E-2</v>
      </c>
      <c r="AW102" s="100">
        <v>0.93726339999999997</v>
      </c>
      <c r="AY102" s="123">
        <v>1995</v>
      </c>
    </row>
    <row r="103" spans="2:51">
      <c r="B103" s="123">
        <v>1996</v>
      </c>
      <c r="C103" s="100">
        <v>58</v>
      </c>
      <c r="D103" s="100">
        <v>0.63980060000000005</v>
      </c>
      <c r="E103" s="100">
        <v>1.0091129999999999</v>
      </c>
      <c r="F103" s="100">
        <v>1.0696597999999999</v>
      </c>
      <c r="G103" s="100">
        <v>1.2536318</v>
      </c>
      <c r="H103" s="100">
        <v>0.54629570000000005</v>
      </c>
      <c r="I103" s="100">
        <v>0.42338619999999999</v>
      </c>
      <c r="J103" s="100">
        <v>79.896552</v>
      </c>
      <c r="K103" s="100">
        <v>81</v>
      </c>
      <c r="L103" s="100">
        <v>100</v>
      </c>
      <c r="M103" s="100">
        <v>8.5036500000000001E-2</v>
      </c>
      <c r="N103" s="100">
        <v>149</v>
      </c>
      <c r="O103" s="100">
        <v>1.7084700000000001E-2</v>
      </c>
      <c r="P103" s="100">
        <v>2.30648E-2</v>
      </c>
      <c r="R103" s="123">
        <v>1996</v>
      </c>
      <c r="S103" s="100">
        <v>117</v>
      </c>
      <c r="T103" s="100">
        <v>1.2773703000000001</v>
      </c>
      <c r="U103" s="100">
        <v>1.1815901</v>
      </c>
      <c r="V103" s="100">
        <v>1.2524854999999999</v>
      </c>
      <c r="W103" s="100">
        <v>1.4657035</v>
      </c>
      <c r="X103" s="100">
        <v>0.6401403</v>
      </c>
      <c r="Y103" s="100">
        <v>0.47837220000000003</v>
      </c>
      <c r="Z103" s="100">
        <v>83.376068000000004</v>
      </c>
      <c r="AA103" s="100">
        <v>85</v>
      </c>
      <c r="AB103" s="100">
        <v>100</v>
      </c>
      <c r="AC103" s="100">
        <v>0.19334689999999999</v>
      </c>
      <c r="AD103" s="100">
        <v>174</v>
      </c>
      <c r="AE103" s="100">
        <v>2.0232099999999999E-2</v>
      </c>
      <c r="AF103" s="100">
        <v>5.0999599999999999E-2</v>
      </c>
      <c r="AH103" s="123">
        <v>1996</v>
      </c>
      <c r="AI103" s="100">
        <v>175</v>
      </c>
      <c r="AJ103" s="100">
        <v>0.96023179999999997</v>
      </c>
      <c r="AK103" s="100">
        <v>1.1175514</v>
      </c>
      <c r="AL103" s="100">
        <v>1.1846045000000001</v>
      </c>
      <c r="AM103" s="100">
        <v>1.3875504000000001</v>
      </c>
      <c r="AN103" s="100">
        <v>0.60424129999999998</v>
      </c>
      <c r="AO103" s="100">
        <v>0.45791029999999999</v>
      </c>
      <c r="AP103" s="100">
        <v>82.222857000000005</v>
      </c>
      <c r="AQ103" s="100">
        <v>84</v>
      </c>
      <c r="AR103" s="100">
        <v>100</v>
      </c>
      <c r="AS103" s="100">
        <v>0.1359551</v>
      </c>
      <c r="AT103" s="100">
        <v>323</v>
      </c>
      <c r="AU103" s="100">
        <v>1.8647400000000001E-2</v>
      </c>
      <c r="AV103" s="100">
        <v>3.27193E-2</v>
      </c>
      <c r="AW103" s="100">
        <v>0.8540297</v>
      </c>
      <c r="AY103" s="123">
        <v>1996</v>
      </c>
    </row>
    <row r="104" spans="2:51">
      <c r="B104" s="124">
        <v>1997</v>
      </c>
      <c r="C104" s="100">
        <v>101</v>
      </c>
      <c r="D104" s="100">
        <v>1.1030804999999999</v>
      </c>
      <c r="E104" s="100">
        <v>1.6236022999999999</v>
      </c>
      <c r="F104" s="100">
        <v>1.6236022999999999</v>
      </c>
      <c r="G104" s="100">
        <v>2.0036113000000002</v>
      </c>
      <c r="H104" s="100">
        <v>0.93223750000000005</v>
      </c>
      <c r="I104" s="100">
        <v>0.74567369999999999</v>
      </c>
      <c r="J104" s="100">
        <v>75.554455000000004</v>
      </c>
      <c r="K104" s="100">
        <v>81</v>
      </c>
      <c r="L104" s="100">
        <v>100</v>
      </c>
      <c r="M104" s="100">
        <v>0.14907309999999999</v>
      </c>
      <c r="N104" s="100">
        <v>605</v>
      </c>
      <c r="O104" s="100">
        <v>6.8786100000000003E-2</v>
      </c>
      <c r="P104" s="100">
        <v>9.52625E-2</v>
      </c>
      <c r="R104" s="124">
        <v>1997</v>
      </c>
      <c r="S104" s="100">
        <v>139</v>
      </c>
      <c r="T104" s="100">
        <v>1.4999686999999999</v>
      </c>
      <c r="U104" s="100">
        <v>1.3326461000000001</v>
      </c>
      <c r="V104" s="100">
        <v>1.3326461000000001</v>
      </c>
      <c r="W104" s="100">
        <v>1.6614450999999999</v>
      </c>
      <c r="X104" s="100">
        <v>0.72253650000000003</v>
      </c>
      <c r="Y104" s="100">
        <v>0.55534240000000001</v>
      </c>
      <c r="Z104" s="100">
        <v>83.079137000000003</v>
      </c>
      <c r="AA104" s="100">
        <v>86</v>
      </c>
      <c r="AB104" s="100">
        <v>100</v>
      </c>
      <c r="AC104" s="100">
        <v>0.22565669999999999</v>
      </c>
      <c r="AD104" s="100">
        <v>306</v>
      </c>
      <c r="AE104" s="100">
        <v>3.5236499999999997E-2</v>
      </c>
      <c r="AF104" s="100">
        <v>8.7796100000000002E-2</v>
      </c>
      <c r="AH104" s="124">
        <v>1997</v>
      </c>
      <c r="AI104" s="100">
        <v>240</v>
      </c>
      <c r="AJ104" s="100">
        <v>1.3027168</v>
      </c>
      <c r="AK104" s="100">
        <v>1.4590795000000001</v>
      </c>
      <c r="AL104" s="100">
        <v>1.4590795000000001</v>
      </c>
      <c r="AM104" s="100">
        <v>1.8082891999999999</v>
      </c>
      <c r="AN104" s="100">
        <v>0.81772590000000001</v>
      </c>
      <c r="AO104" s="100">
        <v>0.64430120000000002</v>
      </c>
      <c r="AP104" s="100">
        <v>79.912499999999994</v>
      </c>
      <c r="AQ104" s="100">
        <v>84</v>
      </c>
      <c r="AR104" s="100">
        <v>100</v>
      </c>
      <c r="AS104" s="100">
        <v>0.18554309999999999</v>
      </c>
      <c r="AT104" s="100">
        <v>911</v>
      </c>
      <c r="AU104" s="100">
        <v>5.2117999999999998E-2</v>
      </c>
      <c r="AV104" s="100">
        <v>9.2616900000000002E-2</v>
      </c>
      <c r="AW104" s="100">
        <v>1.2183297</v>
      </c>
      <c r="AY104" s="124">
        <v>1997</v>
      </c>
    </row>
    <row r="105" spans="2:51">
      <c r="B105" s="124">
        <v>1998</v>
      </c>
      <c r="C105" s="100">
        <v>96</v>
      </c>
      <c r="D105" s="100">
        <v>1.0386078000000001</v>
      </c>
      <c r="E105" s="100">
        <v>1.4767178000000001</v>
      </c>
      <c r="F105" s="100">
        <v>1.4767178000000001</v>
      </c>
      <c r="G105" s="100">
        <v>1.8093272</v>
      </c>
      <c r="H105" s="100">
        <v>0.81738909999999998</v>
      </c>
      <c r="I105" s="100">
        <v>0.61973310000000004</v>
      </c>
      <c r="J105" s="100">
        <v>78.90625</v>
      </c>
      <c r="K105" s="100">
        <v>80</v>
      </c>
      <c r="L105" s="100">
        <v>100</v>
      </c>
      <c r="M105" s="100">
        <v>0.14312759999999999</v>
      </c>
      <c r="N105" s="100">
        <v>249</v>
      </c>
      <c r="O105" s="100">
        <v>2.8086300000000002E-2</v>
      </c>
      <c r="P105" s="100">
        <v>3.9716399999999999E-2</v>
      </c>
      <c r="R105" s="124">
        <v>1998</v>
      </c>
      <c r="S105" s="100">
        <v>164</v>
      </c>
      <c r="T105" s="100">
        <v>1.7513057999999999</v>
      </c>
      <c r="U105" s="100">
        <v>1.5317128</v>
      </c>
      <c r="V105" s="100">
        <v>1.5317128</v>
      </c>
      <c r="W105" s="100">
        <v>1.9087234</v>
      </c>
      <c r="X105" s="100">
        <v>0.84619250000000001</v>
      </c>
      <c r="Y105" s="100">
        <v>0.65124570000000004</v>
      </c>
      <c r="Z105" s="100">
        <v>83.396341000000007</v>
      </c>
      <c r="AA105" s="100">
        <v>84</v>
      </c>
      <c r="AB105" s="100">
        <v>100</v>
      </c>
      <c r="AC105" s="100">
        <v>0.27274690000000001</v>
      </c>
      <c r="AD105" s="100">
        <v>262</v>
      </c>
      <c r="AE105" s="100">
        <v>2.9908199999999999E-2</v>
      </c>
      <c r="AF105" s="100">
        <v>7.7619499999999994E-2</v>
      </c>
      <c r="AH105" s="124">
        <v>1998</v>
      </c>
      <c r="AI105" s="100">
        <v>260</v>
      </c>
      <c r="AJ105" s="100">
        <v>1.3972796999999999</v>
      </c>
      <c r="AK105" s="100">
        <v>1.520983</v>
      </c>
      <c r="AL105" s="100">
        <v>1.520983</v>
      </c>
      <c r="AM105" s="100">
        <v>1.8830108000000001</v>
      </c>
      <c r="AN105" s="100">
        <v>0.83909120000000004</v>
      </c>
      <c r="AO105" s="100">
        <v>0.64129259999999999</v>
      </c>
      <c r="AP105" s="100">
        <v>81.738461999999998</v>
      </c>
      <c r="AQ105" s="100">
        <v>83</v>
      </c>
      <c r="AR105" s="100">
        <v>100</v>
      </c>
      <c r="AS105" s="100">
        <v>0.20439930000000001</v>
      </c>
      <c r="AT105" s="100">
        <v>511</v>
      </c>
      <c r="AU105" s="100">
        <v>2.8991800000000002E-2</v>
      </c>
      <c r="AV105" s="100">
        <v>5.2981399999999998E-2</v>
      </c>
      <c r="AW105" s="100">
        <v>0.96409579999999995</v>
      </c>
      <c r="AY105" s="124">
        <v>1998</v>
      </c>
    </row>
    <row r="106" spans="2:51">
      <c r="B106" s="124">
        <v>1999</v>
      </c>
      <c r="C106" s="100">
        <v>108</v>
      </c>
      <c r="D106" s="100">
        <v>1.1563034000000001</v>
      </c>
      <c r="E106" s="100">
        <v>1.5481204</v>
      </c>
      <c r="F106" s="100">
        <v>1.5481204</v>
      </c>
      <c r="G106" s="100">
        <v>1.8795941</v>
      </c>
      <c r="H106" s="100">
        <v>0.90428739999999996</v>
      </c>
      <c r="I106" s="100">
        <v>0.73333190000000004</v>
      </c>
      <c r="J106" s="100">
        <v>75.629630000000006</v>
      </c>
      <c r="K106" s="100">
        <v>77.5</v>
      </c>
      <c r="L106" s="100">
        <v>100</v>
      </c>
      <c r="M106" s="100">
        <v>0.16064970000000001</v>
      </c>
      <c r="N106" s="100">
        <v>547</v>
      </c>
      <c r="O106" s="100">
        <v>6.1152400000000003E-2</v>
      </c>
      <c r="P106" s="100">
        <v>8.7675900000000001E-2</v>
      </c>
      <c r="R106" s="124">
        <v>1999</v>
      </c>
      <c r="S106" s="100">
        <v>181</v>
      </c>
      <c r="T106" s="100">
        <v>1.9108639999999999</v>
      </c>
      <c r="U106" s="100">
        <v>1.6269608</v>
      </c>
      <c r="V106" s="100">
        <v>1.6269608</v>
      </c>
      <c r="W106" s="100">
        <v>2.0249093999999999</v>
      </c>
      <c r="X106" s="100">
        <v>0.90426550000000006</v>
      </c>
      <c r="Y106" s="100">
        <v>0.70690580000000003</v>
      </c>
      <c r="Z106" s="100">
        <v>83.016575000000003</v>
      </c>
      <c r="AA106" s="100">
        <v>85</v>
      </c>
      <c r="AB106" s="100">
        <v>100</v>
      </c>
      <c r="AC106" s="100">
        <v>0.2973306</v>
      </c>
      <c r="AD106" s="100">
        <v>382</v>
      </c>
      <c r="AE106" s="100">
        <v>4.3184399999999998E-2</v>
      </c>
      <c r="AF106" s="100">
        <v>0.11354649999999999</v>
      </c>
      <c r="AH106" s="124">
        <v>1999</v>
      </c>
      <c r="AI106" s="100">
        <v>289</v>
      </c>
      <c r="AJ106" s="100">
        <v>1.5362319</v>
      </c>
      <c r="AK106" s="100">
        <v>1.6220483000000001</v>
      </c>
      <c r="AL106" s="100">
        <v>1.6220483000000001</v>
      </c>
      <c r="AM106" s="100">
        <v>1.9994357</v>
      </c>
      <c r="AN106" s="100">
        <v>0.92025710000000005</v>
      </c>
      <c r="AO106" s="100">
        <v>0.73110869999999994</v>
      </c>
      <c r="AP106" s="100">
        <v>80.256055000000003</v>
      </c>
      <c r="AQ106" s="100">
        <v>83</v>
      </c>
      <c r="AR106" s="100">
        <v>100</v>
      </c>
      <c r="AS106" s="100">
        <v>0.22560150000000001</v>
      </c>
      <c r="AT106" s="100">
        <v>929</v>
      </c>
      <c r="AU106" s="100">
        <v>5.2218399999999998E-2</v>
      </c>
      <c r="AV106" s="100">
        <v>9.6739099999999995E-2</v>
      </c>
      <c r="AW106" s="100">
        <v>0.95154130000000003</v>
      </c>
      <c r="AY106" s="124">
        <v>1999</v>
      </c>
    </row>
    <row r="107" spans="2:51" s="92" customFormat="1">
      <c r="B107" s="125">
        <v>2000</v>
      </c>
      <c r="C107" s="100">
        <v>99</v>
      </c>
      <c r="D107" s="100">
        <v>1.0483439999999999</v>
      </c>
      <c r="E107" s="100">
        <v>1.3819908000000001</v>
      </c>
      <c r="F107" s="100">
        <v>1.3819908000000001</v>
      </c>
      <c r="G107" s="100">
        <v>1.7007401</v>
      </c>
      <c r="H107" s="100">
        <v>0.78847049999999996</v>
      </c>
      <c r="I107" s="100">
        <v>0.63619800000000004</v>
      </c>
      <c r="J107" s="100">
        <v>78.171717000000001</v>
      </c>
      <c r="K107" s="100">
        <v>78</v>
      </c>
      <c r="L107" s="100">
        <v>100</v>
      </c>
      <c r="M107" s="100">
        <v>0.14816589999999999</v>
      </c>
      <c r="N107" s="100">
        <v>323</v>
      </c>
      <c r="O107" s="100">
        <v>3.5769599999999999E-2</v>
      </c>
      <c r="P107" s="100">
        <v>5.4100500000000003E-2</v>
      </c>
      <c r="R107" s="125">
        <v>2000</v>
      </c>
      <c r="S107" s="100">
        <v>153</v>
      </c>
      <c r="T107" s="100">
        <v>1.5961879999999999</v>
      </c>
      <c r="U107" s="100">
        <v>1.3179729</v>
      </c>
      <c r="V107" s="100">
        <v>1.3179729</v>
      </c>
      <c r="W107" s="100">
        <v>1.6307461999999999</v>
      </c>
      <c r="X107" s="100">
        <v>0.72613780000000006</v>
      </c>
      <c r="Y107" s="100">
        <v>0.55352970000000001</v>
      </c>
      <c r="Z107" s="100">
        <v>83.058824000000001</v>
      </c>
      <c r="AA107" s="100">
        <v>86</v>
      </c>
      <c r="AB107" s="100">
        <v>100</v>
      </c>
      <c r="AC107" s="100">
        <v>0.24888569999999999</v>
      </c>
      <c r="AD107" s="100">
        <v>336</v>
      </c>
      <c r="AE107" s="100">
        <v>3.75985E-2</v>
      </c>
      <c r="AF107" s="100">
        <v>0.10096339999999999</v>
      </c>
      <c r="AH107" s="125">
        <v>2000</v>
      </c>
      <c r="AI107" s="100">
        <v>252</v>
      </c>
      <c r="AJ107" s="100">
        <v>1.3243083</v>
      </c>
      <c r="AK107" s="100">
        <v>1.3601848000000001</v>
      </c>
      <c r="AL107" s="100">
        <v>1.3601848000000001</v>
      </c>
      <c r="AM107" s="100">
        <v>1.6793214000000001</v>
      </c>
      <c r="AN107" s="100">
        <v>0.76210489999999997</v>
      </c>
      <c r="AO107" s="100">
        <v>0.59733049999999999</v>
      </c>
      <c r="AP107" s="100">
        <v>81.138889000000006</v>
      </c>
      <c r="AQ107" s="100">
        <v>83</v>
      </c>
      <c r="AR107" s="100">
        <v>100</v>
      </c>
      <c r="AS107" s="100">
        <v>0.1964284</v>
      </c>
      <c r="AT107" s="100">
        <v>659</v>
      </c>
      <c r="AU107" s="100">
        <v>3.6679299999999998E-2</v>
      </c>
      <c r="AV107" s="100">
        <v>7.0873099999999994E-2</v>
      </c>
      <c r="AW107" s="100">
        <v>1.048573</v>
      </c>
      <c r="AY107" s="125">
        <v>2000</v>
      </c>
    </row>
    <row r="108" spans="2:51">
      <c r="B108" s="124">
        <v>2001</v>
      </c>
      <c r="C108" s="100">
        <v>106</v>
      </c>
      <c r="D108" s="100">
        <v>1.1085749</v>
      </c>
      <c r="E108" s="100">
        <v>1.4397051000000001</v>
      </c>
      <c r="F108" s="100">
        <v>1.4397051000000001</v>
      </c>
      <c r="G108" s="100">
        <v>1.772545</v>
      </c>
      <c r="H108" s="100">
        <v>0.80632329999999997</v>
      </c>
      <c r="I108" s="100">
        <v>0.62405409999999994</v>
      </c>
      <c r="J108" s="100">
        <v>78.971698000000004</v>
      </c>
      <c r="K108" s="100">
        <v>81</v>
      </c>
      <c r="L108" s="100">
        <v>100</v>
      </c>
      <c r="M108" s="100">
        <v>0.1585995</v>
      </c>
      <c r="N108" s="100">
        <v>330</v>
      </c>
      <c r="O108" s="100">
        <v>3.6155399999999997E-2</v>
      </c>
      <c r="P108" s="100">
        <v>5.67854E-2</v>
      </c>
      <c r="R108" s="124">
        <v>2001</v>
      </c>
      <c r="S108" s="100">
        <v>159</v>
      </c>
      <c r="T108" s="100">
        <v>1.6370024000000001</v>
      </c>
      <c r="U108" s="100">
        <v>1.3211242999999999</v>
      </c>
      <c r="V108" s="100">
        <v>1.3211242999999999</v>
      </c>
      <c r="W108" s="100">
        <v>1.6336221</v>
      </c>
      <c r="X108" s="100">
        <v>0.72019200000000005</v>
      </c>
      <c r="Y108" s="100">
        <v>0.55825539999999996</v>
      </c>
      <c r="Z108" s="100">
        <v>84.006288999999995</v>
      </c>
      <c r="AA108" s="100">
        <v>86</v>
      </c>
      <c r="AB108" s="100">
        <v>100</v>
      </c>
      <c r="AC108" s="100">
        <v>0.25766099999999997</v>
      </c>
      <c r="AD108" s="100">
        <v>217</v>
      </c>
      <c r="AE108" s="100">
        <v>2.4003500000000001E-2</v>
      </c>
      <c r="AF108" s="100">
        <v>6.7417099999999994E-2</v>
      </c>
      <c r="AH108" s="124">
        <v>2001</v>
      </c>
      <c r="AI108" s="100">
        <v>265</v>
      </c>
      <c r="AJ108" s="100">
        <v>1.3748591999999999</v>
      </c>
      <c r="AK108" s="100">
        <v>1.3743386</v>
      </c>
      <c r="AL108" s="100">
        <v>1.3743386</v>
      </c>
      <c r="AM108" s="100">
        <v>1.6954762999999999</v>
      </c>
      <c r="AN108" s="100">
        <v>0.75990950000000002</v>
      </c>
      <c r="AO108" s="100">
        <v>0.58939390000000003</v>
      </c>
      <c r="AP108" s="100">
        <v>81.992452999999998</v>
      </c>
      <c r="AQ108" s="100">
        <v>84</v>
      </c>
      <c r="AR108" s="100">
        <v>100</v>
      </c>
      <c r="AS108" s="100">
        <v>0.20615510000000001</v>
      </c>
      <c r="AT108" s="100">
        <v>547</v>
      </c>
      <c r="AU108" s="100">
        <v>3.0108599999999999E-2</v>
      </c>
      <c r="AV108" s="100">
        <v>6.05751E-2</v>
      </c>
      <c r="AW108" s="100">
        <v>1.0897574999999999</v>
      </c>
      <c r="AY108" s="124">
        <v>2001</v>
      </c>
    </row>
    <row r="109" spans="2:51">
      <c r="B109" s="125">
        <v>2002</v>
      </c>
      <c r="C109" s="100">
        <v>119</v>
      </c>
      <c r="D109" s="100">
        <v>1.2299127999999999</v>
      </c>
      <c r="E109" s="100">
        <v>1.5237529999999999</v>
      </c>
      <c r="F109" s="100">
        <v>1.5237529999999999</v>
      </c>
      <c r="G109" s="100">
        <v>1.8401192</v>
      </c>
      <c r="H109" s="100">
        <v>0.87296220000000002</v>
      </c>
      <c r="I109" s="100">
        <v>0.67686849999999998</v>
      </c>
      <c r="J109" s="100">
        <v>78.025210000000001</v>
      </c>
      <c r="K109" s="100">
        <v>79</v>
      </c>
      <c r="L109" s="100">
        <v>100</v>
      </c>
      <c r="M109" s="100">
        <v>0.17275170000000001</v>
      </c>
      <c r="N109" s="100">
        <v>414</v>
      </c>
      <c r="O109" s="100">
        <v>4.4883800000000001E-2</v>
      </c>
      <c r="P109" s="100">
        <v>7.2628399999999996E-2</v>
      </c>
      <c r="R109" s="125">
        <v>2002</v>
      </c>
      <c r="S109" s="100">
        <v>215</v>
      </c>
      <c r="T109" s="100">
        <v>2.1894702000000001</v>
      </c>
      <c r="U109" s="100">
        <v>1.7229083000000001</v>
      </c>
      <c r="V109" s="100">
        <v>1.7229083000000001</v>
      </c>
      <c r="W109" s="100">
        <v>2.1456691000000001</v>
      </c>
      <c r="X109" s="100">
        <v>0.95163640000000005</v>
      </c>
      <c r="Y109" s="100">
        <v>0.75998310000000002</v>
      </c>
      <c r="Z109" s="100">
        <v>83.544185999999996</v>
      </c>
      <c r="AA109" s="100">
        <v>87</v>
      </c>
      <c r="AB109" s="100">
        <v>100</v>
      </c>
      <c r="AC109" s="100">
        <v>0.33167750000000001</v>
      </c>
      <c r="AD109" s="100">
        <v>501</v>
      </c>
      <c r="AE109" s="100">
        <v>5.48721E-2</v>
      </c>
      <c r="AF109" s="100">
        <v>0.15266060000000001</v>
      </c>
      <c r="AH109" s="125">
        <v>2002</v>
      </c>
      <c r="AI109" s="100">
        <v>334</v>
      </c>
      <c r="AJ109" s="100">
        <v>1.7132414</v>
      </c>
      <c r="AK109" s="100">
        <v>1.6826298</v>
      </c>
      <c r="AL109" s="100">
        <v>1.6826298</v>
      </c>
      <c r="AM109" s="100">
        <v>2.0739109</v>
      </c>
      <c r="AN109" s="100">
        <v>0.93801959999999995</v>
      </c>
      <c r="AO109" s="100">
        <v>0.73923470000000002</v>
      </c>
      <c r="AP109" s="100">
        <v>81.577843999999999</v>
      </c>
      <c r="AQ109" s="100">
        <v>84.5</v>
      </c>
      <c r="AR109" s="100">
        <v>100</v>
      </c>
      <c r="AS109" s="100">
        <v>0.24979989999999999</v>
      </c>
      <c r="AT109" s="100">
        <v>915</v>
      </c>
      <c r="AU109" s="100">
        <v>4.9852500000000001E-2</v>
      </c>
      <c r="AV109" s="100">
        <v>0.10187</v>
      </c>
      <c r="AW109" s="100">
        <v>0.88440750000000001</v>
      </c>
      <c r="AY109" s="125">
        <v>2002</v>
      </c>
    </row>
    <row r="110" spans="2:51">
      <c r="B110" s="124">
        <v>2003</v>
      </c>
      <c r="C110" s="100">
        <v>109</v>
      </c>
      <c r="D110" s="100">
        <v>1.1136543999999999</v>
      </c>
      <c r="E110" s="100">
        <v>1.3489062000000001</v>
      </c>
      <c r="F110" s="100">
        <v>1.3489062000000001</v>
      </c>
      <c r="G110" s="100">
        <v>1.6530444</v>
      </c>
      <c r="H110" s="100">
        <v>0.78246599999999999</v>
      </c>
      <c r="I110" s="100">
        <v>0.6270654</v>
      </c>
      <c r="J110" s="100">
        <v>78.559633000000005</v>
      </c>
      <c r="K110" s="100">
        <v>79</v>
      </c>
      <c r="L110" s="100">
        <v>100</v>
      </c>
      <c r="M110" s="100">
        <v>0.15952</v>
      </c>
      <c r="N110" s="100">
        <v>301</v>
      </c>
      <c r="O110" s="100">
        <v>3.2300000000000002E-2</v>
      </c>
      <c r="P110" s="100">
        <v>5.3224199999999999E-2</v>
      </c>
      <c r="R110" s="124">
        <v>2003</v>
      </c>
      <c r="S110" s="100">
        <v>196</v>
      </c>
      <c r="T110" s="100">
        <v>1.9731928000000001</v>
      </c>
      <c r="U110" s="100">
        <v>1.5278096000000001</v>
      </c>
      <c r="V110" s="100">
        <v>1.5278096000000001</v>
      </c>
      <c r="W110" s="100">
        <v>1.917052</v>
      </c>
      <c r="X110" s="100">
        <v>0.83712370000000003</v>
      </c>
      <c r="Y110" s="100">
        <v>0.6469743</v>
      </c>
      <c r="Z110" s="100">
        <v>84.229591999999997</v>
      </c>
      <c r="AA110" s="100">
        <v>86</v>
      </c>
      <c r="AB110" s="100">
        <v>100</v>
      </c>
      <c r="AC110" s="100">
        <v>0.30643189999999998</v>
      </c>
      <c r="AD110" s="100">
        <v>308</v>
      </c>
      <c r="AE110" s="100">
        <v>3.3379100000000002E-2</v>
      </c>
      <c r="AF110" s="100">
        <v>9.5837000000000006E-2</v>
      </c>
      <c r="AH110" s="124">
        <v>2003</v>
      </c>
      <c r="AI110" s="100">
        <v>305</v>
      </c>
      <c r="AJ110" s="100">
        <v>1.5465952999999999</v>
      </c>
      <c r="AK110" s="100">
        <v>1.4938544</v>
      </c>
      <c r="AL110" s="100">
        <v>1.4938544</v>
      </c>
      <c r="AM110" s="100">
        <v>1.8598452000000001</v>
      </c>
      <c r="AN110" s="100">
        <v>0.83504509999999998</v>
      </c>
      <c r="AO110" s="100">
        <v>0.6565259</v>
      </c>
      <c r="AP110" s="100">
        <v>82.203278999999995</v>
      </c>
      <c r="AQ110" s="100">
        <v>84</v>
      </c>
      <c r="AR110" s="100">
        <v>100</v>
      </c>
      <c r="AS110" s="100">
        <v>0.23055059999999999</v>
      </c>
      <c r="AT110" s="100">
        <v>609</v>
      </c>
      <c r="AU110" s="100">
        <v>3.2836900000000002E-2</v>
      </c>
      <c r="AV110" s="100">
        <v>6.8665299999999999E-2</v>
      </c>
      <c r="AW110" s="100">
        <v>0.88290199999999996</v>
      </c>
      <c r="AY110" s="124">
        <v>2003</v>
      </c>
    </row>
    <row r="111" spans="2:51">
      <c r="B111" s="125">
        <v>2004</v>
      </c>
      <c r="C111" s="100">
        <v>127</v>
      </c>
      <c r="D111" s="100">
        <v>1.2833532000000001</v>
      </c>
      <c r="E111" s="100">
        <v>1.5549577999999999</v>
      </c>
      <c r="F111" s="100">
        <v>1.5549577999999999</v>
      </c>
      <c r="G111" s="100">
        <v>1.8982524999999999</v>
      </c>
      <c r="H111" s="100">
        <v>0.87762620000000002</v>
      </c>
      <c r="I111" s="100">
        <v>0.67057580000000006</v>
      </c>
      <c r="J111" s="100">
        <v>78.133858000000004</v>
      </c>
      <c r="K111" s="100">
        <v>81</v>
      </c>
      <c r="L111" s="100">
        <v>100</v>
      </c>
      <c r="M111" s="100">
        <v>0.18568609999999999</v>
      </c>
      <c r="N111" s="100">
        <v>513</v>
      </c>
      <c r="O111" s="100">
        <v>5.4510799999999998E-2</v>
      </c>
      <c r="P111" s="100">
        <v>9.3192399999999995E-2</v>
      </c>
      <c r="R111" s="125">
        <v>2004</v>
      </c>
      <c r="S111" s="100">
        <v>210</v>
      </c>
      <c r="T111" s="100">
        <v>2.0923064</v>
      </c>
      <c r="U111" s="100">
        <v>1.6050800000000001</v>
      </c>
      <c r="V111" s="100">
        <v>1.6050800000000001</v>
      </c>
      <c r="W111" s="100">
        <v>2.0002683000000001</v>
      </c>
      <c r="X111" s="100">
        <v>0.87531080000000006</v>
      </c>
      <c r="Y111" s="100">
        <v>0.67135789999999995</v>
      </c>
      <c r="Z111" s="100">
        <v>83.571428999999995</v>
      </c>
      <c r="AA111" s="100">
        <v>86</v>
      </c>
      <c r="AB111" s="100">
        <v>100</v>
      </c>
      <c r="AC111" s="100">
        <v>0.32754670000000002</v>
      </c>
      <c r="AD111" s="100">
        <v>399</v>
      </c>
      <c r="AE111" s="100">
        <v>4.2828199999999997E-2</v>
      </c>
      <c r="AF111" s="100">
        <v>0.127028</v>
      </c>
      <c r="AH111" s="125">
        <v>2004</v>
      </c>
      <c r="AI111" s="100">
        <v>337</v>
      </c>
      <c r="AJ111" s="100">
        <v>1.6906873</v>
      </c>
      <c r="AK111" s="100">
        <v>1.6073729999999999</v>
      </c>
      <c r="AL111" s="100">
        <v>1.6073729999999999</v>
      </c>
      <c r="AM111" s="100">
        <v>1.9871734999999999</v>
      </c>
      <c r="AN111" s="100">
        <v>0.88862379999999996</v>
      </c>
      <c r="AO111" s="100">
        <v>0.68135679999999998</v>
      </c>
      <c r="AP111" s="100">
        <v>81.522255000000001</v>
      </c>
      <c r="AQ111" s="100">
        <v>84</v>
      </c>
      <c r="AR111" s="100">
        <v>100</v>
      </c>
      <c r="AS111" s="100">
        <v>0.2543243</v>
      </c>
      <c r="AT111" s="100">
        <v>912</v>
      </c>
      <c r="AU111" s="100">
        <v>4.8698999999999999E-2</v>
      </c>
      <c r="AV111" s="100">
        <v>0.105485</v>
      </c>
      <c r="AW111" s="100">
        <v>0.96877279999999999</v>
      </c>
      <c r="AY111" s="125">
        <v>2004</v>
      </c>
    </row>
    <row r="112" spans="2:51">
      <c r="B112" s="124">
        <v>2005</v>
      </c>
      <c r="C112" s="100">
        <v>161</v>
      </c>
      <c r="D112" s="100">
        <v>1.6068453</v>
      </c>
      <c r="E112" s="100">
        <v>1.9063513999999999</v>
      </c>
      <c r="F112" s="100">
        <v>1.9063513999999999</v>
      </c>
      <c r="G112" s="100">
        <v>2.3697965999999999</v>
      </c>
      <c r="H112" s="100">
        <v>1.0697836000000001</v>
      </c>
      <c r="I112" s="100">
        <v>0.83369870000000001</v>
      </c>
      <c r="J112" s="100">
        <v>79.496893999999998</v>
      </c>
      <c r="K112" s="100">
        <v>83</v>
      </c>
      <c r="L112" s="100">
        <v>100</v>
      </c>
      <c r="M112" s="100">
        <v>0.23943719999999999</v>
      </c>
      <c r="N112" s="100">
        <v>536</v>
      </c>
      <c r="O112" s="100">
        <v>5.6316699999999997E-2</v>
      </c>
      <c r="P112" s="100">
        <v>9.7164100000000003E-2</v>
      </c>
      <c r="R112" s="124">
        <v>2005</v>
      </c>
      <c r="S112" s="100">
        <v>205</v>
      </c>
      <c r="T112" s="100">
        <v>2.0182706000000001</v>
      </c>
      <c r="U112" s="100">
        <v>1.5065999999999999</v>
      </c>
      <c r="V112" s="100">
        <v>1.5065999999999999</v>
      </c>
      <c r="W112" s="100">
        <v>1.8855421000000001</v>
      </c>
      <c r="X112" s="100">
        <v>0.81457429999999997</v>
      </c>
      <c r="Y112" s="100">
        <v>0.64296759999999997</v>
      </c>
      <c r="Z112" s="100">
        <v>84.292682999999997</v>
      </c>
      <c r="AA112" s="100">
        <v>87</v>
      </c>
      <c r="AB112" s="100">
        <v>100</v>
      </c>
      <c r="AC112" s="100">
        <v>0.32297199999999998</v>
      </c>
      <c r="AD112" s="100">
        <v>372</v>
      </c>
      <c r="AE112" s="100">
        <v>3.9484900000000003E-2</v>
      </c>
      <c r="AF112" s="100">
        <v>0.11843099999999999</v>
      </c>
      <c r="AH112" s="124">
        <v>2005</v>
      </c>
      <c r="AI112" s="100">
        <v>366</v>
      </c>
      <c r="AJ112" s="100">
        <v>1.8139605999999999</v>
      </c>
      <c r="AK112" s="100">
        <v>1.6830673</v>
      </c>
      <c r="AL112" s="100">
        <v>1.6830673</v>
      </c>
      <c r="AM112" s="100">
        <v>2.0987445999999998</v>
      </c>
      <c r="AN112" s="100">
        <v>0.92921100000000001</v>
      </c>
      <c r="AO112" s="100">
        <v>0.73118119999999998</v>
      </c>
      <c r="AP112" s="100">
        <v>82.183059999999998</v>
      </c>
      <c r="AQ112" s="100">
        <v>85</v>
      </c>
      <c r="AR112" s="100">
        <v>100</v>
      </c>
      <c r="AS112" s="100">
        <v>0.28000059999999999</v>
      </c>
      <c r="AT112" s="100">
        <v>908</v>
      </c>
      <c r="AU112" s="100">
        <v>4.7943600000000003E-2</v>
      </c>
      <c r="AV112" s="100">
        <v>0.10488</v>
      </c>
      <c r="AW112" s="100">
        <v>1.2653335000000001</v>
      </c>
      <c r="AY112" s="124">
        <v>2005</v>
      </c>
    </row>
    <row r="113" spans="2:51">
      <c r="B113" s="124">
        <v>2006</v>
      </c>
      <c r="C113" s="100">
        <v>139</v>
      </c>
      <c r="D113" s="100">
        <v>1.3681878000000001</v>
      </c>
      <c r="E113" s="100">
        <v>1.5652291</v>
      </c>
      <c r="F113" s="100">
        <v>1.5652291</v>
      </c>
      <c r="G113" s="100">
        <v>1.9280558000000001</v>
      </c>
      <c r="H113" s="100">
        <v>0.89775269999999996</v>
      </c>
      <c r="I113" s="100">
        <v>0.71204069999999997</v>
      </c>
      <c r="J113" s="100">
        <v>78.352518000000003</v>
      </c>
      <c r="K113" s="100">
        <v>82</v>
      </c>
      <c r="L113" s="100">
        <v>100</v>
      </c>
      <c r="M113" s="100">
        <v>0.20275399999999999</v>
      </c>
      <c r="N113" s="100">
        <v>529</v>
      </c>
      <c r="O113" s="100">
        <v>5.4865499999999998E-2</v>
      </c>
      <c r="P113" s="100">
        <v>9.7604399999999994E-2</v>
      </c>
      <c r="R113" s="124">
        <v>2006</v>
      </c>
      <c r="S113" s="100">
        <v>194</v>
      </c>
      <c r="T113" s="100">
        <v>1.8850431000000001</v>
      </c>
      <c r="U113" s="100">
        <v>1.3736592999999999</v>
      </c>
      <c r="V113" s="100">
        <v>1.3736592999999999</v>
      </c>
      <c r="W113" s="100">
        <v>1.7273145000000001</v>
      </c>
      <c r="X113" s="100">
        <v>0.72522589999999998</v>
      </c>
      <c r="Y113" s="100">
        <v>0.54681880000000005</v>
      </c>
      <c r="Z113" s="100">
        <v>85.432990000000004</v>
      </c>
      <c r="AA113" s="100">
        <v>87</v>
      </c>
      <c r="AB113" s="100">
        <v>100</v>
      </c>
      <c r="AC113" s="100">
        <v>0.29762359999999999</v>
      </c>
      <c r="AD113" s="100">
        <v>151</v>
      </c>
      <c r="AE113" s="100">
        <v>1.5824100000000001E-2</v>
      </c>
      <c r="AF113" s="100">
        <v>4.8305500000000001E-2</v>
      </c>
      <c r="AH113" s="124">
        <v>2006</v>
      </c>
      <c r="AI113" s="100">
        <v>333</v>
      </c>
      <c r="AJ113" s="100">
        <v>1.6282848999999999</v>
      </c>
      <c r="AK113" s="100">
        <v>1.4747017</v>
      </c>
      <c r="AL113" s="100">
        <v>1.4747017</v>
      </c>
      <c r="AM113" s="100">
        <v>1.8351191</v>
      </c>
      <c r="AN113" s="100">
        <v>0.81358399999999997</v>
      </c>
      <c r="AO113" s="100">
        <v>0.63085309999999994</v>
      </c>
      <c r="AP113" s="100">
        <v>82.477476999999993</v>
      </c>
      <c r="AQ113" s="100">
        <v>85</v>
      </c>
      <c r="AR113" s="100">
        <v>100</v>
      </c>
      <c r="AS113" s="100">
        <v>0.2489924</v>
      </c>
      <c r="AT113" s="100">
        <v>680</v>
      </c>
      <c r="AU113" s="100">
        <v>3.5445900000000002E-2</v>
      </c>
      <c r="AV113" s="100">
        <v>7.95714E-2</v>
      </c>
      <c r="AW113" s="100">
        <v>1.1394595000000001</v>
      </c>
      <c r="AY113" s="124">
        <v>2006</v>
      </c>
    </row>
    <row r="114" spans="2:51">
      <c r="B114" s="124">
        <v>2007</v>
      </c>
      <c r="C114" s="100">
        <v>148</v>
      </c>
      <c r="D114" s="100">
        <v>1.4294495</v>
      </c>
      <c r="E114" s="100">
        <v>1.6115535000000001</v>
      </c>
      <c r="F114" s="100">
        <v>1.6115535000000001</v>
      </c>
      <c r="G114" s="100">
        <v>1.9758183</v>
      </c>
      <c r="H114" s="100">
        <v>0.89960180000000001</v>
      </c>
      <c r="I114" s="100">
        <v>0.6840754</v>
      </c>
      <c r="J114" s="100">
        <v>79.608108000000001</v>
      </c>
      <c r="K114" s="100">
        <v>82</v>
      </c>
      <c r="L114" s="100">
        <v>100</v>
      </c>
      <c r="M114" s="100">
        <v>0.20972379999999999</v>
      </c>
      <c r="N114" s="100">
        <v>448</v>
      </c>
      <c r="O114" s="100">
        <v>4.5615799999999998E-2</v>
      </c>
      <c r="P114" s="100">
        <v>8.1803799999999996E-2</v>
      </c>
      <c r="R114" s="124">
        <v>2007</v>
      </c>
      <c r="S114" s="100">
        <v>216</v>
      </c>
      <c r="T114" s="100">
        <v>2.0622520999999998</v>
      </c>
      <c r="U114" s="100">
        <v>1.4843671000000001</v>
      </c>
      <c r="V114" s="100">
        <v>1.4843671000000001</v>
      </c>
      <c r="W114" s="100">
        <v>1.8544282000000001</v>
      </c>
      <c r="X114" s="100">
        <v>0.81012600000000001</v>
      </c>
      <c r="Y114" s="100">
        <v>0.63012639999999998</v>
      </c>
      <c r="Z114" s="100">
        <v>84.541667000000004</v>
      </c>
      <c r="AA114" s="100">
        <v>87</v>
      </c>
      <c r="AB114" s="100">
        <v>100</v>
      </c>
      <c r="AC114" s="100">
        <v>0.32102249999999999</v>
      </c>
      <c r="AD114" s="100">
        <v>377</v>
      </c>
      <c r="AE114" s="100">
        <v>3.8823000000000003E-2</v>
      </c>
      <c r="AF114" s="100">
        <v>0.1168826</v>
      </c>
      <c r="AH114" s="124">
        <v>2007</v>
      </c>
      <c r="AI114" s="100">
        <v>364</v>
      </c>
      <c r="AJ114" s="100">
        <v>1.7476791</v>
      </c>
      <c r="AK114" s="100">
        <v>1.5565745</v>
      </c>
      <c r="AL114" s="100">
        <v>1.5565745</v>
      </c>
      <c r="AM114" s="100">
        <v>1.92838</v>
      </c>
      <c r="AN114" s="100">
        <v>0.85747209999999996</v>
      </c>
      <c r="AO114" s="100">
        <v>0.66060669999999999</v>
      </c>
      <c r="AP114" s="100">
        <v>82.535713999999999</v>
      </c>
      <c r="AQ114" s="100">
        <v>85</v>
      </c>
      <c r="AR114" s="100">
        <v>100</v>
      </c>
      <c r="AS114" s="100">
        <v>0.26404749999999999</v>
      </c>
      <c r="AT114" s="100">
        <v>825</v>
      </c>
      <c r="AU114" s="100">
        <v>4.2238600000000001E-2</v>
      </c>
      <c r="AV114" s="100">
        <v>9.4806000000000001E-2</v>
      </c>
      <c r="AW114" s="100">
        <v>1.0856839</v>
      </c>
      <c r="AY114" s="124">
        <v>2007</v>
      </c>
    </row>
    <row r="115" spans="2:51">
      <c r="B115" s="124">
        <v>2008</v>
      </c>
      <c r="C115" s="100">
        <v>181</v>
      </c>
      <c r="D115" s="100">
        <v>1.7120622999999999</v>
      </c>
      <c r="E115" s="100">
        <v>1.9042725</v>
      </c>
      <c r="F115" s="100">
        <v>1.9042725</v>
      </c>
      <c r="G115" s="100">
        <v>2.3600843</v>
      </c>
      <c r="H115" s="100">
        <v>1.0583047000000001</v>
      </c>
      <c r="I115" s="100">
        <v>0.81530760000000002</v>
      </c>
      <c r="J115" s="100">
        <v>80.408839999999998</v>
      </c>
      <c r="K115" s="100">
        <v>83</v>
      </c>
      <c r="L115" s="100">
        <v>100</v>
      </c>
      <c r="M115" s="100">
        <v>0.24609780000000001</v>
      </c>
      <c r="N115" s="100">
        <v>547</v>
      </c>
      <c r="O115" s="100">
        <v>5.4552099999999999E-2</v>
      </c>
      <c r="P115" s="100">
        <v>9.7870299999999993E-2</v>
      </c>
      <c r="R115" s="124">
        <v>2008</v>
      </c>
      <c r="S115" s="100">
        <v>218</v>
      </c>
      <c r="T115" s="100">
        <v>2.0417426000000001</v>
      </c>
      <c r="U115" s="100">
        <v>1.4432896</v>
      </c>
      <c r="V115" s="100">
        <v>1.4432896</v>
      </c>
      <c r="W115" s="100">
        <v>1.8182506000000001</v>
      </c>
      <c r="X115" s="100">
        <v>0.76949540000000005</v>
      </c>
      <c r="Y115" s="100">
        <v>0.58720649999999996</v>
      </c>
      <c r="Z115" s="100">
        <v>85.688073000000003</v>
      </c>
      <c r="AA115" s="100">
        <v>87</v>
      </c>
      <c r="AB115" s="100">
        <v>100</v>
      </c>
      <c r="AC115" s="100">
        <v>0.3096679</v>
      </c>
      <c r="AD115" s="100">
        <v>202</v>
      </c>
      <c r="AE115" s="100">
        <v>2.0400000000000001E-2</v>
      </c>
      <c r="AF115" s="100">
        <v>6.3086000000000003E-2</v>
      </c>
      <c r="AH115" s="124">
        <v>2008</v>
      </c>
      <c r="AI115" s="100">
        <v>399</v>
      </c>
      <c r="AJ115" s="100">
        <v>1.8777178000000001</v>
      </c>
      <c r="AK115" s="100">
        <v>1.6414447000000001</v>
      </c>
      <c r="AL115" s="100">
        <v>1.6414447000000001</v>
      </c>
      <c r="AM115" s="100">
        <v>2.0479986000000001</v>
      </c>
      <c r="AN115" s="100">
        <v>0.89793619999999996</v>
      </c>
      <c r="AO115" s="100">
        <v>0.68979690000000005</v>
      </c>
      <c r="AP115" s="100">
        <v>83.293233000000001</v>
      </c>
      <c r="AQ115" s="100">
        <v>85</v>
      </c>
      <c r="AR115" s="100">
        <v>100</v>
      </c>
      <c r="AS115" s="100">
        <v>0.27718730000000003</v>
      </c>
      <c r="AT115" s="100">
        <v>749</v>
      </c>
      <c r="AU115" s="100">
        <v>3.75833E-2</v>
      </c>
      <c r="AV115" s="100">
        <v>8.5200700000000004E-2</v>
      </c>
      <c r="AW115" s="100">
        <v>1.3193973999999999</v>
      </c>
      <c r="AY115" s="124">
        <v>2008</v>
      </c>
    </row>
    <row r="116" spans="2:51">
      <c r="B116" s="124">
        <v>2009</v>
      </c>
      <c r="C116" s="100">
        <v>133</v>
      </c>
      <c r="D116" s="100">
        <v>1.2313905999999999</v>
      </c>
      <c r="E116" s="100">
        <v>1.3167354</v>
      </c>
      <c r="F116" s="100">
        <v>1.3167354</v>
      </c>
      <c r="G116" s="100">
        <v>1.6113408</v>
      </c>
      <c r="H116" s="100">
        <v>0.77460359999999995</v>
      </c>
      <c r="I116" s="100">
        <v>0.61811640000000001</v>
      </c>
      <c r="J116" s="100">
        <v>77.563910000000007</v>
      </c>
      <c r="K116" s="100">
        <v>81</v>
      </c>
      <c r="L116" s="100">
        <v>100</v>
      </c>
      <c r="M116" s="100">
        <v>0.18390490000000001</v>
      </c>
      <c r="N116" s="100">
        <v>602</v>
      </c>
      <c r="O116" s="100">
        <v>5.8770200000000002E-2</v>
      </c>
      <c r="P116" s="100">
        <v>0.1070574</v>
      </c>
      <c r="R116" s="124">
        <v>2009</v>
      </c>
      <c r="S116" s="100">
        <v>253</v>
      </c>
      <c r="T116" s="100">
        <v>2.3230496999999999</v>
      </c>
      <c r="U116" s="100">
        <v>1.6775112999999999</v>
      </c>
      <c r="V116" s="100">
        <v>1.6775112999999999</v>
      </c>
      <c r="W116" s="100">
        <v>2.0789583999999999</v>
      </c>
      <c r="X116" s="100">
        <v>0.93301999999999996</v>
      </c>
      <c r="Y116" s="100">
        <v>0.71768129999999997</v>
      </c>
      <c r="Z116" s="100">
        <v>83.565217000000004</v>
      </c>
      <c r="AA116" s="100">
        <v>86</v>
      </c>
      <c r="AB116" s="100">
        <v>100</v>
      </c>
      <c r="AC116" s="100">
        <v>0.36966690000000002</v>
      </c>
      <c r="AD116" s="100">
        <v>498</v>
      </c>
      <c r="AE116" s="100">
        <v>4.9287600000000001E-2</v>
      </c>
      <c r="AF116" s="100">
        <v>0.1520263</v>
      </c>
      <c r="AH116" s="124">
        <v>2009</v>
      </c>
      <c r="AI116" s="100">
        <v>386</v>
      </c>
      <c r="AJ116" s="100">
        <v>1.7794863000000001</v>
      </c>
      <c r="AK116" s="100">
        <v>1.5487271</v>
      </c>
      <c r="AL116" s="100">
        <v>1.5487271</v>
      </c>
      <c r="AM116" s="100">
        <v>1.9126242</v>
      </c>
      <c r="AN116" s="100">
        <v>0.87843890000000002</v>
      </c>
      <c r="AO116" s="100">
        <v>0.68625749999999996</v>
      </c>
      <c r="AP116" s="100">
        <v>81.497409000000005</v>
      </c>
      <c r="AQ116" s="100">
        <v>84</v>
      </c>
      <c r="AR116" s="100">
        <v>100</v>
      </c>
      <c r="AS116" s="100">
        <v>0.27422560000000001</v>
      </c>
      <c r="AT116" s="100">
        <v>1100</v>
      </c>
      <c r="AU116" s="100">
        <v>5.4061400000000003E-2</v>
      </c>
      <c r="AV116" s="100">
        <v>0.12361080000000001</v>
      </c>
      <c r="AW116" s="100">
        <v>0.78493389999999996</v>
      </c>
      <c r="AY116" s="124">
        <v>2009</v>
      </c>
    </row>
    <row r="117" spans="2:51">
      <c r="B117" s="124">
        <v>2010</v>
      </c>
      <c r="C117" s="100">
        <v>146</v>
      </c>
      <c r="D117" s="100">
        <v>1.3311656999999999</v>
      </c>
      <c r="E117" s="100">
        <v>1.4075678</v>
      </c>
      <c r="F117" s="100">
        <v>1.4075678</v>
      </c>
      <c r="G117" s="100">
        <v>1.7493436</v>
      </c>
      <c r="H117" s="100">
        <v>0.78508239999999996</v>
      </c>
      <c r="I117" s="100">
        <v>0.61119040000000002</v>
      </c>
      <c r="J117" s="100">
        <v>80.650684999999996</v>
      </c>
      <c r="K117" s="100">
        <v>82.5</v>
      </c>
      <c r="L117" s="100">
        <v>100</v>
      </c>
      <c r="M117" s="100">
        <v>0.19868269999999999</v>
      </c>
      <c r="N117" s="100">
        <v>352</v>
      </c>
      <c r="O117" s="100">
        <v>3.3858699999999999E-2</v>
      </c>
      <c r="P117" s="100">
        <v>6.2869300000000003E-2</v>
      </c>
      <c r="R117" s="124">
        <v>2010</v>
      </c>
      <c r="S117" s="100">
        <v>252</v>
      </c>
      <c r="T117" s="100">
        <v>2.2776738999999999</v>
      </c>
      <c r="U117" s="100">
        <v>1.592236</v>
      </c>
      <c r="V117" s="100">
        <v>1.592236</v>
      </c>
      <c r="W117" s="100">
        <v>1.9841770999999999</v>
      </c>
      <c r="X117" s="100">
        <v>0.86110640000000005</v>
      </c>
      <c r="Y117" s="100">
        <v>0.65798279999999998</v>
      </c>
      <c r="Z117" s="100">
        <v>85.091269999999994</v>
      </c>
      <c r="AA117" s="100">
        <v>87.5</v>
      </c>
      <c r="AB117" s="100">
        <v>100</v>
      </c>
      <c r="AC117" s="100">
        <v>0.3600566</v>
      </c>
      <c r="AD117" s="100">
        <v>355</v>
      </c>
      <c r="AE117" s="100">
        <v>3.4592900000000003E-2</v>
      </c>
      <c r="AF117" s="100">
        <v>0.11080379999999999</v>
      </c>
      <c r="AH117" s="124">
        <v>2010</v>
      </c>
      <c r="AI117" s="100">
        <v>398</v>
      </c>
      <c r="AJ117" s="100">
        <v>1.8064838000000001</v>
      </c>
      <c r="AK117" s="100">
        <v>1.5324078999999999</v>
      </c>
      <c r="AL117" s="100">
        <v>1.5324078999999999</v>
      </c>
      <c r="AM117" s="100">
        <v>1.9097278</v>
      </c>
      <c r="AN117" s="100">
        <v>0.83811009999999997</v>
      </c>
      <c r="AO117" s="100">
        <v>0.64666369999999995</v>
      </c>
      <c r="AP117" s="100">
        <v>83.462311999999997</v>
      </c>
      <c r="AQ117" s="100">
        <v>86</v>
      </c>
      <c r="AR117" s="100">
        <v>100</v>
      </c>
      <c r="AS117" s="100">
        <v>0.27740409999999999</v>
      </c>
      <c r="AT117" s="100">
        <v>707</v>
      </c>
      <c r="AU117" s="100">
        <v>3.4223400000000001E-2</v>
      </c>
      <c r="AV117" s="100">
        <v>8.0315499999999998E-2</v>
      </c>
      <c r="AW117" s="100">
        <v>0.88401960000000002</v>
      </c>
      <c r="AY117" s="124">
        <v>2010</v>
      </c>
    </row>
    <row r="118" spans="2:51">
      <c r="B118" s="124">
        <v>2011</v>
      </c>
      <c r="C118" s="100">
        <v>190</v>
      </c>
      <c r="D118" s="100">
        <v>1.7089045</v>
      </c>
      <c r="E118" s="100">
        <v>1.7759716000000001</v>
      </c>
      <c r="F118" s="100">
        <v>1.7759716000000001</v>
      </c>
      <c r="G118" s="100">
        <v>2.1828707999999999</v>
      </c>
      <c r="H118" s="100">
        <v>1.0019308</v>
      </c>
      <c r="I118" s="100">
        <v>0.76901359999999996</v>
      </c>
      <c r="J118" s="100">
        <v>80.099999999999994</v>
      </c>
      <c r="K118" s="100">
        <v>83</v>
      </c>
      <c r="L118" s="100">
        <v>100</v>
      </c>
      <c r="M118" s="100">
        <v>0.25222349999999999</v>
      </c>
      <c r="N118" s="100">
        <v>536</v>
      </c>
      <c r="O118" s="100">
        <v>5.0901299999999997E-2</v>
      </c>
      <c r="P118" s="100">
        <v>9.8584099999999994E-2</v>
      </c>
      <c r="R118" s="124">
        <v>2011</v>
      </c>
      <c r="S118" s="100">
        <v>253</v>
      </c>
      <c r="T118" s="100">
        <v>2.2545423000000002</v>
      </c>
      <c r="U118" s="100">
        <v>1.5326202</v>
      </c>
      <c r="V118" s="100">
        <v>1.5326202</v>
      </c>
      <c r="W118" s="100">
        <v>1.9215340999999999</v>
      </c>
      <c r="X118" s="100">
        <v>0.85208720000000004</v>
      </c>
      <c r="Y118" s="100">
        <v>0.68275300000000005</v>
      </c>
      <c r="Z118" s="100">
        <v>84.213438999999994</v>
      </c>
      <c r="AA118" s="100">
        <v>87</v>
      </c>
      <c r="AB118" s="100">
        <v>100</v>
      </c>
      <c r="AC118" s="100">
        <v>0.35334209999999999</v>
      </c>
      <c r="AD118" s="100">
        <v>532</v>
      </c>
      <c r="AE118" s="100">
        <v>5.1134899999999997E-2</v>
      </c>
      <c r="AF118" s="100">
        <v>0.16270409999999999</v>
      </c>
      <c r="AH118" s="124">
        <v>2011</v>
      </c>
      <c r="AI118" s="100">
        <v>443</v>
      </c>
      <c r="AJ118" s="100">
        <v>1.982988</v>
      </c>
      <c r="AK118" s="100">
        <v>1.6517773</v>
      </c>
      <c r="AL118" s="100">
        <v>1.6517773</v>
      </c>
      <c r="AM118" s="100">
        <v>2.0510348</v>
      </c>
      <c r="AN118" s="100">
        <v>0.92443169999999997</v>
      </c>
      <c r="AO118" s="100">
        <v>0.72524549999999999</v>
      </c>
      <c r="AP118" s="100">
        <v>82.449209999999994</v>
      </c>
      <c r="AQ118" s="100">
        <v>86</v>
      </c>
      <c r="AR118" s="100">
        <v>100</v>
      </c>
      <c r="AS118" s="100">
        <v>0.30149999999999999</v>
      </c>
      <c r="AT118" s="100">
        <v>1068</v>
      </c>
      <c r="AU118" s="100">
        <v>5.1017399999999997E-2</v>
      </c>
      <c r="AV118" s="100">
        <v>0.12266390000000001</v>
      </c>
      <c r="AW118" s="100">
        <v>1.1587813</v>
      </c>
      <c r="AY118" s="124">
        <v>2011</v>
      </c>
    </row>
    <row r="119" spans="2:51">
      <c r="B119" s="124">
        <v>2012</v>
      </c>
      <c r="C119" s="100">
        <v>148</v>
      </c>
      <c r="D119" s="100">
        <v>1.3082499000000001</v>
      </c>
      <c r="E119" s="100">
        <v>1.3335592999999999</v>
      </c>
      <c r="F119" s="100">
        <v>1.3335592999999999</v>
      </c>
      <c r="G119" s="100">
        <v>1.642468</v>
      </c>
      <c r="H119" s="100">
        <v>0.75295500000000004</v>
      </c>
      <c r="I119" s="100">
        <v>0.58241549999999997</v>
      </c>
      <c r="J119" s="100">
        <v>80.027027000000004</v>
      </c>
      <c r="K119" s="100">
        <v>83</v>
      </c>
      <c r="L119" s="100">
        <v>100</v>
      </c>
      <c r="M119" s="100">
        <v>0.19787679999999999</v>
      </c>
      <c r="N119" s="100">
        <v>503</v>
      </c>
      <c r="O119" s="100">
        <v>4.69831E-2</v>
      </c>
      <c r="P119" s="100">
        <v>9.5113299999999998E-2</v>
      </c>
      <c r="R119" s="124">
        <v>2012</v>
      </c>
      <c r="S119" s="100">
        <v>250</v>
      </c>
      <c r="T119" s="100">
        <v>2.1900181000000001</v>
      </c>
      <c r="U119" s="100">
        <v>1.5024625</v>
      </c>
      <c r="V119" s="100">
        <v>1.5024625</v>
      </c>
      <c r="W119" s="100">
        <v>1.8735241</v>
      </c>
      <c r="X119" s="100">
        <v>0.83026409999999995</v>
      </c>
      <c r="Y119" s="100">
        <v>0.64409550000000004</v>
      </c>
      <c r="Z119" s="100">
        <v>84.347999999999999</v>
      </c>
      <c r="AA119" s="100">
        <v>87</v>
      </c>
      <c r="AB119" s="100">
        <v>100</v>
      </c>
      <c r="AC119" s="100">
        <v>0.34576230000000002</v>
      </c>
      <c r="AD119" s="100">
        <v>410</v>
      </c>
      <c r="AE119" s="100">
        <v>3.8740200000000002E-2</v>
      </c>
      <c r="AF119" s="100">
        <v>0.1283183</v>
      </c>
      <c r="AH119" s="124">
        <v>2012</v>
      </c>
      <c r="AI119" s="100">
        <v>398</v>
      </c>
      <c r="AJ119" s="100">
        <v>1.7511243999999999</v>
      </c>
      <c r="AK119" s="100">
        <v>1.4422817999999999</v>
      </c>
      <c r="AL119" s="100">
        <v>1.4422817999999999</v>
      </c>
      <c r="AM119" s="100">
        <v>1.7902282</v>
      </c>
      <c r="AN119" s="100">
        <v>0.80289259999999996</v>
      </c>
      <c r="AO119" s="100">
        <v>0.62209610000000004</v>
      </c>
      <c r="AP119" s="100">
        <v>82.741206000000005</v>
      </c>
      <c r="AQ119" s="100">
        <v>85</v>
      </c>
      <c r="AR119" s="100">
        <v>100</v>
      </c>
      <c r="AS119" s="100">
        <v>0.27056789999999997</v>
      </c>
      <c r="AT119" s="100">
        <v>913</v>
      </c>
      <c r="AU119" s="100">
        <v>4.2885399999999997E-2</v>
      </c>
      <c r="AV119" s="100">
        <v>0.1076193</v>
      </c>
      <c r="AW119" s="100">
        <v>0.88758239999999999</v>
      </c>
      <c r="AY119" s="124">
        <v>2012</v>
      </c>
    </row>
    <row r="120" spans="2:51">
      <c r="B120" s="124">
        <v>2013</v>
      </c>
      <c r="C120" s="100">
        <v>189</v>
      </c>
      <c r="D120" s="100">
        <v>1.6426802</v>
      </c>
      <c r="E120" s="100">
        <v>1.6238680999999999</v>
      </c>
      <c r="F120" s="100">
        <v>1.6238680999999999</v>
      </c>
      <c r="G120" s="100">
        <v>2.0098818000000001</v>
      </c>
      <c r="H120" s="100">
        <v>0.91465660000000004</v>
      </c>
      <c r="I120" s="100">
        <v>0.71509469999999997</v>
      </c>
      <c r="J120" s="100">
        <v>80.212766000000002</v>
      </c>
      <c r="K120" s="100">
        <v>83</v>
      </c>
      <c r="L120" s="100">
        <v>100</v>
      </c>
      <c r="M120" s="100">
        <v>0.2493996</v>
      </c>
      <c r="N120" s="100">
        <v>578</v>
      </c>
      <c r="O120" s="100">
        <v>5.3133199999999998E-2</v>
      </c>
      <c r="P120" s="100">
        <v>0.1079561</v>
      </c>
      <c r="R120" s="124">
        <v>2013</v>
      </c>
      <c r="S120" s="100">
        <v>246</v>
      </c>
      <c r="T120" s="100">
        <v>2.1185407999999999</v>
      </c>
      <c r="U120" s="100">
        <v>1.4535659000000001</v>
      </c>
      <c r="V120" s="100">
        <v>1.4535659000000001</v>
      </c>
      <c r="W120" s="100">
        <v>1.7967978</v>
      </c>
      <c r="X120" s="100">
        <v>0.83028659999999999</v>
      </c>
      <c r="Y120" s="100">
        <v>0.67005800000000004</v>
      </c>
      <c r="Z120" s="100">
        <v>83.524389999999997</v>
      </c>
      <c r="AA120" s="100">
        <v>88</v>
      </c>
      <c r="AB120" s="100">
        <v>100</v>
      </c>
      <c r="AC120" s="100">
        <v>0.34216089999999999</v>
      </c>
      <c r="AD120" s="100">
        <v>622</v>
      </c>
      <c r="AE120" s="100">
        <v>5.7784200000000001E-2</v>
      </c>
      <c r="AF120" s="100">
        <v>0.19102140000000001</v>
      </c>
      <c r="AH120" s="124">
        <v>2013</v>
      </c>
      <c r="AI120" s="100">
        <v>435</v>
      </c>
      <c r="AJ120" s="100">
        <v>1.8817033000000001</v>
      </c>
      <c r="AK120" s="100">
        <v>1.5254182000000001</v>
      </c>
      <c r="AL120" s="100">
        <v>1.5254182000000001</v>
      </c>
      <c r="AM120" s="100">
        <v>1.8865708000000001</v>
      </c>
      <c r="AN120" s="100">
        <v>0.86563840000000003</v>
      </c>
      <c r="AO120" s="100">
        <v>0.68833250000000001</v>
      </c>
      <c r="AP120" s="100">
        <v>82.089861999999997</v>
      </c>
      <c r="AQ120" s="100">
        <v>85</v>
      </c>
      <c r="AR120" s="100">
        <v>100</v>
      </c>
      <c r="AS120" s="100">
        <v>0.29455979999999998</v>
      </c>
      <c r="AT120" s="100">
        <v>1200</v>
      </c>
      <c r="AU120" s="100">
        <v>5.5446500000000003E-2</v>
      </c>
      <c r="AV120" s="100">
        <v>0.1393694</v>
      </c>
      <c r="AW120" s="100">
        <v>1.1171616</v>
      </c>
      <c r="AY120" s="124">
        <v>2013</v>
      </c>
    </row>
    <row r="121" spans="2:51">
      <c r="B121" s="124">
        <v>2014</v>
      </c>
      <c r="C121" s="100">
        <v>202</v>
      </c>
      <c r="D121" s="100">
        <v>1.7311627999999999</v>
      </c>
      <c r="E121" s="100">
        <v>1.6887736</v>
      </c>
      <c r="F121" s="100">
        <v>1.6887736</v>
      </c>
      <c r="G121" s="100">
        <v>2.0958627999999999</v>
      </c>
      <c r="H121" s="100">
        <v>0.94967630000000003</v>
      </c>
      <c r="I121" s="100">
        <v>0.73373980000000005</v>
      </c>
      <c r="J121" s="100">
        <v>80.425742999999997</v>
      </c>
      <c r="K121" s="100">
        <v>84</v>
      </c>
      <c r="L121" s="100">
        <v>100</v>
      </c>
      <c r="M121" s="100">
        <v>0.2578471</v>
      </c>
      <c r="N121" s="100">
        <v>641</v>
      </c>
      <c r="O121" s="100">
        <v>5.8174700000000003E-2</v>
      </c>
      <c r="P121" s="100">
        <v>0.1171358</v>
      </c>
      <c r="R121" s="124">
        <v>2014</v>
      </c>
      <c r="S121" s="100">
        <v>277</v>
      </c>
      <c r="T121" s="100">
        <v>2.3490031999999998</v>
      </c>
      <c r="U121" s="100">
        <v>1.5914611000000001</v>
      </c>
      <c r="V121" s="100">
        <v>1.5914611000000001</v>
      </c>
      <c r="W121" s="100">
        <v>1.9742120999999999</v>
      </c>
      <c r="X121" s="100">
        <v>0.87116340000000003</v>
      </c>
      <c r="Y121" s="100">
        <v>0.67953140000000001</v>
      </c>
      <c r="Z121" s="100">
        <v>84.866426000000004</v>
      </c>
      <c r="AA121" s="100">
        <v>88</v>
      </c>
      <c r="AB121" s="100">
        <v>100</v>
      </c>
      <c r="AC121" s="100">
        <v>0.36816009999999999</v>
      </c>
      <c r="AD121" s="100">
        <v>405</v>
      </c>
      <c r="AE121" s="100">
        <v>3.7066500000000002E-2</v>
      </c>
      <c r="AF121" s="100">
        <v>0.1215453</v>
      </c>
      <c r="AH121" s="124">
        <v>2014</v>
      </c>
      <c r="AI121" s="100">
        <v>479</v>
      </c>
      <c r="AJ121" s="100">
        <v>2.0417128</v>
      </c>
      <c r="AK121" s="100">
        <v>1.6365362999999999</v>
      </c>
      <c r="AL121" s="100">
        <v>1.6365362999999999</v>
      </c>
      <c r="AM121" s="100">
        <v>2.0306753999999998</v>
      </c>
      <c r="AN121" s="100">
        <v>0.90817539999999997</v>
      </c>
      <c r="AO121" s="100">
        <v>0.70581879999999997</v>
      </c>
      <c r="AP121" s="100">
        <v>82.993736999999996</v>
      </c>
      <c r="AQ121" s="100">
        <v>86</v>
      </c>
      <c r="AR121" s="100">
        <v>100</v>
      </c>
      <c r="AS121" s="100">
        <v>0.31188959999999999</v>
      </c>
      <c r="AT121" s="100">
        <v>1046</v>
      </c>
      <c r="AU121" s="100">
        <v>4.7664900000000003E-2</v>
      </c>
      <c r="AV121" s="100">
        <v>0.1188046</v>
      </c>
      <c r="AW121" s="100">
        <v>1.0611466000000001</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P71" s="121">
        <v>1964</v>
      </c>
    </row>
    <row r="72" spans="2:6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P72" s="121">
        <v>1965</v>
      </c>
    </row>
    <row r="73" spans="2:6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P73" s="121">
        <v>1966</v>
      </c>
    </row>
    <row r="74" spans="2:6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P74" s="121">
        <v>1967</v>
      </c>
    </row>
    <row r="75" spans="2:68">
      <c r="B75" s="122">
        <v>1968</v>
      </c>
      <c r="C75" s="100">
        <v>1</v>
      </c>
      <c r="D75" s="100">
        <v>0</v>
      </c>
      <c r="E75" s="100">
        <v>0</v>
      </c>
      <c r="F75" s="100">
        <v>0</v>
      </c>
      <c r="G75" s="100">
        <v>0</v>
      </c>
      <c r="H75" s="100">
        <v>0</v>
      </c>
      <c r="I75" s="100">
        <v>0</v>
      </c>
      <c r="J75" s="100">
        <v>2</v>
      </c>
      <c r="K75" s="100">
        <v>0</v>
      </c>
      <c r="L75" s="100">
        <v>2</v>
      </c>
      <c r="M75" s="100">
        <v>4</v>
      </c>
      <c r="N75" s="100">
        <v>3</v>
      </c>
      <c r="O75" s="100">
        <v>5</v>
      </c>
      <c r="P75" s="100">
        <v>2</v>
      </c>
      <c r="Q75" s="100">
        <v>5</v>
      </c>
      <c r="R75" s="100">
        <v>5</v>
      </c>
      <c r="S75" s="100">
        <v>5</v>
      </c>
      <c r="T75" s="100">
        <v>2</v>
      </c>
      <c r="U75" s="100">
        <v>0</v>
      </c>
      <c r="V75" s="100">
        <v>36</v>
      </c>
      <c r="W75" s="128"/>
      <c r="X75" s="122">
        <v>1968</v>
      </c>
      <c r="Y75" s="100">
        <v>0</v>
      </c>
      <c r="Z75" s="100">
        <v>0</v>
      </c>
      <c r="AA75" s="100">
        <v>0</v>
      </c>
      <c r="AB75" s="100">
        <v>1</v>
      </c>
      <c r="AC75" s="100">
        <v>0</v>
      </c>
      <c r="AD75" s="100">
        <v>1</v>
      </c>
      <c r="AE75" s="100">
        <v>1</v>
      </c>
      <c r="AF75" s="100">
        <v>0</v>
      </c>
      <c r="AG75" s="100">
        <v>1</v>
      </c>
      <c r="AH75" s="100">
        <v>1</v>
      </c>
      <c r="AI75" s="100">
        <v>2</v>
      </c>
      <c r="AJ75" s="100">
        <v>1</v>
      </c>
      <c r="AK75" s="100">
        <v>0</v>
      </c>
      <c r="AL75" s="100">
        <v>2</v>
      </c>
      <c r="AM75" s="100">
        <v>1</v>
      </c>
      <c r="AN75" s="100">
        <v>8</v>
      </c>
      <c r="AO75" s="100">
        <v>5</v>
      </c>
      <c r="AP75" s="100">
        <v>5</v>
      </c>
      <c r="AQ75" s="100">
        <v>0</v>
      </c>
      <c r="AR75" s="100">
        <v>29</v>
      </c>
      <c r="AS75" s="128"/>
      <c r="AT75" s="122">
        <v>1968</v>
      </c>
      <c r="AU75" s="100">
        <v>1</v>
      </c>
      <c r="AV75" s="100">
        <v>0</v>
      </c>
      <c r="AW75" s="100">
        <v>0</v>
      </c>
      <c r="AX75" s="100">
        <v>1</v>
      </c>
      <c r="AY75" s="100">
        <v>0</v>
      </c>
      <c r="AZ75" s="100">
        <v>1</v>
      </c>
      <c r="BA75" s="100">
        <v>1</v>
      </c>
      <c r="BB75" s="100">
        <v>2</v>
      </c>
      <c r="BC75" s="100">
        <v>1</v>
      </c>
      <c r="BD75" s="100">
        <v>3</v>
      </c>
      <c r="BE75" s="100">
        <v>6</v>
      </c>
      <c r="BF75" s="100">
        <v>4</v>
      </c>
      <c r="BG75" s="100">
        <v>5</v>
      </c>
      <c r="BH75" s="100">
        <v>4</v>
      </c>
      <c r="BI75" s="100">
        <v>6</v>
      </c>
      <c r="BJ75" s="100">
        <v>13</v>
      </c>
      <c r="BK75" s="100">
        <v>10</v>
      </c>
      <c r="BL75" s="100">
        <v>7</v>
      </c>
      <c r="BM75" s="100">
        <v>0</v>
      </c>
      <c r="BN75" s="100">
        <v>65</v>
      </c>
      <c r="BP75" s="122">
        <v>1968</v>
      </c>
    </row>
    <row r="76" spans="2:68">
      <c r="B76" s="122">
        <v>1969</v>
      </c>
      <c r="C76" s="100">
        <v>1</v>
      </c>
      <c r="D76" s="100">
        <v>0</v>
      </c>
      <c r="E76" s="100">
        <v>0</v>
      </c>
      <c r="F76" s="100">
        <v>0</v>
      </c>
      <c r="G76" s="100">
        <v>0</v>
      </c>
      <c r="H76" s="100">
        <v>0</v>
      </c>
      <c r="I76" s="100">
        <v>0</v>
      </c>
      <c r="J76" s="100">
        <v>0</v>
      </c>
      <c r="K76" s="100">
        <v>1</v>
      </c>
      <c r="L76" s="100">
        <v>1</v>
      </c>
      <c r="M76" s="100">
        <v>0</v>
      </c>
      <c r="N76" s="100">
        <v>1</v>
      </c>
      <c r="O76" s="100">
        <v>3</v>
      </c>
      <c r="P76" s="100">
        <v>4</v>
      </c>
      <c r="Q76" s="100">
        <v>4</v>
      </c>
      <c r="R76" s="100">
        <v>11</v>
      </c>
      <c r="S76" s="100">
        <v>10</v>
      </c>
      <c r="T76" s="100">
        <v>3</v>
      </c>
      <c r="U76" s="100">
        <v>0</v>
      </c>
      <c r="V76" s="100">
        <v>39</v>
      </c>
      <c r="W76" s="128"/>
      <c r="X76" s="122">
        <v>1969</v>
      </c>
      <c r="Y76" s="100">
        <v>1</v>
      </c>
      <c r="Z76" s="100">
        <v>0</v>
      </c>
      <c r="AA76" s="100">
        <v>0</v>
      </c>
      <c r="AB76" s="100">
        <v>0</v>
      </c>
      <c r="AC76" s="100">
        <v>0</v>
      </c>
      <c r="AD76" s="100">
        <v>0</v>
      </c>
      <c r="AE76" s="100">
        <v>0</v>
      </c>
      <c r="AF76" s="100">
        <v>0</v>
      </c>
      <c r="AG76" s="100">
        <v>0</v>
      </c>
      <c r="AH76" s="100">
        <v>1</v>
      </c>
      <c r="AI76" s="100">
        <v>1</v>
      </c>
      <c r="AJ76" s="100">
        <v>2</v>
      </c>
      <c r="AK76" s="100">
        <v>3</v>
      </c>
      <c r="AL76" s="100">
        <v>3</v>
      </c>
      <c r="AM76" s="100">
        <v>4</v>
      </c>
      <c r="AN76" s="100">
        <v>4</v>
      </c>
      <c r="AO76" s="100">
        <v>7</v>
      </c>
      <c r="AP76" s="100">
        <v>9</v>
      </c>
      <c r="AQ76" s="100">
        <v>0</v>
      </c>
      <c r="AR76" s="100">
        <v>35</v>
      </c>
      <c r="AS76" s="128"/>
      <c r="AT76" s="122">
        <v>1969</v>
      </c>
      <c r="AU76" s="100">
        <v>2</v>
      </c>
      <c r="AV76" s="100">
        <v>0</v>
      </c>
      <c r="AW76" s="100">
        <v>0</v>
      </c>
      <c r="AX76" s="100">
        <v>0</v>
      </c>
      <c r="AY76" s="100">
        <v>0</v>
      </c>
      <c r="AZ76" s="100">
        <v>0</v>
      </c>
      <c r="BA76" s="100">
        <v>0</v>
      </c>
      <c r="BB76" s="100">
        <v>0</v>
      </c>
      <c r="BC76" s="100">
        <v>1</v>
      </c>
      <c r="BD76" s="100">
        <v>2</v>
      </c>
      <c r="BE76" s="100">
        <v>1</v>
      </c>
      <c r="BF76" s="100">
        <v>3</v>
      </c>
      <c r="BG76" s="100">
        <v>6</v>
      </c>
      <c r="BH76" s="100">
        <v>7</v>
      </c>
      <c r="BI76" s="100">
        <v>8</v>
      </c>
      <c r="BJ76" s="100">
        <v>15</v>
      </c>
      <c r="BK76" s="100">
        <v>17</v>
      </c>
      <c r="BL76" s="100">
        <v>12</v>
      </c>
      <c r="BM76" s="100">
        <v>0</v>
      </c>
      <c r="BN76" s="100">
        <v>74</v>
      </c>
      <c r="BP76" s="122">
        <v>1969</v>
      </c>
    </row>
    <row r="77" spans="2:68">
      <c r="B77" s="122">
        <v>1970</v>
      </c>
      <c r="C77" s="100">
        <v>3</v>
      </c>
      <c r="D77" s="100">
        <v>0</v>
      </c>
      <c r="E77" s="100">
        <v>0</v>
      </c>
      <c r="F77" s="100">
        <v>0</v>
      </c>
      <c r="G77" s="100">
        <v>1</v>
      </c>
      <c r="H77" s="100">
        <v>1</v>
      </c>
      <c r="I77" s="100">
        <v>1</v>
      </c>
      <c r="J77" s="100">
        <v>0</v>
      </c>
      <c r="K77" s="100">
        <v>1</v>
      </c>
      <c r="L77" s="100">
        <v>2</v>
      </c>
      <c r="M77" s="100">
        <v>2</v>
      </c>
      <c r="N77" s="100">
        <v>5</v>
      </c>
      <c r="O77" s="100">
        <v>2</v>
      </c>
      <c r="P77" s="100">
        <v>5</v>
      </c>
      <c r="Q77" s="100">
        <v>5</v>
      </c>
      <c r="R77" s="100">
        <v>3</v>
      </c>
      <c r="S77" s="100">
        <v>4</v>
      </c>
      <c r="T77" s="100">
        <v>5</v>
      </c>
      <c r="U77" s="100">
        <v>0</v>
      </c>
      <c r="V77" s="100">
        <v>40</v>
      </c>
      <c r="W77" s="128"/>
      <c r="X77" s="122">
        <v>1970</v>
      </c>
      <c r="Y77" s="100">
        <v>1</v>
      </c>
      <c r="Z77" s="100">
        <v>0</v>
      </c>
      <c r="AA77" s="100">
        <v>0</v>
      </c>
      <c r="AB77" s="100">
        <v>0</v>
      </c>
      <c r="AC77" s="100">
        <v>0</v>
      </c>
      <c r="AD77" s="100">
        <v>0</v>
      </c>
      <c r="AE77" s="100">
        <v>0</v>
      </c>
      <c r="AF77" s="100">
        <v>3</v>
      </c>
      <c r="AG77" s="100">
        <v>0</v>
      </c>
      <c r="AH77" s="100">
        <v>1</v>
      </c>
      <c r="AI77" s="100">
        <v>0</v>
      </c>
      <c r="AJ77" s="100">
        <v>2</v>
      </c>
      <c r="AK77" s="100">
        <v>1</v>
      </c>
      <c r="AL77" s="100">
        <v>1</v>
      </c>
      <c r="AM77" s="100">
        <v>6</v>
      </c>
      <c r="AN77" s="100">
        <v>3</v>
      </c>
      <c r="AO77" s="100">
        <v>6</v>
      </c>
      <c r="AP77" s="100">
        <v>12</v>
      </c>
      <c r="AQ77" s="100">
        <v>0</v>
      </c>
      <c r="AR77" s="100">
        <v>36</v>
      </c>
      <c r="AS77" s="128"/>
      <c r="AT77" s="122">
        <v>1970</v>
      </c>
      <c r="AU77" s="100">
        <v>4</v>
      </c>
      <c r="AV77" s="100">
        <v>0</v>
      </c>
      <c r="AW77" s="100">
        <v>0</v>
      </c>
      <c r="AX77" s="100">
        <v>0</v>
      </c>
      <c r="AY77" s="100">
        <v>1</v>
      </c>
      <c r="AZ77" s="100">
        <v>1</v>
      </c>
      <c r="BA77" s="100">
        <v>1</v>
      </c>
      <c r="BB77" s="100">
        <v>3</v>
      </c>
      <c r="BC77" s="100">
        <v>1</v>
      </c>
      <c r="BD77" s="100">
        <v>3</v>
      </c>
      <c r="BE77" s="100">
        <v>2</v>
      </c>
      <c r="BF77" s="100">
        <v>7</v>
      </c>
      <c r="BG77" s="100">
        <v>3</v>
      </c>
      <c r="BH77" s="100">
        <v>6</v>
      </c>
      <c r="BI77" s="100">
        <v>11</v>
      </c>
      <c r="BJ77" s="100">
        <v>6</v>
      </c>
      <c r="BK77" s="100">
        <v>10</v>
      </c>
      <c r="BL77" s="100">
        <v>17</v>
      </c>
      <c r="BM77" s="100">
        <v>0</v>
      </c>
      <c r="BN77" s="100">
        <v>76</v>
      </c>
      <c r="BP77" s="122">
        <v>1970</v>
      </c>
    </row>
    <row r="78" spans="2:68">
      <c r="B78" s="122">
        <v>1971</v>
      </c>
      <c r="C78" s="100">
        <v>4</v>
      </c>
      <c r="D78" s="100">
        <v>0</v>
      </c>
      <c r="E78" s="100">
        <v>0</v>
      </c>
      <c r="F78" s="100">
        <v>0</v>
      </c>
      <c r="G78" s="100">
        <v>0</v>
      </c>
      <c r="H78" s="100">
        <v>0</v>
      </c>
      <c r="I78" s="100">
        <v>2</v>
      </c>
      <c r="J78" s="100">
        <v>0</v>
      </c>
      <c r="K78" s="100">
        <v>0</v>
      </c>
      <c r="L78" s="100">
        <v>0</v>
      </c>
      <c r="M78" s="100">
        <v>0</v>
      </c>
      <c r="N78" s="100">
        <v>0</v>
      </c>
      <c r="O78" s="100">
        <v>5</v>
      </c>
      <c r="P78" s="100">
        <v>3</v>
      </c>
      <c r="Q78" s="100">
        <v>4</v>
      </c>
      <c r="R78" s="100">
        <v>3</v>
      </c>
      <c r="S78" s="100">
        <v>5</v>
      </c>
      <c r="T78" s="100">
        <v>1</v>
      </c>
      <c r="U78" s="100">
        <v>0</v>
      </c>
      <c r="V78" s="100">
        <v>27</v>
      </c>
      <c r="W78" s="128"/>
      <c r="X78" s="122">
        <v>1971</v>
      </c>
      <c r="Y78" s="100">
        <v>1</v>
      </c>
      <c r="Z78" s="100">
        <v>0</v>
      </c>
      <c r="AA78" s="100">
        <v>1</v>
      </c>
      <c r="AB78" s="100">
        <v>0</v>
      </c>
      <c r="AC78" s="100">
        <v>1</v>
      </c>
      <c r="AD78" s="100">
        <v>0</v>
      </c>
      <c r="AE78" s="100">
        <v>1</v>
      </c>
      <c r="AF78" s="100">
        <v>0</v>
      </c>
      <c r="AG78" s="100">
        <v>0</v>
      </c>
      <c r="AH78" s="100">
        <v>0</v>
      </c>
      <c r="AI78" s="100">
        <v>3</v>
      </c>
      <c r="AJ78" s="100">
        <v>2</v>
      </c>
      <c r="AK78" s="100">
        <v>1</v>
      </c>
      <c r="AL78" s="100">
        <v>2</v>
      </c>
      <c r="AM78" s="100">
        <v>4</v>
      </c>
      <c r="AN78" s="100">
        <v>3</v>
      </c>
      <c r="AO78" s="100">
        <v>6</v>
      </c>
      <c r="AP78" s="100">
        <v>8</v>
      </c>
      <c r="AQ78" s="100">
        <v>0</v>
      </c>
      <c r="AR78" s="100">
        <v>33</v>
      </c>
      <c r="AS78" s="128"/>
      <c r="AT78" s="122">
        <v>1971</v>
      </c>
      <c r="AU78" s="100">
        <v>5</v>
      </c>
      <c r="AV78" s="100">
        <v>0</v>
      </c>
      <c r="AW78" s="100">
        <v>1</v>
      </c>
      <c r="AX78" s="100">
        <v>0</v>
      </c>
      <c r="AY78" s="100">
        <v>1</v>
      </c>
      <c r="AZ78" s="100">
        <v>0</v>
      </c>
      <c r="BA78" s="100">
        <v>3</v>
      </c>
      <c r="BB78" s="100">
        <v>0</v>
      </c>
      <c r="BC78" s="100">
        <v>0</v>
      </c>
      <c r="BD78" s="100">
        <v>0</v>
      </c>
      <c r="BE78" s="100">
        <v>3</v>
      </c>
      <c r="BF78" s="100">
        <v>2</v>
      </c>
      <c r="BG78" s="100">
        <v>6</v>
      </c>
      <c r="BH78" s="100">
        <v>5</v>
      </c>
      <c r="BI78" s="100">
        <v>8</v>
      </c>
      <c r="BJ78" s="100">
        <v>6</v>
      </c>
      <c r="BK78" s="100">
        <v>11</v>
      </c>
      <c r="BL78" s="100">
        <v>9</v>
      </c>
      <c r="BM78" s="100">
        <v>0</v>
      </c>
      <c r="BN78" s="100">
        <v>60</v>
      </c>
      <c r="BP78" s="122">
        <v>1971</v>
      </c>
    </row>
    <row r="79" spans="2:68">
      <c r="B79" s="122">
        <v>1972</v>
      </c>
      <c r="C79" s="100">
        <v>6</v>
      </c>
      <c r="D79" s="100">
        <v>0</v>
      </c>
      <c r="E79" s="100">
        <v>0</v>
      </c>
      <c r="F79" s="100">
        <v>0</v>
      </c>
      <c r="G79" s="100">
        <v>0</v>
      </c>
      <c r="H79" s="100">
        <v>0</v>
      </c>
      <c r="I79" s="100">
        <v>2</v>
      </c>
      <c r="J79" s="100">
        <v>1</v>
      </c>
      <c r="K79" s="100">
        <v>1</v>
      </c>
      <c r="L79" s="100">
        <v>2</v>
      </c>
      <c r="M79" s="100">
        <v>2</v>
      </c>
      <c r="N79" s="100">
        <v>5</v>
      </c>
      <c r="O79" s="100">
        <v>3</v>
      </c>
      <c r="P79" s="100">
        <v>4</v>
      </c>
      <c r="Q79" s="100">
        <v>3</v>
      </c>
      <c r="R79" s="100">
        <v>1</v>
      </c>
      <c r="S79" s="100">
        <v>5</v>
      </c>
      <c r="T79" s="100">
        <v>4</v>
      </c>
      <c r="U79" s="100">
        <v>0</v>
      </c>
      <c r="V79" s="100">
        <v>39</v>
      </c>
      <c r="W79" s="128"/>
      <c r="X79" s="122">
        <v>1972</v>
      </c>
      <c r="Y79" s="100">
        <v>4</v>
      </c>
      <c r="Z79" s="100">
        <v>1</v>
      </c>
      <c r="AA79" s="100">
        <v>0</v>
      </c>
      <c r="AB79" s="100">
        <v>0</v>
      </c>
      <c r="AC79" s="100">
        <v>0</v>
      </c>
      <c r="AD79" s="100">
        <v>0</v>
      </c>
      <c r="AE79" s="100">
        <v>1</v>
      </c>
      <c r="AF79" s="100">
        <v>2</v>
      </c>
      <c r="AG79" s="100">
        <v>0</v>
      </c>
      <c r="AH79" s="100">
        <v>4</v>
      </c>
      <c r="AI79" s="100">
        <v>0</v>
      </c>
      <c r="AJ79" s="100">
        <v>2</v>
      </c>
      <c r="AK79" s="100">
        <v>2</v>
      </c>
      <c r="AL79" s="100">
        <v>3</v>
      </c>
      <c r="AM79" s="100">
        <v>4</v>
      </c>
      <c r="AN79" s="100">
        <v>7</v>
      </c>
      <c r="AO79" s="100">
        <v>5</v>
      </c>
      <c r="AP79" s="100">
        <v>7</v>
      </c>
      <c r="AQ79" s="100">
        <v>0</v>
      </c>
      <c r="AR79" s="100">
        <v>42</v>
      </c>
      <c r="AS79" s="128"/>
      <c r="AT79" s="122">
        <v>1972</v>
      </c>
      <c r="AU79" s="100">
        <v>10</v>
      </c>
      <c r="AV79" s="100">
        <v>1</v>
      </c>
      <c r="AW79" s="100">
        <v>0</v>
      </c>
      <c r="AX79" s="100">
        <v>0</v>
      </c>
      <c r="AY79" s="100">
        <v>0</v>
      </c>
      <c r="AZ79" s="100">
        <v>0</v>
      </c>
      <c r="BA79" s="100">
        <v>3</v>
      </c>
      <c r="BB79" s="100">
        <v>3</v>
      </c>
      <c r="BC79" s="100">
        <v>1</v>
      </c>
      <c r="BD79" s="100">
        <v>6</v>
      </c>
      <c r="BE79" s="100">
        <v>2</v>
      </c>
      <c r="BF79" s="100">
        <v>7</v>
      </c>
      <c r="BG79" s="100">
        <v>5</v>
      </c>
      <c r="BH79" s="100">
        <v>7</v>
      </c>
      <c r="BI79" s="100">
        <v>7</v>
      </c>
      <c r="BJ79" s="100">
        <v>8</v>
      </c>
      <c r="BK79" s="100">
        <v>10</v>
      </c>
      <c r="BL79" s="100">
        <v>11</v>
      </c>
      <c r="BM79" s="100">
        <v>0</v>
      </c>
      <c r="BN79" s="100">
        <v>81</v>
      </c>
      <c r="BP79" s="122">
        <v>1972</v>
      </c>
    </row>
    <row r="80" spans="2:68">
      <c r="B80" s="122">
        <v>1973</v>
      </c>
      <c r="C80" s="100">
        <v>3</v>
      </c>
      <c r="D80" s="100">
        <v>1</v>
      </c>
      <c r="E80" s="100">
        <v>0</v>
      </c>
      <c r="F80" s="100">
        <v>0</v>
      </c>
      <c r="G80" s="100">
        <v>0</v>
      </c>
      <c r="H80" s="100">
        <v>0</v>
      </c>
      <c r="I80" s="100">
        <v>0</v>
      </c>
      <c r="J80" s="100">
        <v>0</v>
      </c>
      <c r="K80" s="100">
        <v>0</v>
      </c>
      <c r="L80" s="100">
        <v>0</v>
      </c>
      <c r="M80" s="100">
        <v>5</v>
      </c>
      <c r="N80" s="100">
        <v>3</v>
      </c>
      <c r="O80" s="100">
        <v>2</v>
      </c>
      <c r="P80" s="100">
        <v>4</v>
      </c>
      <c r="Q80" s="100">
        <v>3</v>
      </c>
      <c r="R80" s="100">
        <v>4</v>
      </c>
      <c r="S80" s="100">
        <v>4</v>
      </c>
      <c r="T80" s="100">
        <v>3</v>
      </c>
      <c r="U80" s="100">
        <v>0</v>
      </c>
      <c r="V80" s="100">
        <v>32</v>
      </c>
      <c r="W80" s="128"/>
      <c r="X80" s="122">
        <v>1973</v>
      </c>
      <c r="Y80" s="100">
        <v>1</v>
      </c>
      <c r="Z80" s="100">
        <v>0</v>
      </c>
      <c r="AA80" s="100">
        <v>0</v>
      </c>
      <c r="AB80" s="100">
        <v>0</v>
      </c>
      <c r="AC80" s="100">
        <v>1</v>
      </c>
      <c r="AD80" s="100">
        <v>0</v>
      </c>
      <c r="AE80" s="100">
        <v>0</v>
      </c>
      <c r="AF80" s="100">
        <v>0</v>
      </c>
      <c r="AG80" s="100">
        <v>1</v>
      </c>
      <c r="AH80" s="100">
        <v>2</v>
      </c>
      <c r="AI80" s="100">
        <v>1</v>
      </c>
      <c r="AJ80" s="100">
        <v>2</v>
      </c>
      <c r="AK80" s="100">
        <v>4</v>
      </c>
      <c r="AL80" s="100">
        <v>4</v>
      </c>
      <c r="AM80" s="100">
        <v>4</v>
      </c>
      <c r="AN80" s="100">
        <v>7</v>
      </c>
      <c r="AO80" s="100">
        <v>8</v>
      </c>
      <c r="AP80" s="100">
        <v>5</v>
      </c>
      <c r="AQ80" s="100">
        <v>0</v>
      </c>
      <c r="AR80" s="100">
        <v>40</v>
      </c>
      <c r="AS80" s="128"/>
      <c r="AT80" s="122">
        <v>1973</v>
      </c>
      <c r="AU80" s="100">
        <v>4</v>
      </c>
      <c r="AV80" s="100">
        <v>1</v>
      </c>
      <c r="AW80" s="100">
        <v>0</v>
      </c>
      <c r="AX80" s="100">
        <v>0</v>
      </c>
      <c r="AY80" s="100">
        <v>1</v>
      </c>
      <c r="AZ80" s="100">
        <v>0</v>
      </c>
      <c r="BA80" s="100">
        <v>0</v>
      </c>
      <c r="BB80" s="100">
        <v>0</v>
      </c>
      <c r="BC80" s="100">
        <v>1</v>
      </c>
      <c r="BD80" s="100">
        <v>2</v>
      </c>
      <c r="BE80" s="100">
        <v>6</v>
      </c>
      <c r="BF80" s="100">
        <v>5</v>
      </c>
      <c r="BG80" s="100">
        <v>6</v>
      </c>
      <c r="BH80" s="100">
        <v>8</v>
      </c>
      <c r="BI80" s="100">
        <v>7</v>
      </c>
      <c r="BJ80" s="100">
        <v>11</v>
      </c>
      <c r="BK80" s="100">
        <v>12</v>
      </c>
      <c r="BL80" s="100">
        <v>8</v>
      </c>
      <c r="BM80" s="100">
        <v>0</v>
      </c>
      <c r="BN80" s="100">
        <v>72</v>
      </c>
      <c r="BP80" s="122">
        <v>1973</v>
      </c>
    </row>
    <row r="81" spans="2:68">
      <c r="B81" s="122">
        <v>1974</v>
      </c>
      <c r="C81" s="100">
        <v>1</v>
      </c>
      <c r="D81" s="100">
        <v>0</v>
      </c>
      <c r="E81" s="100">
        <v>0</v>
      </c>
      <c r="F81" s="100">
        <v>0</v>
      </c>
      <c r="G81" s="100">
        <v>0</v>
      </c>
      <c r="H81" s="100">
        <v>2</v>
      </c>
      <c r="I81" s="100">
        <v>0</v>
      </c>
      <c r="J81" s="100">
        <v>1</v>
      </c>
      <c r="K81" s="100">
        <v>0</v>
      </c>
      <c r="L81" s="100">
        <v>1</v>
      </c>
      <c r="M81" s="100">
        <v>3</v>
      </c>
      <c r="N81" s="100">
        <v>1</v>
      </c>
      <c r="O81" s="100">
        <v>1</v>
      </c>
      <c r="P81" s="100">
        <v>1</v>
      </c>
      <c r="Q81" s="100">
        <v>6</v>
      </c>
      <c r="R81" s="100">
        <v>4</v>
      </c>
      <c r="S81" s="100">
        <v>3</v>
      </c>
      <c r="T81" s="100">
        <v>1</v>
      </c>
      <c r="U81" s="100">
        <v>0</v>
      </c>
      <c r="V81" s="100">
        <v>25</v>
      </c>
      <c r="W81" s="128"/>
      <c r="X81" s="122">
        <v>1974</v>
      </c>
      <c r="Y81" s="100">
        <v>0</v>
      </c>
      <c r="Z81" s="100">
        <v>0</v>
      </c>
      <c r="AA81" s="100">
        <v>1</v>
      </c>
      <c r="AB81" s="100">
        <v>1</v>
      </c>
      <c r="AC81" s="100">
        <v>0</v>
      </c>
      <c r="AD81" s="100">
        <v>0</v>
      </c>
      <c r="AE81" s="100">
        <v>1</v>
      </c>
      <c r="AF81" s="100">
        <v>1</v>
      </c>
      <c r="AG81" s="100">
        <v>2</v>
      </c>
      <c r="AH81" s="100">
        <v>0</v>
      </c>
      <c r="AI81" s="100">
        <v>0</v>
      </c>
      <c r="AJ81" s="100">
        <v>1</v>
      </c>
      <c r="AK81" s="100">
        <v>0</v>
      </c>
      <c r="AL81" s="100">
        <v>1</v>
      </c>
      <c r="AM81" s="100">
        <v>7</v>
      </c>
      <c r="AN81" s="100">
        <v>3</v>
      </c>
      <c r="AO81" s="100">
        <v>6</v>
      </c>
      <c r="AP81" s="100">
        <v>16</v>
      </c>
      <c r="AQ81" s="100">
        <v>0</v>
      </c>
      <c r="AR81" s="100">
        <v>40</v>
      </c>
      <c r="AS81" s="128"/>
      <c r="AT81" s="122">
        <v>1974</v>
      </c>
      <c r="AU81" s="100">
        <v>1</v>
      </c>
      <c r="AV81" s="100">
        <v>0</v>
      </c>
      <c r="AW81" s="100">
        <v>1</v>
      </c>
      <c r="AX81" s="100">
        <v>1</v>
      </c>
      <c r="AY81" s="100">
        <v>0</v>
      </c>
      <c r="AZ81" s="100">
        <v>2</v>
      </c>
      <c r="BA81" s="100">
        <v>1</v>
      </c>
      <c r="BB81" s="100">
        <v>2</v>
      </c>
      <c r="BC81" s="100">
        <v>2</v>
      </c>
      <c r="BD81" s="100">
        <v>1</v>
      </c>
      <c r="BE81" s="100">
        <v>3</v>
      </c>
      <c r="BF81" s="100">
        <v>2</v>
      </c>
      <c r="BG81" s="100">
        <v>1</v>
      </c>
      <c r="BH81" s="100">
        <v>2</v>
      </c>
      <c r="BI81" s="100">
        <v>13</v>
      </c>
      <c r="BJ81" s="100">
        <v>7</v>
      </c>
      <c r="BK81" s="100">
        <v>9</v>
      </c>
      <c r="BL81" s="100">
        <v>17</v>
      </c>
      <c r="BM81" s="100">
        <v>0</v>
      </c>
      <c r="BN81" s="100">
        <v>65</v>
      </c>
      <c r="BP81" s="122">
        <v>1974</v>
      </c>
    </row>
    <row r="82" spans="2:68">
      <c r="B82" s="122">
        <v>1975</v>
      </c>
      <c r="C82" s="100">
        <v>4</v>
      </c>
      <c r="D82" s="100">
        <v>0</v>
      </c>
      <c r="E82" s="100">
        <v>0</v>
      </c>
      <c r="F82" s="100">
        <v>0</v>
      </c>
      <c r="G82" s="100">
        <v>0</v>
      </c>
      <c r="H82" s="100">
        <v>1</v>
      </c>
      <c r="I82" s="100">
        <v>0</v>
      </c>
      <c r="J82" s="100">
        <v>0</v>
      </c>
      <c r="K82" s="100">
        <v>1</v>
      </c>
      <c r="L82" s="100">
        <v>1</v>
      </c>
      <c r="M82" s="100">
        <v>1</v>
      </c>
      <c r="N82" s="100">
        <v>3</v>
      </c>
      <c r="O82" s="100">
        <v>4</v>
      </c>
      <c r="P82" s="100">
        <v>2</v>
      </c>
      <c r="Q82" s="100">
        <v>2</v>
      </c>
      <c r="R82" s="100">
        <v>6</v>
      </c>
      <c r="S82" s="100">
        <v>3</v>
      </c>
      <c r="T82" s="100">
        <v>4</v>
      </c>
      <c r="U82" s="100">
        <v>0</v>
      </c>
      <c r="V82" s="100">
        <v>32</v>
      </c>
      <c r="W82" s="128"/>
      <c r="X82" s="122">
        <v>1975</v>
      </c>
      <c r="Y82" s="100">
        <v>1</v>
      </c>
      <c r="Z82" s="100">
        <v>0</v>
      </c>
      <c r="AA82" s="100">
        <v>0</v>
      </c>
      <c r="AB82" s="100">
        <v>0</v>
      </c>
      <c r="AC82" s="100">
        <v>0</v>
      </c>
      <c r="AD82" s="100">
        <v>0</v>
      </c>
      <c r="AE82" s="100">
        <v>0</v>
      </c>
      <c r="AF82" s="100">
        <v>0</v>
      </c>
      <c r="AG82" s="100">
        <v>0</v>
      </c>
      <c r="AH82" s="100">
        <v>0</v>
      </c>
      <c r="AI82" s="100">
        <v>0</v>
      </c>
      <c r="AJ82" s="100">
        <v>2</v>
      </c>
      <c r="AK82" s="100">
        <v>3</v>
      </c>
      <c r="AL82" s="100">
        <v>3</v>
      </c>
      <c r="AM82" s="100">
        <v>8</v>
      </c>
      <c r="AN82" s="100">
        <v>5</v>
      </c>
      <c r="AO82" s="100">
        <v>7</v>
      </c>
      <c r="AP82" s="100">
        <v>18</v>
      </c>
      <c r="AQ82" s="100">
        <v>0</v>
      </c>
      <c r="AR82" s="100">
        <v>47</v>
      </c>
      <c r="AS82" s="128"/>
      <c r="AT82" s="122">
        <v>1975</v>
      </c>
      <c r="AU82" s="100">
        <v>5</v>
      </c>
      <c r="AV82" s="100">
        <v>0</v>
      </c>
      <c r="AW82" s="100">
        <v>0</v>
      </c>
      <c r="AX82" s="100">
        <v>0</v>
      </c>
      <c r="AY82" s="100">
        <v>0</v>
      </c>
      <c r="AZ82" s="100">
        <v>1</v>
      </c>
      <c r="BA82" s="100">
        <v>0</v>
      </c>
      <c r="BB82" s="100">
        <v>0</v>
      </c>
      <c r="BC82" s="100">
        <v>1</v>
      </c>
      <c r="BD82" s="100">
        <v>1</v>
      </c>
      <c r="BE82" s="100">
        <v>1</v>
      </c>
      <c r="BF82" s="100">
        <v>5</v>
      </c>
      <c r="BG82" s="100">
        <v>7</v>
      </c>
      <c r="BH82" s="100">
        <v>5</v>
      </c>
      <c r="BI82" s="100">
        <v>10</v>
      </c>
      <c r="BJ82" s="100">
        <v>11</v>
      </c>
      <c r="BK82" s="100">
        <v>10</v>
      </c>
      <c r="BL82" s="100">
        <v>22</v>
      </c>
      <c r="BM82" s="100">
        <v>0</v>
      </c>
      <c r="BN82" s="100">
        <v>79</v>
      </c>
      <c r="BP82" s="122">
        <v>1975</v>
      </c>
    </row>
    <row r="83" spans="2:68">
      <c r="B83" s="122">
        <v>1976</v>
      </c>
      <c r="C83" s="100">
        <v>2</v>
      </c>
      <c r="D83" s="100">
        <v>0</v>
      </c>
      <c r="E83" s="100">
        <v>0</v>
      </c>
      <c r="F83" s="100">
        <v>1</v>
      </c>
      <c r="G83" s="100">
        <v>0</v>
      </c>
      <c r="H83" s="100">
        <v>0</v>
      </c>
      <c r="I83" s="100">
        <v>0</v>
      </c>
      <c r="J83" s="100">
        <v>1</v>
      </c>
      <c r="K83" s="100">
        <v>0</v>
      </c>
      <c r="L83" s="100">
        <v>2</v>
      </c>
      <c r="M83" s="100">
        <v>2</v>
      </c>
      <c r="N83" s="100">
        <v>2</v>
      </c>
      <c r="O83" s="100">
        <v>2</v>
      </c>
      <c r="P83" s="100">
        <v>4</v>
      </c>
      <c r="Q83" s="100">
        <v>10</v>
      </c>
      <c r="R83" s="100">
        <v>4</v>
      </c>
      <c r="S83" s="100">
        <v>5</v>
      </c>
      <c r="T83" s="100">
        <v>4</v>
      </c>
      <c r="U83" s="100">
        <v>0</v>
      </c>
      <c r="V83" s="100">
        <v>39</v>
      </c>
      <c r="W83" s="128"/>
      <c r="X83" s="122">
        <v>1976</v>
      </c>
      <c r="Y83" s="100">
        <v>3</v>
      </c>
      <c r="Z83" s="100">
        <v>0</v>
      </c>
      <c r="AA83" s="100">
        <v>0</v>
      </c>
      <c r="AB83" s="100">
        <v>0</v>
      </c>
      <c r="AC83" s="100">
        <v>0</v>
      </c>
      <c r="AD83" s="100">
        <v>0</v>
      </c>
      <c r="AE83" s="100">
        <v>0</v>
      </c>
      <c r="AF83" s="100">
        <v>1</v>
      </c>
      <c r="AG83" s="100">
        <v>0</v>
      </c>
      <c r="AH83" s="100">
        <v>0</v>
      </c>
      <c r="AI83" s="100">
        <v>3</v>
      </c>
      <c r="AJ83" s="100">
        <v>2</v>
      </c>
      <c r="AK83" s="100">
        <v>2</v>
      </c>
      <c r="AL83" s="100">
        <v>6</v>
      </c>
      <c r="AM83" s="100">
        <v>0</v>
      </c>
      <c r="AN83" s="100">
        <v>8</v>
      </c>
      <c r="AO83" s="100">
        <v>14</v>
      </c>
      <c r="AP83" s="100">
        <v>13</v>
      </c>
      <c r="AQ83" s="100">
        <v>0</v>
      </c>
      <c r="AR83" s="100">
        <v>52</v>
      </c>
      <c r="AS83" s="128"/>
      <c r="AT83" s="122">
        <v>1976</v>
      </c>
      <c r="AU83" s="100">
        <v>5</v>
      </c>
      <c r="AV83" s="100">
        <v>0</v>
      </c>
      <c r="AW83" s="100">
        <v>0</v>
      </c>
      <c r="AX83" s="100">
        <v>1</v>
      </c>
      <c r="AY83" s="100">
        <v>0</v>
      </c>
      <c r="AZ83" s="100">
        <v>0</v>
      </c>
      <c r="BA83" s="100">
        <v>0</v>
      </c>
      <c r="BB83" s="100">
        <v>2</v>
      </c>
      <c r="BC83" s="100">
        <v>0</v>
      </c>
      <c r="BD83" s="100">
        <v>2</v>
      </c>
      <c r="BE83" s="100">
        <v>5</v>
      </c>
      <c r="BF83" s="100">
        <v>4</v>
      </c>
      <c r="BG83" s="100">
        <v>4</v>
      </c>
      <c r="BH83" s="100">
        <v>10</v>
      </c>
      <c r="BI83" s="100">
        <v>10</v>
      </c>
      <c r="BJ83" s="100">
        <v>12</v>
      </c>
      <c r="BK83" s="100">
        <v>19</v>
      </c>
      <c r="BL83" s="100">
        <v>17</v>
      </c>
      <c r="BM83" s="100">
        <v>0</v>
      </c>
      <c r="BN83" s="100">
        <v>91</v>
      </c>
      <c r="BP83" s="122">
        <v>1976</v>
      </c>
    </row>
    <row r="84" spans="2:68">
      <c r="B84" s="122">
        <v>1977</v>
      </c>
      <c r="C84" s="100">
        <v>1</v>
      </c>
      <c r="D84" s="100">
        <v>0</v>
      </c>
      <c r="E84" s="100">
        <v>0</v>
      </c>
      <c r="F84" s="100">
        <v>0</v>
      </c>
      <c r="G84" s="100">
        <v>1</v>
      </c>
      <c r="H84" s="100">
        <v>0</v>
      </c>
      <c r="I84" s="100">
        <v>0</v>
      </c>
      <c r="J84" s="100">
        <v>0</v>
      </c>
      <c r="K84" s="100">
        <v>2</v>
      </c>
      <c r="L84" s="100">
        <v>1</v>
      </c>
      <c r="M84" s="100">
        <v>0</v>
      </c>
      <c r="N84" s="100">
        <v>1</v>
      </c>
      <c r="O84" s="100">
        <v>2</v>
      </c>
      <c r="P84" s="100">
        <v>1</v>
      </c>
      <c r="Q84" s="100">
        <v>6</v>
      </c>
      <c r="R84" s="100">
        <v>9</v>
      </c>
      <c r="S84" s="100">
        <v>2</v>
      </c>
      <c r="T84" s="100">
        <v>3</v>
      </c>
      <c r="U84" s="100">
        <v>0</v>
      </c>
      <c r="V84" s="100">
        <v>29</v>
      </c>
      <c r="W84" s="128"/>
      <c r="X84" s="122">
        <v>1977</v>
      </c>
      <c r="Y84" s="100">
        <v>1</v>
      </c>
      <c r="Z84" s="100">
        <v>0</v>
      </c>
      <c r="AA84" s="100">
        <v>0</v>
      </c>
      <c r="AB84" s="100">
        <v>0</v>
      </c>
      <c r="AC84" s="100">
        <v>0</v>
      </c>
      <c r="AD84" s="100">
        <v>0</v>
      </c>
      <c r="AE84" s="100">
        <v>0</v>
      </c>
      <c r="AF84" s="100">
        <v>0</v>
      </c>
      <c r="AG84" s="100">
        <v>1</v>
      </c>
      <c r="AH84" s="100">
        <v>1</v>
      </c>
      <c r="AI84" s="100">
        <v>1</v>
      </c>
      <c r="AJ84" s="100">
        <v>2</v>
      </c>
      <c r="AK84" s="100">
        <v>1</v>
      </c>
      <c r="AL84" s="100">
        <v>0</v>
      </c>
      <c r="AM84" s="100">
        <v>5</v>
      </c>
      <c r="AN84" s="100">
        <v>7</v>
      </c>
      <c r="AO84" s="100">
        <v>5</v>
      </c>
      <c r="AP84" s="100">
        <v>12</v>
      </c>
      <c r="AQ84" s="100">
        <v>0</v>
      </c>
      <c r="AR84" s="100">
        <v>36</v>
      </c>
      <c r="AS84" s="128"/>
      <c r="AT84" s="122">
        <v>1977</v>
      </c>
      <c r="AU84" s="100">
        <v>2</v>
      </c>
      <c r="AV84" s="100">
        <v>0</v>
      </c>
      <c r="AW84" s="100">
        <v>0</v>
      </c>
      <c r="AX84" s="100">
        <v>0</v>
      </c>
      <c r="AY84" s="100">
        <v>1</v>
      </c>
      <c r="AZ84" s="100">
        <v>0</v>
      </c>
      <c r="BA84" s="100">
        <v>0</v>
      </c>
      <c r="BB84" s="100">
        <v>0</v>
      </c>
      <c r="BC84" s="100">
        <v>3</v>
      </c>
      <c r="BD84" s="100">
        <v>2</v>
      </c>
      <c r="BE84" s="100">
        <v>1</v>
      </c>
      <c r="BF84" s="100">
        <v>3</v>
      </c>
      <c r="BG84" s="100">
        <v>3</v>
      </c>
      <c r="BH84" s="100">
        <v>1</v>
      </c>
      <c r="BI84" s="100">
        <v>11</v>
      </c>
      <c r="BJ84" s="100">
        <v>16</v>
      </c>
      <c r="BK84" s="100">
        <v>7</v>
      </c>
      <c r="BL84" s="100">
        <v>15</v>
      </c>
      <c r="BM84" s="100">
        <v>0</v>
      </c>
      <c r="BN84" s="100">
        <v>65</v>
      </c>
      <c r="BP84" s="122">
        <v>1977</v>
      </c>
    </row>
    <row r="85" spans="2:68">
      <c r="B85" s="122">
        <v>1978</v>
      </c>
      <c r="C85" s="100">
        <v>2</v>
      </c>
      <c r="D85" s="100">
        <v>0</v>
      </c>
      <c r="E85" s="100">
        <v>1</v>
      </c>
      <c r="F85" s="100">
        <v>0</v>
      </c>
      <c r="G85" s="100">
        <v>0</v>
      </c>
      <c r="H85" s="100">
        <v>0</v>
      </c>
      <c r="I85" s="100">
        <v>1</v>
      </c>
      <c r="J85" s="100">
        <v>1</v>
      </c>
      <c r="K85" s="100">
        <v>0</v>
      </c>
      <c r="L85" s="100">
        <v>1</v>
      </c>
      <c r="M85" s="100">
        <v>0</v>
      </c>
      <c r="N85" s="100">
        <v>1</v>
      </c>
      <c r="O85" s="100">
        <v>2</v>
      </c>
      <c r="P85" s="100">
        <v>3</v>
      </c>
      <c r="Q85" s="100">
        <v>4</v>
      </c>
      <c r="R85" s="100">
        <v>6</v>
      </c>
      <c r="S85" s="100">
        <v>4</v>
      </c>
      <c r="T85" s="100">
        <v>7</v>
      </c>
      <c r="U85" s="100">
        <v>0</v>
      </c>
      <c r="V85" s="100">
        <v>33</v>
      </c>
      <c r="W85" s="128"/>
      <c r="X85" s="122">
        <v>1978</v>
      </c>
      <c r="Y85" s="100">
        <v>1</v>
      </c>
      <c r="Z85" s="100">
        <v>0</v>
      </c>
      <c r="AA85" s="100">
        <v>0</v>
      </c>
      <c r="AB85" s="100">
        <v>0</v>
      </c>
      <c r="AC85" s="100">
        <v>0</v>
      </c>
      <c r="AD85" s="100">
        <v>0</v>
      </c>
      <c r="AE85" s="100">
        <v>0</v>
      </c>
      <c r="AF85" s="100">
        <v>0</v>
      </c>
      <c r="AG85" s="100">
        <v>0</v>
      </c>
      <c r="AH85" s="100">
        <v>3</v>
      </c>
      <c r="AI85" s="100">
        <v>2</v>
      </c>
      <c r="AJ85" s="100">
        <v>0</v>
      </c>
      <c r="AK85" s="100">
        <v>1</v>
      </c>
      <c r="AL85" s="100">
        <v>6</v>
      </c>
      <c r="AM85" s="100">
        <v>4</v>
      </c>
      <c r="AN85" s="100">
        <v>7</v>
      </c>
      <c r="AO85" s="100">
        <v>5</v>
      </c>
      <c r="AP85" s="100">
        <v>16</v>
      </c>
      <c r="AQ85" s="100">
        <v>0</v>
      </c>
      <c r="AR85" s="100">
        <v>45</v>
      </c>
      <c r="AS85" s="128"/>
      <c r="AT85" s="122">
        <v>1978</v>
      </c>
      <c r="AU85" s="100">
        <v>3</v>
      </c>
      <c r="AV85" s="100">
        <v>0</v>
      </c>
      <c r="AW85" s="100">
        <v>1</v>
      </c>
      <c r="AX85" s="100">
        <v>0</v>
      </c>
      <c r="AY85" s="100">
        <v>0</v>
      </c>
      <c r="AZ85" s="100">
        <v>0</v>
      </c>
      <c r="BA85" s="100">
        <v>1</v>
      </c>
      <c r="BB85" s="100">
        <v>1</v>
      </c>
      <c r="BC85" s="100">
        <v>0</v>
      </c>
      <c r="BD85" s="100">
        <v>4</v>
      </c>
      <c r="BE85" s="100">
        <v>2</v>
      </c>
      <c r="BF85" s="100">
        <v>1</v>
      </c>
      <c r="BG85" s="100">
        <v>3</v>
      </c>
      <c r="BH85" s="100">
        <v>9</v>
      </c>
      <c r="BI85" s="100">
        <v>8</v>
      </c>
      <c r="BJ85" s="100">
        <v>13</v>
      </c>
      <c r="BK85" s="100">
        <v>9</v>
      </c>
      <c r="BL85" s="100">
        <v>23</v>
      </c>
      <c r="BM85" s="100">
        <v>0</v>
      </c>
      <c r="BN85" s="100">
        <v>78</v>
      </c>
      <c r="BP85" s="122">
        <v>1978</v>
      </c>
    </row>
    <row r="86" spans="2:68">
      <c r="B86" s="123">
        <v>1979</v>
      </c>
      <c r="C86" s="100">
        <v>0</v>
      </c>
      <c r="D86" s="100">
        <v>1</v>
      </c>
      <c r="E86" s="100">
        <v>0</v>
      </c>
      <c r="F86" s="100">
        <v>0</v>
      </c>
      <c r="G86" s="100">
        <v>0</v>
      </c>
      <c r="H86" s="100">
        <v>0</v>
      </c>
      <c r="I86" s="100">
        <v>0</v>
      </c>
      <c r="J86" s="100">
        <v>0</v>
      </c>
      <c r="K86" s="100">
        <v>0</v>
      </c>
      <c r="L86" s="100">
        <v>0</v>
      </c>
      <c r="M86" s="100">
        <v>2</v>
      </c>
      <c r="N86" s="100">
        <v>0</v>
      </c>
      <c r="O86" s="100">
        <v>1</v>
      </c>
      <c r="P86" s="100">
        <v>2</v>
      </c>
      <c r="Q86" s="100">
        <v>1</v>
      </c>
      <c r="R86" s="100">
        <v>5</v>
      </c>
      <c r="S86" s="100">
        <v>2</v>
      </c>
      <c r="T86" s="100">
        <v>2</v>
      </c>
      <c r="U86" s="100">
        <v>0</v>
      </c>
      <c r="V86" s="100">
        <v>16</v>
      </c>
      <c r="W86" s="128"/>
      <c r="X86" s="123">
        <v>1979</v>
      </c>
      <c r="Y86" s="100">
        <v>0</v>
      </c>
      <c r="Z86" s="100">
        <v>0</v>
      </c>
      <c r="AA86" s="100">
        <v>0</v>
      </c>
      <c r="AB86" s="100">
        <v>0</v>
      </c>
      <c r="AC86" s="100">
        <v>0</v>
      </c>
      <c r="AD86" s="100">
        <v>0</v>
      </c>
      <c r="AE86" s="100">
        <v>0</v>
      </c>
      <c r="AF86" s="100">
        <v>0</v>
      </c>
      <c r="AG86" s="100">
        <v>1</v>
      </c>
      <c r="AH86" s="100">
        <v>0</v>
      </c>
      <c r="AI86" s="100">
        <v>0</v>
      </c>
      <c r="AJ86" s="100">
        <v>2</v>
      </c>
      <c r="AK86" s="100">
        <v>1</v>
      </c>
      <c r="AL86" s="100">
        <v>2</v>
      </c>
      <c r="AM86" s="100">
        <v>2</v>
      </c>
      <c r="AN86" s="100">
        <v>4</v>
      </c>
      <c r="AO86" s="100">
        <v>6</v>
      </c>
      <c r="AP86" s="100">
        <v>5</v>
      </c>
      <c r="AQ86" s="100">
        <v>0</v>
      </c>
      <c r="AR86" s="100">
        <v>23</v>
      </c>
      <c r="AS86" s="128"/>
      <c r="AT86" s="123">
        <v>1979</v>
      </c>
      <c r="AU86" s="100">
        <v>0</v>
      </c>
      <c r="AV86" s="100">
        <v>1</v>
      </c>
      <c r="AW86" s="100">
        <v>0</v>
      </c>
      <c r="AX86" s="100">
        <v>0</v>
      </c>
      <c r="AY86" s="100">
        <v>0</v>
      </c>
      <c r="AZ86" s="100">
        <v>0</v>
      </c>
      <c r="BA86" s="100">
        <v>0</v>
      </c>
      <c r="BB86" s="100">
        <v>0</v>
      </c>
      <c r="BC86" s="100">
        <v>1</v>
      </c>
      <c r="BD86" s="100">
        <v>0</v>
      </c>
      <c r="BE86" s="100">
        <v>2</v>
      </c>
      <c r="BF86" s="100">
        <v>2</v>
      </c>
      <c r="BG86" s="100">
        <v>2</v>
      </c>
      <c r="BH86" s="100">
        <v>4</v>
      </c>
      <c r="BI86" s="100">
        <v>3</v>
      </c>
      <c r="BJ86" s="100">
        <v>9</v>
      </c>
      <c r="BK86" s="100">
        <v>8</v>
      </c>
      <c r="BL86" s="100">
        <v>7</v>
      </c>
      <c r="BM86" s="100">
        <v>0</v>
      </c>
      <c r="BN86" s="100">
        <v>39</v>
      </c>
      <c r="BP86" s="123">
        <v>1979</v>
      </c>
    </row>
    <row r="87" spans="2:68">
      <c r="B87" s="123">
        <v>1980</v>
      </c>
      <c r="C87" s="100">
        <v>1</v>
      </c>
      <c r="D87" s="100">
        <v>0</v>
      </c>
      <c r="E87" s="100">
        <v>0</v>
      </c>
      <c r="F87" s="100">
        <v>0</v>
      </c>
      <c r="G87" s="100">
        <v>0</v>
      </c>
      <c r="H87" s="100">
        <v>0</v>
      </c>
      <c r="I87" s="100">
        <v>0</v>
      </c>
      <c r="J87" s="100">
        <v>0</v>
      </c>
      <c r="K87" s="100">
        <v>1</v>
      </c>
      <c r="L87" s="100">
        <v>1</v>
      </c>
      <c r="M87" s="100">
        <v>2</v>
      </c>
      <c r="N87" s="100">
        <v>0</v>
      </c>
      <c r="O87" s="100">
        <v>1</v>
      </c>
      <c r="P87" s="100">
        <v>2</v>
      </c>
      <c r="Q87" s="100">
        <v>0</v>
      </c>
      <c r="R87" s="100">
        <v>5</v>
      </c>
      <c r="S87" s="100">
        <v>4</v>
      </c>
      <c r="T87" s="100">
        <v>5</v>
      </c>
      <c r="U87" s="100">
        <v>0</v>
      </c>
      <c r="V87" s="100">
        <v>22</v>
      </c>
      <c r="W87" s="128"/>
      <c r="X87" s="123">
        <v>1980</v>
      </c>
      <c r="Y87" s="100">
        <v>0</v>
      </c>
      <c r="Z87" s="100">
        <v>0</v>
      </c>
      <c r="AA87" s="100">
        <v>0</v>
      </c>
      <c r="AB87" s="100">
        <v>0</v>
      </c>
      <c r="AC87" s="100">
        <v>0</v>
      </c>
      <c r="AD87" s="100">
        <v>0</v>
      </c>
      <c r="AE87" s="100">
        <v>0</v>
      </c>
      <c r="AF87" s="100">
        <v>0</v>
      </c>
      <c r="AG87" s="100">
        <v>0</v>
      </c>
      <c r="AH87" s="100">
        <v>0</v>
      </c>
      <c r="AI87" s="100">
        <v>0</v>
      </c>
      <c r="AJ87" s="100">
        <v>5</v>
      </c>
      <c r="AK87" s="100">
        <v>2</v>
      </c>
      <c r="AL87" s="100">
        <v>0</v>
      </c>
      <c r="AM87" s="100">
        <v>4</v>
      </c>
      <c r="AN87" s="100">
        <v>4</v>
      </c>
      <c r="AO87" s="100">
        <v>12</v>
      </c>
      <c r="AP87" s="100">
        <v>11</v>
      </c>
      <c r="AQ87" s="100">
        <v>0</v>
      </c>
      <c r="AR87" s="100">
        <v>38</v>
      </c>
      <c r="AS87" s="128"/>
      <c r="AT87" s="123">
        <v>1980</v>
      </c>
      <c r="AU87" s="100">
        <v>1</v>
      </c>
      <c r="AV87" s="100">
        <v>0</v>
      </c>
      <c r="AW87" s="100">
        <v>0</v>
      </c>
      <c r="AX87" s="100">
        <v>0</v>
      </c>
      <c r="AY87" s="100">
        <v>0</v>
      </c>
      <c r="AZ87" s="100">
        <v>0</v>
      </c>
      <c r="BA87" s="100">
        <v>0</v>
      </c>
      <c r="BB87" s="100">
        <v>0</v>
      </c>
      <c r="BC87" s="100">
        <v>1</v>
      </c>
      <c r="BD87" s="100">
        <v>1</v>
      </c>
      <c r="BE87" s="100">
        <v>2</v>
      </c>
      <c r="BF87" s="100">
        <v>5</v>
      </c>
      <c r="BG87" s="100">
        <v>3</v>
      </c>
      <c r="BH87" s="100">
        <v>2</v>
      </c>
      <c r="BI87" s="100">
        <v>4</v>
      </c>
      <c r="BJ87" s="100">
        <v>9</v>
      </c>
      <c r="BK87" s="100">
        <v>16</v>
      </c>
      <c r="BL87" s="100">
        <v>16</v>
      </c>
      <c r="BM87" s="100">
        <v>0</v>
      </c>
      <c r="BN87" s="100">
        <v>60</v>
      </c>
      <c r="BP87" s="123">
        <v>1980</v>
      </c>
    </row>
    <row r="88" spans="2:68">
      <c r="B88" s="123">
        <v>1981</v>
      </c>
      <c r="C88" s="100">
        <v>2</v>
      </c>
      <c r="D88" s="100">
        <v>0</v>
      </c>
      <c r="E88" s="100">
        <v>1</v>
      </c>
      <c r="F88" s="100">
        <v>0</v>
      </c>
      <c r="G88" s="100">
        <v>0</v>
      </c>
      <c r="H88" s="100">
        <v>0</v>
      </c>
      <c r="I88" s="100">
        <v>0</v>
      </c>
      <c r="J88" s="100">
        <v>1</v>
      </c>
      <c r="K88" s="100">
        <v>0</v>
      </c>
      <c r="L88" s="100">
        <v>1</v>
      </c>
      <c r="M88" s="100">
        <v>0</v>
      </c>
      <c r="N88" s="100">
        <v>0</v>
      </c>
      <c r="O88" s="100">
        <v>2</v>
      </c>
      <c r="P88" s="100">
        <v>2</v>
      </c>
      <c r="Q88" s="100">
        <v>3</v>
      </c>
      <c r="R88" s="100">
        <v>2</v>
      </c>
      <c r="S88" s="100">
        <v>6</v>
      </c>
      <c r="T88" s="100">
        <v>4</v>
      </c>
      <c r="U88" s="100">
        <v>0</v>
      </c>
      <c r="V88" s="100">
        <v>24</v>
      </c>
      <c r="W88" s="128"/>
      <c r="X88" s="123">
        <v>1981</v>
      </c>
      <c r="Y88" s="100">
        <v>1</v>
      </c>
      <c r="Z88" s="100">
        <v>0</v>
      </c>
      <c r="AA88" s="100">
        <v>0</v>
      </c>
      <c r="AB88" s="100">
        <v>0</v>
      </c>
      <c r="AC88" s="100">
        <v>0</v>
      </c>
      <c r="AD88" s="100">
        <v>0</v>
      </c>
      <c r="AE88" s="100">
        <v>0</v>
      </c>
      <c r="AF88" s="100">
        <v>0</v>
      </c>
      <c r="AG88" s="100">
        <v>1</v>
      </c>
      <c r="AH88" s="100">
        <v>0</v>
      </c>
      <c r="AI88" s="100">
        <v>0</v>
      </c>
      <c r="AJ88" s="100">
        <v>0</v>
      </c>
      <c r="AK88" s="100">
        <v>0</v>
      </c>
      <c r="AL88" s="100">
        <v>1</v>
      </c>
      <c r="AM88" s="100">
        <v>4</v>
      </c>
      <c r="AN88" s="100">
        <v>3</v>
      </c>
      <c r="AO88" s="100">
        <v>6</v>
      </c>
      <c r="AP88" s="100">
        <v>6</v>
      </c>
      <c r="AQ88" s="100">
        <v>0</v>
      </c>
      <c r="AR88" s="100">
        <v>22</v>
      </c>
      <c r="AS88" s="128"/>
      <c r="AT88" s="123">
        <v>1981</v>
      </c>
      <c r="AU88" s="100">
        <v>3</v>
      </c>
      <c r="AV88" s="100">
        <v>0</v>
      </c>
      <c r="AW88" s="100">
        <v>1</v>
      </c>
      <c r="AX88" s="100">
        <v>0</v>
      </c>
      <c r="AY88" s="100">
        <v>0</v>
      </c>
      <c r="AZ88" s="100">
        <v>0</v>
      </c>
      <c r="BA88" s="100">
        <v>0</v>
      </c>
      <c r="BB88" s="100">
        <v>1</v>
      </c>
      <c r="BC88" s="100">
        <v>1</v>
      </c>
      <c r="BD88" s="100">
        <v>1</v>
      </c>
      <c r="BE88" s="100">
        <v>0</v>
      </c>
      <c r="BF88" s="100">
        <v>0</v>
      </c>
      <c r="BG88" s="100">
        <v>2</v>
      </c>
      <c r="BH88" s="100">
        <v>3</v>
      </c>
      <c r="BI88" s="100">
        <v>7</v>
      </c>
      <c r="BJ88" s="100">
        <v>5</v>
      </c>
      <c r="BK88" s="100">
        <v>12</v>
      </c>
      <c r="BL88" s="100">
        <v>10</v>
      </c>
      <c r="BM88" s="100">
        <v>0</v>
      </c>
      <c r="BN88" s="100">
        <v>46</v>
      </c>
      <c r="BP88" s="123">
        <v>1981</v>
      </c>
    </row>
    <row r="89" spans="2:68">
      <c r="B89" s="123">
        <v>1982</v>
      </c>
      <c r="C89" s="100">
        <v>0</v>
      </c>
      <c r="D89" s="100">
        <v>0</v>
      </c>
      <c r="E89" s="100">
        <v>0</v>
      </c>
      <c r="F89" s="100">
        <v>0</v>
      </c>
      <c r="G89" s="100">
        <v>1</v>
      </c>
      <c r="H89" s="100">
        <v>0</v>
      </c>
      <c r="I89" s="100">
        <v>0</v>
      </c>
      <c r="J89" s="100">
        <v>0</v>
      </c>
      <c r="K89" s="100">
        <v>1</v>
      </c>
      <c r="L89" s="100">
        <v>2</v>
      </c>
      <c r="M89" s="100">
        <v>2</v>
      </c>
      <c r="N89" s="100">
        <v>2</v>
      </c>
      <c r="O89" s="100">
        <v>4</v>
      </c>
      <c r="P89" s="100">
        <v>1</v>
      </c>
      <c r="Q89" s="100">
        <v>4</v>
      </c>
      <c r="R89" s="100">
        <v>3</v>
      </c>
      <c r="S89" s="100">
        <v>3</v>
      </c>
      <c r="T89" s="100">
        <v>3</v>
      </c>
      <c r="U89" s="100">
        <v>0</v>
      </c>
      <c r="V89" s="100">
        <v>26</v>
      </c>
      <c r="W89" s="128"/>
      <c r="X89" s="123">
        <v>1982</v>
      </c>
      <c r="Y89" s="100">
        <v>0</v>
      </c>
      <c r="Z89" s="100">
        <v>0</v>
      </c>
      <c r="AA89" s="100">
        <v>0</v>
      </c>
      <c r="AB89" s="100">
        <v>0</v>
      </c>
      <c r="AC89" s="100">
        <v>0</v>
      </c>
      <c r="AD89" s="100">
        <v>0</v>
      </c>
      <c r="AE89" s="100">
        <v>0</v>
      </c>
      <c r="AF89" s="100">
        <v>1</v>
      </c>
      <c r="AG89" s="100">
        <v>0</v>
      </c>
      <c r="AH89" s="100">
        <v>0</v>
      </c>
      <c r="AI89" s="100">
        <v>2</v>
      </c>
      <c r="AJ89" s="100">
        <v>0</v>
      </c>
      <c r="AK89" s="100">
        <v>1</v>
      </c>
      <c r="AL89" s="100">
        <v>0</v>
      </c>
      <c r="AM89" s="100">
        <v>3</v>
      </c>
      <c r="AN89" s="100">
        <v>2</v>
      </c>
      <c r="AO89" s="100">
        <v>9</v>
      </c>
      <c r="AP89" s="100">
        <v>12</v>
      </c>
      <c r="AQ89" s="100">
        <v>0</v>
      </c>
      <c r="AR89" s="100">
        <v>30</v>
      </c>
      <c r="AS89" s="128"/>
      <c r="AT89" s="123">
        <v>1982</v>
      </c>
      <c r="AU89" s="100">
        <v>0</v>
      </c>
      <c r="AV89" s="100">
        <v>0</v>
      </c>
      <c r="AW89" s="100">
        <v>0</v>
      </c>
      <c r="AX89" s="100">
        <v>0</v>
      </c>
      <c r="AY89" s="100">
        <v>1</v>
      </c>
      <c r="AZ89" s="100">
        <v>0</v>
      </c>
      <c r="BA89" s="100">
        <v>0</v>
      </c>
      <c r="BB89" s="100">
        <v>1</v>
      </c>
      <c r="BC89" s="100">
        <v>1</v>
      </c>
      <c r="BD89" s="100">
        <v>2</v>
      </c>
      <c r="BE89" s="100">
        <v>4</v>
      </c>
      <c r="BF89" s="100">
        <v>2</v>
      </c>
      <c r="BG89" s="100">
        <v>5</v>
      </c>
      <c r="BH89" s="100">
        <v>1</v>
      </c>
      <c r="BI89" s="100">
        <v>7</v>
      </c>
      <c r="BJ89" s="100">
        <v>5</v>
      </c>
      <c r="BK89" s="100">
        <v>12</v>
      </c>
      <c r="BL89" s="100">
        <v>15</v>
      </c>
      <c r="BM89" s="100">
        <v>0</v>
      </c>
      <c r="BN89" s="100">
        <v>56</v>
      </c>
      <c r="BP89" s="123">
        <v>1982</v>
      </c>
    </row>
    <row r="90" spans="2:68">
      <c r="B90" s="123">
        <v>1983</v>
      </c>
      <c r="C90" s="100">
        <v>0</v>
      </c>
      <c r="D90" s="100">
        <v>0</v>
      </c>
      <c r="E90" s="100">
        <v>0</v>
      </c>
      <c r="F90" s="100">
        <v>0</v>
      </c>
      <c r="G90" s="100">
        <v>1</v>
      </c>
      <c r="H90" s="100">
        <v>0</v>
      </c>
      <c r="I90" s="100">
        <v>0</v>
      </c>
      <c r="J90" s="100">
        <v>0</v>
      </c>
      <c r="K90" s="100">
        <v>1</v>
      </c>
      <c r="L90" s="100">
        <v>0</v>
      </c>
      <c r="M90" s="100">
        <v>2</v>
      </c>
      <c r="N90" s="100">
        <v>6</v>
      </c>
      <c r="O90" s="100">
        <v>3</v>
      </c>
      <c r="P90" s="100">
        <v>2</v>
      </c>
      <c r="Q90" s="100">
        <v>3</v>
      </c>
      <c r="R90" s="100">
        <v>6</v>
      </c>
      <c r="S90" s="100">
        <v>1</v>
      </c>
      <c r="T90" s="100">
        <v>9</v>
      </c>
      <c r="U90" s="100">
        <v>0</v>
      </c>
      <c r="V90" s="100">
        <v>34</v>
      </c>
      <c r="W90" s="128"/>
      <c r="X90" s="123">
        <v>1983</v>
      </c>
      <c r="Y90" s="100">
        <v>2</v>
      </c>
      <c r="Z90" s="100">
        <v>0</v>
      </c>
      <c r="AA90" s="100">
        <v>0</v>
      </c>
      <c r="AB90" s="100">
        <v>0</v>
      </c>
      <c r="AC90" s="100">
        <v>1</v>
      </c>
      <c r="AD90" s="100">
        <v>0</v>
      </c>
      <c r="AE90" s="100">
        <v>0</v>
      </c>
      <c r="AF90" s="100">
        <v>0</v>
      </c>
      <c r="AG90" s="100">
        <v>0</v>
      </c>
      <c r="AH90" s="100">
        <v>0</v>
      </c>
      <c r="AI90" s="100">
        <v>1</v>
      </c>
      <c r="AJ90" s="100">
        <v>1</v>
      </c>
      <c r="AK90" s="100">
        <v>0</v>
      </c>
      <c r="AL90" s="100">
        <v>4</v>
      </c>
      <c r="AM90" s="100">
        <v>3</v>
      </c>
      <c r="AN90" s="100">
        <v>2</v>
      </c>
      <c r="AO90" s="100">
        <v>8</v>
      </c>
      <c r="AP90" s="100">
        <v>19</v>
      </c>
      <c r="AQ90" s="100">
        <v>0</v>
      </c>
      <c r="AR90" s="100">
        <v>41</v>
      </c>
      <c r="AS90" s="128"/>
      <c r="AT90" s="123">
        <v>1983</v>
      </c>
      <c r="AU90" s="100">
        <v>2</v>
      </c>
      <c r="AV90" s="100">
        <v>0</v>
      </c>
      <c r="AW90" s="100">
        <v>0</v>
      </c>
      <c r="AX90" s="100">
        <v>0</v>
      </c>
      <c r="AY90" s="100">
        <v>2</v>
      </c>
      <c r="AZ90" s="100">
        <v>0</v>
      </c>
      <c r="BA90" s="100">
        <v>0</v>
      </c>
      <c r="BB90" s="100">
        <v>0</v>
      </c>
      <c r="BC90" s="100">
        <v>1</v>
      </c>
      <c r="BD90" s="100">
        <v>0</v>
      </c>
      <c r="BE90" s="100">
        <v>3</v>
      </c>
      <c r="BF90" s="100">
        <v>7</v>
      </c>
      <c r="BG90" s="100">
        <v>3</v>
      </c>
      <c r="BH90" s="100">
        <v>6</v>
      </c>
      <c r="BI90" s="100">
        <v>6</v>
      </c>
      <c r="BJ90" s="100">
        <v>8</v>
      </c>
      <c r="BK90" s="100">
        <v>9</v>
      </c>
      <c r="BL90" s="100">
        <v>28</v>
      </c>
      <c r="BM90" s="100">
        <v>0</v>
      </c>
      <c r="BN90" s="100">
        <v>75</v>
      </c>
      <c r="BP90" s="123">
        <v>1983</v>
      </c>
    </row>
    <row r="91" spans="2:68">
      <c r="B91" s="123">
        <v>1984</v>
      </c>
      <c r="C91" s="100">
        <v>0</v>
      </c>
      <c r="D91" s="100">
        <v>1</v>
      </c>
      <c r="E91" s="100">
        <v>0</v>
      </c>
      <c r="F91" s="100">
        <v>1</v>
      </c>
      <c r="G91" s="100">
        <v>0</v>
      </c>
      <c r="H91" s="100">
        <v>0</v>
      </c>
      <c r="I91" s="100">
        <v>0</v>
      </c>
      <c r="J91" s="100">
        <v>0</v>
      </c>
      <c r="K91" s="100">
        <v>0</v>
      </c>
      <c r="L91" s="100">
        <v>2</v>
      </c>
      <c r="M91" s="100">
        <v>1</v>
      </c>
      <c r="N91" s="100">
        <v>1</v>
      </c>
      <c r="O91" s="100">
        <v>1</v>
      </c>
      <c r="P91" s="100">
        <v>2</v>
      </c>
      <c r="Q91" s="100">
        <v>3</v>
      </c>
      <c r="R91" s="100">
        <v>5</v>
      </c>
      <c r="S91" s="100">
        <v>4</v>
      </c>
      <c r="T91" s="100">
        <v>8</v>
      </c>
      <c r="U91" s="100">
        <v>0</v>
      </c>
      <c r="V91" s="100">
        <v>29</v>
      </c>
      <c r="W91" s="128"/>
      <c r="X91" s="123">
        <v>1984</v>
      </c>
      <c r="Y91" s="100">
        <v>0</v>
      </c>
      <c r="Z91" s="100">
        <v>0</v>
      </c>
      <c r="AA91" s="100">
        <v>0</v>
      </c>
      <c r="AB91" s="100">
        <v>0</v>
      </c>
      <c r="AC91" s="100">
        <v>1</v>
      </c>
      <c r="AD91" s="100">
        <v>0</v>
      </c>
      <c r="AE91" s="100">
        <v>1</v>
      </c>
      <c r="AF91" s="100">
        <v>0</v>
      </c>
      <c r="AG91" s="100">
        <v>0</v>
      </c>
      <c r="AH91" s="100">
        <v>2</v>
      </c>
      <c r="AI91" s="100">
        <v>0</v>
      </c>
      <c r="AJ91" s="100">
        <v>1</v>
      </c>
      <c r="AK91" s="100">
        <v>1</v>
      </c>
      <c r="AL91" s="100">
        <v>1</v>
      </c>
      <c r="AM91" s="100">
        <v>0</v>
      </c>
      <c r="AN91" s="100">
        <v>3</v>
      </c>
      <c r="AO91" s="100">
        <v>7</v>
      </c>
      <c r="AP91" s="100">
        <v>11</v>
      </c>
      <c r="AQ91" s="100">
        <v>0</v>
      </c>
      <c r="AR91" s="100">
        <v>28</v>
      </c>
      <c r="AS91" s="128"/>
      <c r="AT91" s="123">
        <v>1984</v>
      </c>
      <c r="AU91" s="100">
        <v>0</v>
      </c>
      <c r="AV91" s="100">
        <v>1</v>
      </c>
      <c r="AW91" s="100">
        <v>0</v>
      </c>
      <c r="AX91" s="100">
        <v>1</v>
      </c>
      <c r="AY91" s="100">
        <v>1</v>
      </c>
      <c r="AZ91" s="100">
        <v>0</v>
      </c>
      <c r="BA91" s="100">
        <v>1</v>
      </c>
      <c r="BB91" s="100">
        <v>0</v>
      </c>
      <c r="BC91" s="100">
        <v>0</v>
      </c>
      <c r="BD91" s="100">
        <v>4</v>
      </c>
      <c r="BE91" s="100">
        <v>1</v>
      </c>
      <c r="BF91" s="100">
        <v>2</v>
      </c>
      <c r="BG91" s="100">
        <v>2</v>
      </c>
      <c r="BH91" s="100">
        <v>3</v>
      </c>
      <c r="BI91" s="100">
        <v>3</v>
      </c>
      <c r="BJ91" s="100">
        <v>8</v>
      </c>
      <c r="BK91" s="100">
        <v>11</v>
      </c>
      <c r="BL91" s="100">
        <v>19</v>
      </c>
      <c r="BM91" s="100">
        <v>0</v>
      </c>
      <c r="BN91" s="100">
        <v>57</v>
      </c>
      <c r="BP91" s="123">
        <v>1984</v>
      </c>
    </row>
    <row r="92" spans="2:68">
      <c r="B92" s="123">
        <v>1985</v>
      </c>
      <c r="C92" s="100">
        <v>0</v>
      </c>
      <c r="D92" s="100">
        <v>0</v>
      </c>
      <c r="E92" s="100">
        <v>0</v>
      </c>
      <c r="F92" s="100">
        <v>0</v>
      </c>
      <c r="G92" s="100">
        <v>0</v>
      </c>
      <c r="H92" s="100">
        <v>0</v>
      </c>
      <c r="I92" s="100">
        <v>1</v>
      </c>
      <c r="J92" s="100">
        <v>0</v>
      </c>
      <c r="K92" s="100">
        <v>0</v>
      </c>
      <c r="L92" s="100">
        <v>0</v>
      </c>
      <c r="M92" s="100">
        <v>0</v>
      </c>
      <c r="N92" s="100">
        <v>0</v>
      </c>
      <c r="O92" s="100">
        <v>0</v>
      </c>
      <c r="P92" s="100">
        <v>1</v>
      </c>
      <c r="Q92" s="100">
        <v>2</v>
      </c>
      <c r="R92" s="100">
        <v>6</v>
      </c>
      <c r="S92" s="100">
        <v>9</v>
      </c>
      <c r="T92" s="100">
        <v>7</v>
      </c>
      <c r="U92" s="100">
        <v>0</v>
      </c>
      <c r="V92" s="100">
        <v>26</v>
      </c>
      <c r="W92" s="128"/>
      <c r="X92" s="123">
        <v>1985</v>
      </c>
      <c r="Y92" s="100">
        <v>0</v>
      </c>
      <c r="Z92" s="100">
        <v>0</v>
      </c>
      <c r="AA92" s="100">
        <v>0</v>
      </c>
      <c r="AB92" s="100">
        <v>0</v>
      </c>
      <c r="AC92" s="100">
        <v>0</v>
      </c>
      <c r="AD92" s="100">
        <v>0</v>
      </c>
      <c r="AE92" s="100">
        <v>1</v>
      </c>
      <c r="AF92" s="100">
        <v>0</v>
      </c>
      <c r="AG92" s="100">
        <v>0</v>
      </c>
      <c r="AH92" s="100">
        <v>0</v>
      </c>
      <c r="AI92" s="100">
        <v>0</v>
      </c>
      <c r="AJ92" s="100">
        <v>0</v>
      </c>
      <c r="AK92" s="100">
        <v>3</v>
      </c>
      <c r="AL92" s="100">
        <v>1</v>
      </c>
      <c r="AM92" s="100">
        <v>5</v>
      </c>
      <c r="AN92" s="100">
        <v>5</v>
      </c>
      <c r="AO92" s="100">
        <v>14</v>
      </c>
      <c r="AP92" s="100">
        <v>28</v>
      </c>
      <c r="AQ92" s="100">
        <v>0</v>
      </c>
      <c r="AR92" s="100">
        <v>57</v>
      </c>
      <c r="AS92" s="128"/>
      <c r="AT92" s="123">
        <v>1985</v>
      </c>
      <c r="AU92" s="100">
        <v>0</v>
      </c>
      <c r="AV92" s="100">
        <v>0</v>
      </c>
      <c r="AW92" s="100">
        <v>0</v>
      </c>
      <c r="AX92" s="100">
        <v>0</v>
      </c>
      <c r="AY92" s="100">
        <v>0</v>
      </c>
      <c r="AZ92" s="100">
        <v>0</v>
      </c>
      <c r="BA92" s="100">
        <v>2</v>
      </c>
      <c r="BB92" s="100">
        <v>0</v>
      </c>
      <c r="BC92" s="100">
        <v>0</v>
      </c>
      <c r="BD92" s="100">
        <v>0</v>
      </c>
      <c r="BE92" s="100">
        <v>0</v>
      </c>
      <c r="BF92" s="100">
        <v>0</v>
      </c>
      <c r="BG92" s="100">
        <v>3</v>
      </c>
      <c r="BH92" s="100">
        <v>2</v>
      </c>
      <c r="BI92" s="100">
        <v>7</v>
      </c>
      <c r="BJ92" s="100">
        <v>11</v>
      </c>
      <c r="BK92" s="100">
        <v>23</v>
      </c>
      <c r="BL92" s="100">
        <v>35</v>
      </c>
      <c r="BM92" s="100">
        <v>0</v>
      </c>
      <c r="BN92" s="100">
        <v>83</v>
      </c>
      <c r="BP92" s="123">
        <v>1985</v>
      </c>
    </row>
    <row r="93" spans="2:68">
      <c r="B93" s="123">
        <v>1986</v>
      </c>
      <c r="C93" s="100">
        <v>0</v>
      </c>
      <c r="D93" s="100">
        <v>0</v>
      </c>
      <c r="E93" s="100">
        <v>0</v>
      </c>
      <c r="F93" s="100">
        <v>0</v>
      </c>
      <c r="G93" s="100">
        <v>0</v>
      </c>
      <c r="H93" s="100">
        <v>0</v>
      </c>
      <c r="I93" s="100">
        <v>1</v>
      </c>
      <c r="J93" s="100">
        <v>0</v>
      </c>
      <c r="K93" s="100">
        <v>0</v>
      </c>
      <c r="L93" s="100">
        <v>0</v>
      </c>
      <c r="M93" s="100">
        <v>2</v>
      </c>
      <c r="N93" s="100">
        <v>1</v>
      </c>
      <c r="O93" s="100">
        <v>4</v>
      </c>
      <c r="P93" s="100">
        <v>6</v>
      </c>
      <c r="Q93" s="100">
        <v>6</v>
      </c>
      <c r="R93" s="100">
        <v>10</v>
      </c>
      <c r="S93" s="100">
        <v>7</v>
      </c>
      <c r="T93" s="100">
        <v>7</v>
      </c>
      <c r="U93" s="100">
        <v>0</v>
      </c>
      <c r="V93" s="100">
        <v>44</v>
      </c>
      <c r="W93" s="128"/>
      <c r="X93" s="123">
        <v>1986</v>
      </c>
      <c r="Y93" s="100">
        <v>0</v>
      </c>
      <c r="Z93" s="100">
        <v>0</v>
      </c>
      <c r="AA93" s="100">
        <v>0</v>
      </c>
      <c r="AB93" s="100">
        <v>1</v>
      </c>
      <c r="AC93" s="100">
        <v>0</v>
      </c>
      <c r="AD93" s="100">
        <v>0</v>
      </c>
      <c r="AE93" s="100">
        <v>0</v>
      </c>
      <c r="AF93" s="100">
        <v>0</v>
      </c>
      <c r="AG93" s="100">
        <v>0</v>
      </c>
      <c r="AH93" s="100">
        <v>1</v>
      </c>
      <c r="AI93" s="100">
        <v>1</v>
      </c>
      <c r="AJ93" s="100">
        <v>1</v>
      </c>
      <c r="AK93" s="100">
        <v>1</v>
      </c>
      <c r="AL93" s="100">
        <v>2</v>
      </c>
      <c r="AM93" s="100">
        <v>6</v>
      </c>
      <c r="AN93" s="100">
        <v>6</v>
      </c>
      <c r="AO93" s="100">
        <v>13</v>
      </c>
      <c r="AP93" s="100">
        <v>26</v>
      </c>
      <c r="AQ93" s="100">
        <v>0</v>
      </c>
      <c r="AR93" s="100">
        <v>58</v>
      </c>
      <c r="AS93" s="128"/>
      <c r="AT93" s="123">
        <v>1986</v>
      </c>
      <c r="AU93" s="100">
        <v>0</v>
      </c>
      <c r="AV93" s="100">
        <v>0</v>
      </c>
      <c r="AW93" s="100">
        <v>0</v>
      </c>
      <c r="AX93" s="100">
        <v>1</v>
      </c>
      <c r="AY93" s="100">
        <v>0</v>
      </c>
      <c r="AZ93" s="100">
        <v>0</v>
      </c>
      <c r="BA93" s="100">
        <v>1</v>
      </c>
      <c r="BB93" s="100">
        <v>0</v>
      </c>
      <c r="BC93" s="100">
        <v>0</v>
      </c>
      <c r="BD93" s="100">
        <v>1</v>
      </c>
      <c r="BE93" s="100">
        <v>3</v>
      </c>
      <c r="BF93" s="100">
        <v>2</v>
      </c>
      <c r="BG93" s="100">
        <v>5</v>
      </c>
      <c r="BH93" s="100">
        <v>8</v>
      </c>
      <c r="BI93" s="100">
        <v>12</v>
      </c>
      <c r="BJ93" s="100">
        <v>16</v>
      </c>
      <c r="BK93" s="100">
        <v>20</v>
      </c>
      <c r="BL93" s="100">
        <v>33</v>
      </c>
      <c r="BM93" s="100">
        <v>0</v>
      </c>
      <c r="BN93" s="100">
        <v>102</v>
      </c>
      <c r="BP93" s="123">
        <v>1986</v>
      </c>
    </row>
    <row r="94" spans="2:68">
      <c r="B94" s="123">
        <v>1987</v>
      </c>
      <c r="C94" s="100">
        <v>0</v>
      </c>
      <c r="D94" s="100">
        <v>0</v>
      </c>
      <c r="E94" s="100">
        <v>0</v>
      </c>
      <c r="F94" s="100">
        <v>0</v>
      </c>
      <c r="G94" s="100">
        <v>0</v>
      </c>
      <c r="H94" s="100">
        <v>0</v>
      </c>
      <c r="I94" s="100">
        <v>0</v>
      </c>
      <c r="J94" s="100">
        <v>0</v>
      </c>
      <c r="K94" s="100">
        <v>0</v>
      </c>
      <c r="L94" s="100">
        <v>0</v>
      </c>
      <c r="M94" s="100">
        <v>1</v>
      </c>
      <c r="N94" s="100">
        <v>2</v>
      </c>
      <c r="O94" s="100">
        <v>2</v>
      </c>
      <c r="P94" s="100">
        <v>1</v>
      </c>
      <c r="Q94" s="100">
        <v>4</v>
      </c>
      <c r="R94" s="100">
        <v>3</v>
      </c>
      <c r="S94" s="100">
        <v>12</v>
      </c>
      <c r="T94" s="100">
        <v>7</v>
      </c>
      <c r="U94" s="100">
        <v>0</v>
      </c>
      <c r="V94" s="100">
        <v>32</v>
      </c>
      <c r="W94" s="128"/>
      <c r="X94" s="123">
        <v>1987</v>
      </c>
      <c r="Y94" s="100">
        <v>0</v>
      </c>
      <c r="Z94" s="100">
        <v>0</v>
      </c>
      <c r="AA94" s="100">
        <v>0</v>
      </c>
      <c r="AB94" s="100">
        <v>0</v>
      </c>
      <c r="AC94" s="100">
        <v>0</v>
      </c>
      <c r="AD94" s="100">
        <v>0</v>
      </c>
      <c r="AE94" s="100">
        <v>0</v>
      </c>
      <c r="AF94" s="100">
        <v>0</v>
      </c>
      <c r="AG94" s="100">
        <v>0</v>
      </c>
      <c r="AH94" s="100">
        <v>1</v>
      </c>
      <c r="AI94" s="100">
        <v>1</v>
      </c>
      <c r="AJ94" s="100">
        <v>1</v>
      </c>
      <c r="AK94" s="100">
        <v>1</v>
      </c>
      <c r="AL94" s="100">
        <v>3</v>
      </c>
      <c r="AM94" s="100">
        <v>3</v>
      </c>
      <c r="AN94" s="100">
        <v>12</v>
      </c>
      <c r="AO94" s="100">
        <v>11</v>
      </c>
      <c r="AP94" s="100">
        <v>30</v>
      </c>
      <c r="AQ94" s="100">
        <v>0</v>
      </c>
      <c r="AR94" s="100">
        <v>63</v>
      </c>
      <c r="AS94" s="128"/>
      <c r="AT94" s="123">
        <v>1987</v>
      </c>
      <c r="AU94" s="100">
        <v>0</v>
      </c>
      <c r="AV94" s="100">
        <v>0</v>
      </c>
      <c r="AW94" s="100">
        <v>0</v>
      </c>
      <c r="AX94" s="100">
        <v>0</v>
      </c>
      <c r="AY94" s="100">
        <v>0</v>
      </c>
      <c r="AZ94" s="100">
        <v>0</v>
      </c>
      <c r="BA94" s="100">
        <v>0</v>
      </c>
      <c r="BB94" s="100">
        <v>0</v>
      </c>
      <c r="BC94" s="100">
        <v>0</v>
      </c>
      <c r="BD94" s="100">
        <v>1</v>
      </c>
      <c r="BE94" s="100">
        <v>2</v>
      </c>
      <c r="BF94" s="100">
        <v>3</v>
      </c>
      <c r="BG94" s="100">
        <v>3</v>
      </c>
      <c r="BH94" s="100">
        <v>4</v>
      </c>
      <c r="BI94" s="100">
        <v>7</v>
      </c>
      <c r="BJ94" s="100">
        <v>15</v>
      </c>
      <c r="BK94" s="100">
        <v>23</v>
      </c>
      <c r="BL94" s="100">
        <v>37</v>
      </c>
      <c r="BM94" s="100">
        <v>0</v>
      </c>
      <c r="BN94" s="100">
        <v>95</v>
      </c>
      <c r="BP94" s="123">
        <v>1987</v>
      </c>
    </row>
    <row r="95" spans="2:68">
      <c r="B95" s="123">
        <v>1988</v>
      </c>
      <c r="C95" s="100">
        <v>0</v>
      </c>
      <c r="D95" s="100">
        <v>0</v>
      </c>
      <c r="E95" s="100">
        <v>0</v>
      </c>
      <c r="F95" s="100">
        <v>0</v>
      </c>
      <c r="G95" s="100">
        <v>1</v>
      </c>
      <c r="H95" s="100">
        <v>0</v>
      </c>
      <c r="I95" s="100">
        <v>0</v>
      </c>
      <c r="J95" s="100">
        <v>0</v>
      </c>
      <c r="K95" s="100">
        <v>1</v>
      </c>
      <c r="L95" s="100">
        <v>0</v>
      </c>
      <c r="M95" s="100">
        <v>1</v>
      </c>
      <c r="N95" s="100">
        <v>4</v>
      </c>
      <c r="O95" s="100">
        <v>2</v>
      </c>
      <c r="P95" s="100">
        <v>8</v>
      </c>
      <c r="Q95" s="100">
        <v>4</v>
      </c>
      <c r="R95" s="100">
        <v>7</v>
      </c>
      <c r="S95" s="100">
        <v>5</v>
      </c>
      <c r="T95" s="100">
        <v>14</v>
      </c>
      <c r="U95" s="100">
        <v>0</v>
      </c>
      <c r="V95" s="100">
        <v>47</v>
      </c>
      <c r="W95" s="128"/>
      <c r="X95" s="123">
        <v>1988</v>
      </c>
      <c r="Y95" s="100">
        <v>1</v>
      </c>
      <c r="Z95" s="100">
        <v>0</v>
      </c>
      <c r="AA95" s="100">
        <v>0</v>
      </c>
      <c r="AB95" s="100">
        <v>0</v>
      </c>
      <c r="AC95" s="100">
        <v>0</v>
      </c>
      <c r="AD95" s="100">
        <v>0</v>
      </c>
      <c r="AE95" s="100">
        <v>0</v>
      </c>
      <c r="AF95" s="100">
        <v>0</v>
      </c>
      <c r="AG95" s="100">
        <v>0</v>
      </c>
      <c r="AH95" s="100">
        <v>0</v>
      </c>
      <c r="AI95" s="100">
        <v>1</v>
      </c>
      <c r="AJ95" s="100">
        <v>1</v>
      </c>
      <c r="AK95" s="100">
        <v>3</v>
      </c>
      <c r="AL95" s="100">
        <v>3</v>
      </c>
      <c r="AM95" s="100">
        <v>6</v>
      </c>
      <c r="AN95" s="100">
        <v>17</v>
      </c>
      <c r="AO95" s="100">
        <v>12</v>
      </c>
      <c r="AP95" s="100">
        <v>36</v>
      </c>
      <c r="AQ95" s="100">
        <v>0</v>
      </c>
      <c r="AR95" s="100">
        <v>80</v>
      </c>
      <c r="AS95" s="128"/>
      <c r="AT95" s="123">
        <v>1988</v>
      </c>
      <c r="AU95" s="100">
        <v>1</v>
      </c>
      <c r="AV95" s="100">
        <v>0</v>
      </c>
      <c r="AW95" s="100">
        <v>0</v>
      </c>
      <c r="AX95" s="100">
        <v>0</v>
      </c>
      <c r="AY95" s="100">
        <v>1</v>
      </c>
      <c r="AZ95" s="100">
        <v>0</v>
      </c>
      <c r="BA95" s="100">
        <v>0</v>
      </c>
      <c r="BB95" s="100">
        <v>0</v>
      </c>
      <c r="BC95" s="100">
        <v>1</v>
      </c>
      <c r="BD95" s="100">
        <v>0</v>
      </c>
      <c r="BE95" s="100">
        <v>2</v>
      </c>
      <c r="BF95" s="100">
        <v>5</v>
      </c>
      <c r="BG95" s="100">
        <v>5</v>
      </c>
      <c r="BH95" s="100">
        <v>11</v>
      </c>
      <c r="BI95" s="100">
        <v>10</v>
      </c>
      <c r="BJ95" s="100">
        <v>24</v>
      </c>
      <c r="BK95" s="100">
        <v>17</v>
      </c>
      <c r="BL95" s="100">
        <v>50</v>
      </c>
      <c r="BM95" s="100">
        <v>0</v>
      </c>
      <c r="BN95" s="100">
        <v>127</v>
      </c>
      <c r="BP95" s="123">
        <v>1988</v>
      </c>
    </row>
    <row r="96" spans="2:68">
      <c r="B96" s="123">
        <v>1989</v>
      </c>
      <c r="C96" s="100">
        <v>0</v>
      </c>
      <c r="D96" s="100">
        <v>0</v>
      </c>
      <c r="E96" s="100">
        <v>0</v>
      </c>
      <c r="F96" s="100">
        <v>0</v>
      </c>
      <c r="G96" s="100">
        <v>0</v>
      </c>
      <c r="H96" s="100">
        <v>0</v>
      </c>
      <c r="I96" s="100">
        <v>0</v>
      </c>
      <c r="J96" s="100">
        <v>2</v>
      </c>
      <c r="K96" s="100">
        <v>0</v>
      </c>
      <c r="L96" s="100">
        <v>0</v>
      </c>
      <c r="M96" s="100">
        <v>1</v>
      </c>
      <c r="N96" s="100">
        <v>0</v>
      </c>
      <c r="O96" s="100">
        <v>2</v>
      </c>
      <c r="P96" s="100">
        <v>4</v>
      </c>
      <c r="Q96" s="100">
        <v>5</v>
      </c>
      <c r="R96" s="100">
        <v>17</v>
      </c>
      <c r="S96" s="100">
        <v>9</v>
      </c>
      <c r="T96" s="100">
        <v>15</v>
      </c>
      <c r="U96" s="100">
        <v>0</v>
      </c>
      <c r="V96" s="100">
        <v>55</v>
      </c>
      <c r="W96" s="128"/>
      <c r="X96" s="123">
        <v>1989</v>
      </c>
      <c r="Y96" s="100">
        <v>0</v>
      </c>
      <c r="Z96" s="100">
        <v>0</v>
      </c>
      <c r="AA96" s="100">
        <v>0</v>
      </c>
      <c r="AB96" s="100">
        <v>0</v>
      </c>
      <c r="AC96" s="100">
        <v>0</v>
      </c>
      <c r="AD96" s="100">
        <v>0</v>
      </c>
      <c r="AE96" s="100">
        <v>0</v>
      </c>
      <c r="AF96" s="100">
        <v>0</v>
      </c>
      <c r="AG96" s="100">
        <v>0</v>
      </c>
      <c r="AH96" s="100">
        <v>1</v>
      </c>
      <c r="AI96" s="100">
        <v>0</v>
      </c>
      <c r="AJ96" s="100">
        <v>0</v>
      </c>
      <c r="AK96" s="100">
        <v>1</v>
      </c>
      <c r="AL96" s="100">
        <v>8</v>
      </c>
      <c r="AM96" s="100">
        <v>4</v>
      </c>
      <c r="AN96" s="100">
        <v>6</v>
      </c>
      <c r="AO96" s="100">
        <v>24</v>
      </c>
      <c r="AP96" s="100">
        <v>45</v>
      </c>
      <c r="AQ96" s="100">
        <v>0</v>
      </c>
      <c r="AR96" s="100">
        <v>89</v>
      </c>
      <c r="AS96" s="128"/>
      <c r="AT96" s="123">
        <v>1989</v>
      </c>
      <c r="AU96" s="100">
        <v>0</v>
      </c>
      <c r="AV96" s="100">
        <v>0</v>
      </c>
      <c r="AW96" s="100">
        <v>0</v>
      </c>
      <c r="AX96" s="100">
        <v>0</v>
      </c>
      <c r="AY96" s="100">
        <v>0</v>
      </c>
      <c r="AZ96" s="100">
        <v>0</v>
      </c>
      <c r="BA96" s="100">
        <v>0</v>
      </c>
      <c r="BB96" s="100">
        <v>2</v>
      </c>
      <c r="BC96" s="100">
        <v>0</v>
      </c>
      <c r="BD96" s="100">
        <v>1</v>
      </c>
      <c r="BE96" s="100">
        <v>1</v>
      </c>
      <c r="BF96" s="100">
        <v>0</v>
      </c>
      <c r="BG96" s="100">
        <v>3</v>
      </c>
      <c r="BH96" s="100">
        <v>12</v>
      </c>
      <c r="BI96" s="100">
        <v>9</v>
      </c>
      <c r="BJ96" s="100">
        <v>23</v>
      </c>
      <c r="BK96" s="100">
        <v>33</v>
      </c>
      <c r="BL96" s="100">
        <v>60</v>
      </c>
      <c r="BM96" s="100">
        <v>0</v>
      </c>
      <c r="BN96" s="100">
        <v>144</v>
      </c>
      <c r="BP96" s="123">
        <v>1989</v>
      </c>
    </row>
    <row r="97" spans="2:68">
      <c r="B97" s="123">
        <v>1990</v>
      </c>
      <c r="C97" s="100">
        <v>0</v>
      </c>
      <c r="D97" s="100">
        <v>0</v>
      </c>
      <c r="E97" s="100">
        <v>0</v>
      </c>
      <c r="F97" s="100">
        <v>0</v>
      </c>
      <c r="G97" s="100">
        <v>0</v>
      </c>
      <c r="H97" s="100">
        <v>0</v>
      </c>
      <c r="I97" s="100">
        <v>1</v>
      </c>
      <c r="J97" s="100">
        <v>0</v>
      </c>
      <c r="K97" s="100">
        <v>1</v>
      </c>
      <c r="L97" s="100">
        <v>3</v>
      </c>
      <c r="M97" s="100">
        <v>0</v>
      </c>
      <c r="N97" s="100">
        <v>0</v>
      </c>
      <c r="O97" s="100">
        <v>2</v>
      </c>
      <c r="P97" s="100">
        <v>2</v>
      </c>
      <c r="Q97" s="100">
        <v>5</v>
      </c>
      <c r="R97" s="100">
        <v>10</v>
      </c>
      <c r="S97" s="100">
        <v>8</v>
      </c>
      <c r="T97" s="100">
        <v>19</v>
      </c>
      <c r="U97" s="100">
        <v>0</v>
      </c>
      <c r="V97" s="100">
        <v>51</v>
      </c>
      <c r="W97" s="128"/>
      <c r="X97" s="123">
        <v>1990</v>
      </c>
      <c r="Y97" s="100">
        <v>0</v>
      </c>
      <c r="Z97" s="100">
        <v>0</v>
      </c>
      <c r="AA97" s="100">
        <v>0</v>
      </c>
      <c r="AB97" s="100">
        <v>0</v>
      </c>
      <c r="AC97" s="100">
        <v>0</v>
      </c>
      <c r="AD97" s="100">
        <v>0</v>
      </c>
      <c r="AE97" s="100">
        <v>1</v>
      </c>
      <c r="AF97" s="100">
        <v>0</v>
      </c>
      <c r="AG97" s="100">
        <v>0</v>
      </c>
      <c r="AH97" s="100">
        <v>0</v>
      </c>
      <c r="AI97" s="100">
        <v>2</v>
      </c>
      <c r="AJ97" s="100">
        <v>3</v>
      </c>
      <c r="AK97" s="100">
        <v>3</v>
      </c>
      <c r="AL97" s="100">
        <v>2</v>
      </c>
      <c r="AM97" s="100">
        <v>4</v>
      </c>
      <c r="AN97" s="100">
        <v>11</v>
      </c>
      <c r="AO97" s="100">
        <v>19</v>
      </c>
      <c r="AP97" s="100">
        <v>41</v>
      </c>
      <c r="AQ97" s="100">
        <v>0</v>
      </c>
      <c r="AR97" s="100">
        <v>86</v>
      </c>
      <c r="AS97" s="128"/>
      <c r="AT97" s="123">
        <v>1990</v>
      </c>
      <c r="AU97" s="100">
        <v>0</v>
      </c>
      <c r="AV97" s="100">
        <v>0</v>
      </c>
      <c r="AW97" s="100">
        <v>0</v>
      </c>
      <c r="AX97" s="100">
        <v>0</v>
      </c>
      <c r="AY97" s="100">
        <v>0</v>
      </c>
      <c r="AZ97" s="100">
        <v>0</v>
      </c>
      <c r="BA97" s="100">
        <v>2</v>
      </c>
      <c r="BB97" s="100">
        <v>0</v>
      </c>
      <c r="BC97" s="100">
        <v>1</v>
      </c>
      <c r="BD97" s="100">
        <v>3</v>
      </c>
      <c r="BE97" s="100">
        <v>2</v>
      </c>
      <c r="BF97" s="100">
        <v>3</v>
      </c>
      <c r="BG97" s="100">
        <v>5</v>
      </c>
      <c r="BH97" s="100">
        <v>4</v>
      </c>
      <c r="BI97" s="100">
        <v>9</v>
      </c>
      <c r="BJ97" s="100">
        <v>21</v>
      </c>
      <c r="BK97" s="100">
        <v>27</v>
      </c>
      <c r="BL97" s="100">
        <v>60</v>
      </c>
      <c r="BM97" s="100">
        <v>0</v>
      </c>
      <c r="BN97" s="100">
        <v>137</v>
      </c>
      <c r="BP97" s="123">
        <v>1990</v>
      </c>
    </row>
    <row r="98" spans="2:68">
      <c r="B98" s="123">
        <v>1991</v>
      </c>
      <c r="C98" s="100">
        <v>0</v>
      </c>
      <c r="D98" s="100">
        <v>0</v>
      </c>
      <c r="E98" s="100">
        <v>0</v>
      </c>
      <c r="F98" s="100">
        <v>0</v>
      </c>
      <c r="G98" s="100">
        <v>0</v>
      </c>
      <c r="H98" s="100">
        <v>0</v>
      </c>
      <c r="I98" s="100">
        <v>0</v>
      </c>
      <c r="J98" s="100">
        <v>0</v>
      </c>
      <c r="K98" s="100">
        <v>0</v>
      </c>
      <c r="L98" s="100">
        <v>1</v>
      </c>
      <c r="M98" s="100">
        <v>0</v>
      </c>
      <c r="N98" s="100">
        <v>2</v>
      </c>
      <c r="O98" s="100">
        <v>2</v>
      </c>
      <c r="P98" s="100">
        <v>4</v>
      </c>
      <c r="Q98" s="100">
        <v>5</v>
      </c>
      <c r="R98" s="100">
        <v>5</v>
      </c>
      <c r="S98" s="100">
        <v>7</v>
      </c>
      <c r="T98" s="100">
        <v>12</v>
      </c>
      <c r="U98" s="100">
        <v>0</v>
      </c>
      <c r="V98" s="100">
        <v>38</v>
      </c>
      <c r="W98" s="128"/>
      <c r="X98" s="123">
        <v>1991</v>
      </c>
      <c r="Y98" s="100">
        <v>0</v>
      </c>
      <c r="Z98" s="100">
        <v>0</v>
      </c>
      <c r="AA98" s="100">
        <v>0</v>
      </c>
      <c r="AB98" s="100">
        <v>0</v>
      </c>
      <c r="AC98" s="100">
        <v>0</v>
      </c>
      <c r="AD98" s="100">
        <v>0</v>
      </c>
      <c r="AE98" s="100">
        <v>0</v>
      </c>
      <c r="AF98" s="100">
        <v>0</v>
      </c>
      <c r="AG98" s="100">
        <v>1</v>
      </c>
      <c r="AH98" s="100">
        <v>0</v>
      </c>
      <c r="AI98" s="100">
        <v>1</v>
      </c>
      <c r="AJ98" s="100">
        <v>0</v>
      </c>
      <c r="AK98" s="100">
        <v>5</v>
      </c>
      <c r="AL98" s="100">
        <v>4</v>
      </c>
      <c r="AM98" s="100">
        <v>3</v>
      </c>
      <c r="AN98" s="100">
        <v>12</v>
      </c>
      <c r="AO98" s="100">
        <v>12</v>
      </c>
      <c r="AP98" s="100">
        <v>37</v>
      </c>
      <c r="AQ98" s="100">
        <v>0</v>
      </c>
      <c r="AR98" s="100">
        <v>75</v>
      </c>
      <c r="AS98" s="128"/>
      <c r="AT98" s="123">
        <v>1991</v>
      </c>
      <c r="AU98" s="100">
        <v>0</v>
      </c>
      <c r="AV98" s="100">
        <v>0</v>
      </c>
      <c r="AW98" s="100">
        <v>0</v>
      </c>
      <c r="AX98" s="100">
        <v>0</v>
      </c>
      <c r="AY98" s="100">
        <v>0</v>
      </c>
      <c r="AZ98" s="100">
        <v>0</v>
      </c>
      <c r="BA98" s="100">
        <v>0</v>
      </c>
      <c r="BB98" s="100">
        <v>0</v>
      </c>
      <c r="BC98" s="100">
        <v>1</v>
      </c>
      <c r="BD98" s="100">
        <v>1</v>
      </c>
      <c r="BE98" s="100">
        <v>1</v>
      </c>
      <c r="BF98" s="100">
        <v>2</v>
      </c>
      <c r="BG98" s="100">
        <v>7</v>
      </c>
      <c r="BH98" s="100">
        <v>8</v>
      </c>
      <c r="BI98" s="100">
        <v>8</v>
      </c>
      <c r="BJ98" s="100">
        <v>17</v>
      </c>
      <c r="BK98" s="100">
        <v>19</v>
      </c>
      <c r="BL98" s="100">
        <v>49</v>
      </c>
      <c r="BM98" s="100">
        <v>0</v>
      </c>
      <c r="BN98" s="100">
        <v>113</v>
      </c>
      <c r="BP98" s="123">
        <v>1991</v>
      </c>
    </row>
    <row r="99" spans="2:68">
      <c r="B99" s="123">
        <v>1992</v>
      </c>
      <c r="C99" s="100">
        <v>0</v>
      </c>
      <c r="D99" s="100">
        <v>0</v>
      </c>
      <c r="E99" s="100">
        <v>0</v>
      </c>
      <c r="F99" s="100">
        <v>0</v>
      </c>
      <c r="G99" s="100">
        <v>0</v>
      </c>
      <c r="H99" s="100">
        <v>0</v>
      </c>
      <c r="I99" s="100">
        <v>2</v>
      </c>
      <c r="J99" s="100">
        <v>0</v>
      </c>
      <c r="K99" s="100">
        <v>0</v>
      </c>
      <c r="L99" s="100">
        <v>0</v>
      </c>
      <c r="M99" s="100">
        <v>1</v>
      </c>
      <c r="N99" s="100">
        <v>1</v>
      </c>
      <c r="O99" s="100">
        <v>3</v>
      </c>
      <c r="P99" s="100">
        <v>2</v>
      </c>
      <c r="Q99" s="100">
        <v>5</v>
      </c>
      <c r="R99" s="100">
        <v>14</v>
      </c>
      <c r="S99" s="100">
        <v>13</v>
      </c>
      <c r="T99" s="100">
        <v>15</v>
      </c>
      <c r="U99" s="100">
        <v>0</v>
      </c>
      <c r="V99" s="100">
        <v>56</v>
      </c>
      <c r="W99" s="128"/>
      <c r="X99" s="123">
        <v>1992</v>
      </c>
      <c r="Y99" s="100">
        <v>0</v>
      </c>
      <c r="Z99" s="100">
        <v>0</v>
      </c>
      <c r="AA99" s="100">
        <v>0</v>
      </c>
      <c r="AB99" s="100">
        <v>0</v>
      </c>
      <c r="AC99" s="100">
        <v>1</v>
      </c>
      <c r="AD99" s="100">
        <v>0</v>
      </c>
      <c r="AE99" s="100">
        <v>2</v>
      </c>
      <c r="AF99" s="100">
        <v>0</v>
      </c>
      <c r="AG99" s="100">
        <v>1</v>
      </c>
      <c r="AH99" s="100">
        <v>1</v>
      </c>
      <c r="AI99" s="100">
        <v>2</v>
      </c>
      <c r="AJ99" s="100">
        <v>0</v>
      </c>
      <c r="AK99" s="100">
        <v>2</v>
      </c>
      <c r="AL99" s="100">
        <v>1</v>
      </c>
      <c r="AM99" s="100">
        <v>8</v>
      </c>
      <c r="AN99" s="100">
        <v>19</v>
      </c>
      <c r="AO99" s="100">
        <v>22</v>
      </c>
      <c r="AP99" s="100">
        <v>34</v>
      </c>
      <c r="AQ99" s="100">
        <v>0</v>
      </c>
      <c r="AR99" s="100">
        <v>93</v>
      </c>
      <c r="AS99" s="128"/>
      <c r="AT99" s="123">
        <v>1992</v>
      </c>
      <c r="AU99" s="100">
        <v>0</v>
      </c>
      <c r="AV99" s="100">
        <v>0</v>
      </c>
      <c r="AW99" s="100">
        <v>0</v>
      </c>
      <c r="AX99" s="100">
        <v>0</v>
      </c>
      <c r="AY99" s="100">
        <v>1</v>
      </c>
      <c r="AZ99" s="100">
        <v>0</v>
      </c>
      <c r="BA99" s="100">
        <v>4</v>
      </c>
      <c r="BB99" s="100">
        <v>0</v>
      </c>
      <c r="BC99" s="100">
        <v>1</v>
      </c>
      <c r="BD99" s="100">
        <v>1</v>
      </c>
      <c r="BE99" s="100">
        <v>3</v>
      </c>
      <c r="BF99" s="100">
        <v>1</v>
      </c>
      <c r="BG99" s="100">
        <v>5</v>
      </c>
      <c r="BH99" s="100">
        <v>3</v>
      </c>
      <c r="BI99" s="100">
        <v>13</v>
      </c>
      <c r="BJ99" s="100">
        <v>33</v>
      </c>
      <c r="BK99" s="100">
        <v>35</v>
      </c>
      <c r="BL99" s="100">
        <v>49</v>
      </c>
      <c r="BM99" s="100">
        <v>0</v>
      </c>
      <c r="BN99" s="100">
        <v>149</v>
      </c>
      <c r="BP99" s="123">
        <v>1992</v>
      </c>
    </row>
    <row r="100" spans="2:68">
      <c r="B100" s="123">
        <v>1993</v>
      </c>
      <c r="C100" s="100">
        <v>0</v>
      </c>
      <c r="D100" s="100">
        <v>0</v>
      </c>
      <c r="E100" s="100">
        <v>0</v>
      </c>
      <c r="F100" s="100">
        <v>0</v>
      </c>
      <c r="G100" s="100">
        <v>1</v>
      </c>
      <c r="H100" s="100">
        <v>0</v>
      </c>
      <c r="I100" s="100">
        <v>1</v>
      </c>
      <c r="J100" s="100">
        <v>0</v>
      </c>
      <c r="K100" s="100">
        <v>0</v>
      </c>
      <c r="L100" s="100">
        <v>3</v>
      </c>
      <c r="M100" s="100">
        <v>0</v>
      </c>
      <c r="N100" s="100">
        <v>1</v>
      </c>
      <c r="O100" s="100">
        <v>2</v>
      </c>
      <c r="P100" s="100">
        <v>6</v>
      </c>
      <c r="Q100" s="100">
        <v>13</v>
      </c>
      <c r="R100" s="100">
        <v>8</v>
      </c>
      <c r="S100" s="100">
        <v>11</v>
      </c>
      <c r="T100" s="100">
        <v>22</v>
      </c>
      <c r="U100" s="100">
        <v>0</v>
      </c>
      <c r="V100" s="100">
        <v>68</v>
      </c>
      <c r="W100" s="128"/>
      <c r="X100" s="123">
        <v>1993</v>
      </c>
      <c r="Y100" s="100">
        <v>1</v>
      </c>
      <c r="Z100" s="100">
        <v>0</v>
      </c>
      <c r="AA100" s="100">
        <v>0</v>
      </c>
      <c r="AB100" s="100">
        <v>0</v>
      </c>
      <c r="AC100" s="100">
        <v>0</v>
      </c>
      <c r="AD100" s="100">
        <v>1</v>
      </c>
      <c r="AE100" s="100">
        <v>0</v>
      </c>
      <c r="AF100" s="100">
        <v>0</v>
      </c>
      <c r="AG100" s="100">
        <v>0</v>
      </c>
      <c r="AH100" s="100">
        <v>2</v>
      </c>
      <c r="AI100" s="100">
        <v>1</v>
      </c>
      <c r="AJ100" s="100">
        <v>2</v>
      </c>
      <c r="AK100" s="100">
        <v>6</v>
      </c>
      <c r="AL100" s="100">
        <v>4</v>
      </c>
      <c r="AM100" s="100">
        <v>7</v>
      </c>
      <c r="AN100" s="100">
        <v>13</v>
      </c>
      <c r="AO100" s="100">
        <v>15</v>
      </c>
      <c r="AP100" s="100">
        <v>55</v>
      </c>
      <c r="AQ100" s="100">
        <v>0</v>
      </c>
      <c r="AR100" s="100">
        <v>107</v>
      </c>
      <c r="AS100" s="128"/>
      <c r="AT100" s="123">
        <v>1993</v>
      </c>
      <c r="AU100" s="100">
        <v>1</v>
      </c>
      <c r="AV100" s="100">
        <v>0</v>
      </c>
      <c r="AW100" s="100">
        <v>0</v>
      </c>
      <c r="AX100" s="100">
        <v>0</v>
      </c>
      <c r="AY100" s="100">
        <v>1</v>
      </c>
      <c r="AZ100" s="100">
        <v>1</v>
      </c>
      <c r="BA100" s="100">
        <v>1</v>
      </c>
      <c r="BB100" s="100">
        <v>0</v>
      </c>
      <c r="BC100" s="100">
        <v>0</v>
      </c>
      <c r="BD100" s="100">
        <v>5</v>
      </c>
      <c r="BE100" s="100">
        <v>1</v>
      </c>
      <c r="BF100" s="100">
        <v>3</v>
      </c>
      <c r="BG100" s="100">
        <v>8</v>
      </c>
      <c r="BH100" s="100">
        <v>10</v>
      </c>
      <c r="BI100" s="100">
        <v>20</v>
      </c>
      <c r="BJ100" s="100">
        <v>21</v>
      </c>
      <c r="BK100" s="100">
        <v>26</v>
      </c>
      <c r="BL100" s="100">
        <v>77</v>
      </c>
      <c r="BM100" s="100">
        <v>0</v>
      </c>
      <c r="BN100" s="100">
        <v>175</v>
      </c>
      <c r="BP100" s="123">
        <v>1993</v>
      </c>
    </row>
    <row r="101" spans="2:68">
      <c r="B101" s="123">
        <v>1994</v>
      </c>
      <c r="C101" s="100">
        <v>0</v>
      </c>
      <c r="D101" s="100">
        <v>0</v>
      </c>
      <c r="E101" s="100">
        <v>0</v>
      </c>
      <c r="F101" s="100">
        <v>0</v>
      </c>
      <c r="G101" s="100">
        <v>0</v>
      </c>
      <c r="H101" s="100">
        <v>0</v>
      </c>
      <c r="I101" s="100">
        <v>0</v>
      </c>
      <c r="J101" s="100">
        <v>2</v>
      </c>
      <c r="K101" s="100">
        <v>0</v>
      </c>
      <c r="L101" s="100">
        <v>0</v>
      </c>
      <c r="M101" s="100">
        <v>4</v>
      </c>
      <c r="N101" s="100">
        <v>1</v>
      </c>
      <c r="O101" s="100">
        <v>3</v>
      </c>
      <c r="P101" s="100">
        <v>5</v>
      </c>
      <c r="Q101" s="100">
        <v>12</v>
      </c>
      <c r="R101" s="100">
        <v>13</v>
      </c>
      <c r="S101" s="100">
        <v>20</v>
      </c>
      <c r="T101" s="100">
        <v>25</v>
      </c>
      <c r="U101" s="100">
        <v>0</v>
      </c>
      <c r="V101" s="100">
        <v>85</v>
      </c>
      <c r="W101" s="128"/>
      <c r="X101" s="123">
        <v>1994</v>
      </c>
      <c r="Y101" s="100">
        <v>0</v>
      </c>
      <c r="Z101" s="100">
        <v>0</v>
      </c>
      <c r="AA101" s="100">
        <v>0</v>
      </c>
      <c r="AB101" s="100">
        <v>1</v>
      </c>
      <c r="AC101" s="100">
        <v>0</v>
      </c>
      <c r="AD101" s="100">
        <v>0</v>
      </c>
      <c r="AE101" s="100">
        <v>0</v>
      </c>
      <c r="AF101" s="100">
        <v>0</v>
      </c>
      <c r="AG101" s="100">
        <v>1</v>
      </c>
      <c r="AH101" s="100">
        <v>0</v>
      </c>
      <c r="AI101" s="100">
        <v>2</v>
      </c>
      <c r="AJ101" s="100">
        <v>1</v>
      </c>
      <c r="AK101" s="100">
        <v>2</v>
      </c>
      <c r="AL101" s="100">
        <v>1</v>
      </c>
      <c r="AM101" s="100">
        <v>7</v>
      </c>
      <c r="AN101" s="100">
        <v>20</v>
      </c>
      <c r="AO101" s="100">
        <v>22</v>
      </c>
      <c r="AP101" s="100">
        <v>69</v>
      </c>
      <c r="AQ101" s="100">
        <v>0</v>
      </c>
      <c r="AR101" s="100">
        <v>126</v>
      </c>
      <c r="AS101" s="128"/>
      <c r="AT101" s="123">
        <v>1994</v>
      </c>
      <c r="AU101" s="100">
        <v>0</v>
      </c>
      <c r="AV101" s="100">
        <v>0</v>
      </c>
      <c r="AW101" s="100">
        <v>0</v>
      </c>
      <c r="AX101" s="100">
        <v>1</v>
      </c>
      <c r="AY101" s="100">
        <v>0</v>
      </c>
      <c r="AZ101" s="100">
        <v>0</v>
      </c>
      <c r="BA101" s="100">
        <v>0</v>
      </c>
      <c r="BB101" s="100">
        <v>2</v>
      </c>
      <c r="BC101" s="100">
        <v>1</v>
      </c>
      <c r="BD101" s="100">
        <v>0</v>
      </c>
      <c r="BE101" s="100">
        <v>6</v>
      </c>
      <c r="BF101" s="100">
        <v>2</v>
      </c>
      <c r="BG101" s="100">
        <v>5</v>
      </c>
      <c r="BH101" s="100">
        <v>6</v>
      </c>
      <c r="BI101" s="100">
        <v>19</v>
      </c>
      <c r="BJ101" s="100">
        <v>33</v>
      </c>
      <c r="BK101" s="100">
        <v>42</v>
      </c>
      <c r="BL101" s="100">
        <v>94</v>
      </c>
      <c r="BM101" s="100">
        <v>0</v>
      </c>
      <c r="BN101" s="100">
        <v>211</v>
      </c>
      <c r="BP101" s="123">
        <v>1994</v>
      </c>
    </row>
    <row r="102" spans="2:68">
      <c r="B102" s="123">
        <v>1995</v>
      </c>
      <c r="C102" s="100">
        <v>0</v>
      </c>
      <c r="D102" s="100">
        <v>1</v>
      </c>
      <c r="E102" s="100">
        <v>0</v>
      </c>
      <c r="F102" s="100">
        <v>0</v>
      </c>
      <c r="G102" s="100">
        <v>1</v>
      </c>
      <c r="H102" s="100">
        <v>0</v>
      </c>
      <c r="I102" s="100">
        <v>0</v>
      </c>
      <c r="J102" s="100">
        <v>0</v>
      </c>
      <c r="K102" s="100">
        <v>3</v>
      </c>
      <c r="L102" s="100">
        <v>2</v>
      </c>
      <c r="M102" s="100">
        <v>0</v>
      </c>
      <c r="N102" s="100">
        <v>1</v>
      </c>
      <c r="O102" s="100">
        <v>4</v>
      </c>
      <c r="P102" s="100">
        <v>5</v>
      </c>
      <c r="Q102" s="100">
        <v>10</v>
      </c>
      <c r="R102" s="100">
        <v>16</v>
      </c>
      <c r="S102" s="100">
        <v>19</v>
      </c>
      <c r="T102" s="100">
        <v>28</v>
      </c>
      <c r="U102" s="100">
        <v>0</v>
      </c>
      <c r="V102" s="100">
        <v>90</v>
      </c>
      <c r="W102" s="128"/>
      <c r="X102" s="123">
        <v>1995</v>
      </c>
      <c r="Y102" s="100">
        <v>0</v>
      </c>
      <c r="Z102" s="100">
        <v>0</v>
      </c>
      <c r="AA102" s="100">
        <v>0</v>
      </c>
      <c r="AB102" s="100">
        <v>0</v>
      </c>
      <c r="AC102" s="100">
        <v>0</v>
      </c>
      <c r="AD102" s="100">
        <v>0</v>
      </c>
      <c r="AE102" s="100">
        <v>0</v>
      </c>
      <c r="AF102" s="100">
        <v>0</v>
      </c>
      <c r="AG102" s="100">
        <v>0</v>
      </c>
      <c r="AH102" s="100">
        <v>1</v>
      </c>
      <c r="AI102" s="100">
        <v>1</v>
      </c>
      <c r="AJ102" s="100">
        <v>1</v>
      </c>
      <c r="AK102" s="100">
        <v>1</v>
      </c>
      <c r="AL102" s="100">
        <v>6</v>
      </c>
      <c r="AM102" s="100">
        <v>8</v>
      </c>
      <c r="AN102" s="100">
        <v>23</v>
      </c>
      <c r="AO102" s="100">
        <v>32</v>
      </c>
      <c r="AP102" s="100">
        <v>87</v>
      </c>
      <c r="AQ102" s="100">
        <v>0</v>
      </c>
      <c r="AR102" s="100">
        <v>160</v>
      </c>
      <c r="AS102" s="128"/>
      <c r="AT102" s="123">
        <v>1995</v>
      </c>
      <c r="AU102" s="100">
        <v>0</v>
      </c>
      <c r="AV102" s="100">
        <v>1</v>
      </c>
      <c r="AW102" s="100">
        <v>0</v>
      </c>
      <c r="AX102" s="100">
        <v>0</v>
      </c>
      <c r="AY102" s="100">
        <v>1</v>
      </c>
      <c r="AZ102" s="100">
        <v>0</v>
      </c>
      <c r="BA102" s="100">
        <v>0</v>
      </c>
      <c r="BB102" s="100">
        <v>0</v>
      </c>
      <c r="BC102" s="100">
        <v>3</v>
      </c>
      <c r="BD102" s="100">
        <v>3</v>
      </c>
      <c r="BE102" s="100">
        <v>1</v>
      </c>
      <c r="BF102" s="100">
        <v>2</v>
      </c>
      <c r="BG102" s="100">
        <v>5</v>
      </c>
      <c r="BH102" s="100">
        <v>11</v>
      </c>
      <c r="BI102" s="100">
        <v>18</v>
      </c>
      <c r="BJ102" s="100">
        <v>39</v>
      </c>
      <c r="BK102" s="100">
        <v>51</v>
      </c>
      <c r="BL102" s="100">
        <v>115</v>
      </c>
      <c r="BM102" s="100">
        <v>0</v>
      </c>
      <c r="BN102" s="100">
        <v>250</v>
      </c>
      <c r="BP102" s="123">
        <v>1995</v>
      </c>
    </row>
    <row r="103" spans="2:68">
      <c r="B103" s="123">
        <v>1996</v>
      </c>
      <c r="C103" s="100">
        <v>0</v>
      </c>
      <c r="D103" s="100">
        <v>0</v>
      </c>
      <c r="E103" s="100">
        <v>0</v>
      </c>
      <c r="F103" s="100">
        <v>0</v>
      </c>
      <c r="G103" s="100">
        <v>0</v>
      </c>
      <c r="H103" s="100">
        <v>0</v>
      </c>
      <c r="I103" s="100">
        <v>0</v>
      </c>
      <c r="J103" s="100">
        <v>0</v>
      </c>
      <c r="K103" s="100">
        <v>1</v>
      </c>
      <c r="L103" s="100">
        <v>1</v>
      </c>
      <c r="M103" s="100">
        <v>1</v>
      </c>
      <c r="N103" s="100">
        <v>0</v>
      </c>
      <c r="O103" s="100">
        <v>2</v>
      </c>
      <c r="P103" s="100">
        <v>3</v>
      </c>
      <c r="Q103" s="100">
        <v>7</v>
      </c>
      <c r="R103" s="100">
        <v>10</v>
      </c>
      <c r="S103" s="100">
        <v>10</v>
      </c>
      <c r="T103" s="100">
        <v>23</v>
      </c>
      <c r="U103" s="100">
        <v>0</v>
      </c>
      <c r="V103" s="100">
        <v>58</v>
      </c>
      <c r="W103" s="128"/>
      <c r="X103" s="123">
        <v>1996</v>
      </c>
      <c r="Y103" s="100">
        <v>0</v>
      </c>
      <c r="Z103" s="100">
        <v>0</v>
      </c>
      <c r="AA103" s="100">
        <v>0</v>
      </c>
      <c r="AB103" s="100">
        <v>0</v>
      </c>
      <c r="AC103" s="100">
        <v>0</v>
      </c>
      <c r="AD103" s="100">
        <v>0</v>
      </c>
      <c r="AE103" s="100">
        <v>1</v>
      </c>
      <c r="AF103" s="100">
        <v>0</v>
      </c>
      <c r="AG103" s="100">
        <v>0</v>
      </c>
      <c r="AH103" s="100">
        <v>0</v>
      </c>
      <c r="AI103" s="100">
        <v>1</v>
      </c>
      <c r="AJ103" s="100">
        <v>3</v>
      </c>
      <c r="AK103" s="100">
        <v>2</v>
      </c>
      <c r="AL103" s="100">
        <v>2</v>
      </c>
      <c r="AM103" s="100">
        <v>5</v>
      </c>
      <c r="AN103" s="100">
        <v>20</v>
      </c>
      <c r="AO103" s="100">
        <v>24</v>
      </c>
      <c r="AP103" s="100">
        <v>59</v>
      </c>
      <c r="AQ103" s="100">
        <v>0</v>
      </c>
      <c r="AR103" s="100">
        <v>117</v>
      </c>
      <c r="AS103" s="128"/>
      <c r="AT103" s="123">
        <v>1996</v>
      </c>
      <c r="AU103" s="100">
        <v>0</v>
      </c>
      <c r="AV103" s="100">
        <v>0</v>
      </c>
      <c r="AW103" s="100">
        <v>0</v>
      </c>
      <c r="AX103" s="100">
        <v>0</v>
      </c>
      <c r="AY103" s="100">
        <v>0</v>
      </c>
      <c r="AZ103" s="100">
        <v>0</v>
      </c>
      <c r="BA103" s="100">
        <v>1</v>
      </c>
      <c r="BB103" s="100">
        <v>0</v>
      </c>
      <c r="BC103" s="100">
        <v>1</v>
      </c>
      <c r="BD103" s="100">
        <v>1</v>
      </c>
      <c r="BE103" s="100">
        <v>2</v>
      </c>
      <c r="BF103" s="100">
        <v>3</v>
      </c>
      <c r="BG103" s="100">
        <v>4</v>
      </c>
      <c r="BH103" s="100">
        <v>5</v>
      </c>
      <c r="BI103" s="100">
        <v>12</v>
      </c>
      <c r="BJ103" s="100">
        <v>30</v>
      </c>
      <c r="BK103" s="100">
        <v>34</v>
      </c>
      <c r="BL103" s="100">
        <v>82</v>
      </c>
      <c r="BM103" s="100">
        <v>0</v>
      </c>
      <c r="BN103" s="100">
        <v>175</v>
      </c>
      <c r="BP103" s="123">
        <v>1996</v>
      </c>
    </row>
    <row r="104" spans="2:68">
      <c r="B104" s="124">
        <v>1997</v>
      </c>
      <c r="C104" s="100">
        <v>1</v>
      </c>
      <c r="D104" s="100">
        <v>0</v>
      </c>
      <c r="E104" s="100">
        <v>2</v>
      </c>
      <c r="F104" s="100">
        <v>0</v>
      </c>
      <c r="G104" s="100">
        <v>0</v>
      </c>
      <c r="H104" s="100">
        <v>0</v>
      </c>
      <c r="I104" s="100">
        <v>1</v>
      </c>
      <c r="J104" s="100">
        <v>0</v>
      </c>
      <c r="K104" s="100">
        <v>3</v>
      </c>
      <c r="L104" s="100">
        <v>2</v>
      </c>
      <c r="M104" s="100">
        <v>3</v>
      </c>
      <c r="N104" s="100">
        <v>0</v>
      </c>
      <c r="O104" s="100">
        <v>6</v>
      </c>
      <c r="P104" s="100">
        <v>6</v>
      </c>
      <c r="Q104" s="100">
        <v>9</v>
      </c>
      <c r="R104" s="100">
        <v>12</v>
      </c>
      <c r="S104" s="100">
        <v>21</v>
      </c>
      <c r="T104" s="100">
        <v>35</v>
      </c>
      <c r="U104" s="100">
        <v>0</v>
      </c>
      <c r="V104" s="100">
        <v>101</v>
      </c>
      <c r="W104" s="128"/>
      <c r="X104" s="124">
        <v>1997</v>
      </c>
      <c r="Y104" s="100">
        <v>0</v>
      </c>
      <c r="Z104" s="100">
        <v>0</v>
      </c>
      <c r="AA104" s="100">
        <v>0</v>
      </c>
      <c r="AB104" s="100">
        <v>0</v>
      </c>
      <c r="AC104" s="100">
        <v>0</v>
      </c>
      <c r="AD104" s="100">
        <v>2</v>
      </c>
      <c r="AE104" s="100">
        <v>0</v>
      </c>
      <c r="AF104" s="100">
        <v>1</v>
      </c>
      <c r="AG104" s="100">
        <v>1</v>
      </c>
      <c r="AH104" s="100">
        <v>0</v>
      </c>
      <c r="AI104" s="100">
        <v>2</v>
      </c>
      <c r="AJ104" s="100">
        <v>1</v>
      </c>
      <c r="AK104" s="100">
        <v>1</v>
      </c>
      <c r="AL104" s="100">
        <v>4</v>
      </c>
      <c r="AM104" s="100">
        <v>8</v>
      </c>
      <c r="AN104" s="100">
        <v>15</v>
      </c>
      <c r="AO104" s="100">
        <v>26</v>
      </c>
      <c r="AP104" s="100">
        <v>78</v>
      </c>
      <c r="AQ104" s="100">
        <v>0</v>
      </c>
      <c r="AR104" s="100">
        <v>139</v>
      </c>
      <c r="AS104" s="128"/>
      <c r="AT104" s="124">
        <v>1997</v>
      </c>
      <c r="AU104" s="100">
        <v>1</v>
      </c>
      <c r="AV104" s="100">
        <v>0</v>
      </c>
      <c r="AW104" s="100">
        <v>2</v>
      </c>
      <c r="AX104" s="100">
        <v>0</v>
      </c>
      <c r="AY104" s="100">
        <v>0</v>
      </c>
      <c r="AZ104" s="100">
        <v>2</v>
      </c>
      <c r="BA104" s="100">
        <v>1</v>
      </c>
      <c r="BB104" s="100">
        <v>1</v>
      </c>
      <c r="BC104" s="100">
        <v>4</v>
      </c>
      <c r="BD104" s="100">
        <v>2</v>
      </c>
      <c r="BE104" s="100">
        <v>5</v>
      </c>
      <c r="BF104" s="100">
        <v>1</v>
      </c>
      <c r="BG104" s="100">
        <v>7</v>
      </c>
      <c r="BH104" s="100">
        <v>10</v>
      </c>
      <c r="BI104" s="100">
        <v>17</v>
      </c>
      <c r="BJ104" s="100">
        <v>27</v>
      </c>
      <c r="BK104" s="100">
        <v>47</v>
      </c>
      <c r="BL104" s="100">
        <v>113</v>
      </c>
      <c r="BM104" s="100">
        <v>0</v>
      </c>
      <c r="BN104" s="100">
        <v>240</v>
      </c>
      <c r="BP104" s="124">
        <v>1997</v>
      </c>
    </row>
    <row r="105" spans="2:68">
      <c r="B105" s="124">
        <v>1998</v>
      </c>
      <c r="C105" s="100">
        <v>0</v>
      </c>
      <c r="D105" s="100">
        <v>0</v>
      </c>
      <c r="E105" s="100">
        <v>0</v>
      </c>
      <c r="F105" s="100">
        <v>0</v>
      </c>
      <c r="G105" s="100">
        <v>0</v>
      </c>
      <c r="H105" s="100">
        <v>0</v>
      </c>
      <c r="I105" s="100">
        <v>0</v>
      </c>
      <c r="J105" s="100">
        <v>0</v>
      </c>
      <c r="K105" s="100">
        <v>0</v>
      </c>
      <c r="L105" s="100">
        <v>2</v>
      </c>
      <c r="M105" s="100">
        <v>3</v>
      </c>
      <c r="N105" s="100">
        <v>1</v>
      </c>
      <c r="O105" s="100">
        <v>2</v>
      </c>
      <c r="P105" s="100">
        <v>5</v>
      </c>
      <c r="Q105" s="100">
        <v>12</v>
      </c>
      <c r="R105" s="100">
        <v>20</v>
      </c>
      <c r="S105" s="100">
        <v>21</v>
      </c>
      <c r="T105" s="100">
        <v>30</v>
      </c>
      <c r="U105" s="100">
        <v>0</v>
      </c>
      <c r="V105" s="100">
        <v>96</v>
      </c>
      <c r="W105" s="128"/>
      <c r="X105" s="124">
        <v>1998</v>
      </c>
      <c r="Y105" s="100">
        <v>0</v>
      </c>
      <c r="Z105" s="100">
        <v>0</v>
      </c>
      <c r="AA105" s="100">
        <v>0</v>
      </c>
      <c r="AB105" s="100">
        <v>1</v>
      </c>
      <c r="AC105" s="100">
        <v>0</v>
      </c>
      <c r="AD105" s="100">
        <v>0</v>
      </c>
      <c r="AE105" s="100">
        <v>0</v>
      </c>
      <c r="AF105" s="100">
        <v>0</v>
      </c>
      <c r="AG105" s="100">
        <v>0</v>
      </c>
      <c r="AH105" s="100">
        <v>0</v>
      </c>
      <c r="AI105" s="100">
        <v>1</v>
      </c>
      <c r="AJ105" s="100">
        <v>3</v>
      </c>
      <c r="AK105" s="100">
        <v>4</v>
      </c>
      <c r="AL105" s="100">
        <v>3</v>
      </c>
      <c r="AM105" s="100">
        <v>19</v>
      </c>
      <c r="AN105" s="100">
        <v>13</v>
      </c>
      <c r="AO105" s="100">
        <v>40</v>
      </c>
      <c r="AP105" s="100">
        <v>80</v>
      </c>
      <c r="AQ105" s="100">
        <v>0</v>
      </c>
      <c r="AR105" s="100">
        <v>164</v>
      </c>
      <c r="AS105" s="128"/>
      <c r="AT105" s="124">
        <v>1998</v>
      </c>
      <c r="AU105" s="100">
        <v>0</v>
      </c>
      <c r="AV105" s="100">
        <v>0</v>
      </c>
      <c r="AW105" s="100">
        <v>0</v>
      </c>
      <c r="AX105" s="100">
        <v>1</v>
      </c>
      <c r="AY105" s="100">
        <v>0</v>
      </c>
      <c r="AZ105" s="100">
        <v>0</v>
      </c>
      <c r="BA105" s="100">
        <v>0</v>
      </c>
      <c r="BB105" s="100">
        <v>0</v>
      </c>
      <c r="BC105" s="100">
        <v>0</v>
      </c>
      <c r="BD105" s="100">
        <v>2</v>
      </c>
      <c r="BE105" s="100">
        <v>4</v>
      </c>
      <c r="BF105" s="100">
        <v>4</v>
      </c>
      <c r="BG105" s="100">
        <v>6</v>
      </c>
      <c r="BH105" s="100">
        <v>8</v>
      </c>
      <c r="BI105" s="100">
        <v>31</v>
      </c>
      <c r="BJ105" s="100">
        <v>33</v>
      </c>
      <c r="BK105" s="100">
        <v>61</v>
      </c>
      <c r="BL105" s="100">
        <v>110</v>
      </c>
      <c r="BM105" s="100">
        <v>0</v>
      </c>
      <c r="BN105" s="100">
        <v>260</v>
      </c>
      <c r="BP105" s="124">
        <v>1998</v>
      </c>
    </row>
    <row r="106" spans="2:68">
      <c r="B106" s="124">
        <v>1999</v>
      </c>
      <c r="C106" s="100">
        <v>1</v>
      </c>
      <c r="D106" s="100">
        <v>0</v>
      </c>
      <c r="E106" s="100">
        <v>1</v>
      </c>
      <c r="F106" s="100">
        <v>0</v>
      </c>
      <c r="G106" s="100">
        <v>0</v>
      </c>
      <c r="H106" s="100">
        <v>1</v>
      </c>
      <c r="I106" s="100">
        <v>1</v>
      </c>
      <c r="J106" s="100">
        <v>0</v>
      </c>
      <c r="K106" s="100">
        <v>0</v>
      </c>
      <c r="L106" s="100">
        <v>2</v>
      </c>
      <c r="M106" s="100">
        <v>2</v>
      </c>
      <c r="N106" s="100">
        <v>3</v>
      </c>
      <c r="O106" s="100">
        <v>3</v>
      </c>
      <c r="P106" s="100">
        <v>9</v>
      </c>
      <c r="Q106" s="100">
        <v>16</v>
      </c>
      <c r="R106" s="100">
        <v>22</v>
      </c>
      <c r="S106" s="100">
        <v>12</v>
      </c>
      <c r="T106" s="100">
        <v>35</v>
      </c>
      <c r="U106" s="100">
        <v>0</v>
      </c>
      <c r="V106" s="100">
        <v>108</v>
      </c>
      <c r="W106" s="128"/>
      <c r="X106" s="124">
        <v>1999</v>
      </c>
      <c r="Y106" s="100">
        <v>0</v>
      </c>
      <c r="Z106" s="100">
        <v>0</v>
      </c>
      <c r="AA106" s="100">
        <v>0</v>
      </c>
      <c r="AB106" s="100">
        <v>0</v>
      </c>
      <c r="AC106" s="100">
        <v>0</v>
      </c>
      <c r="AD106" s="100">
        <v>0</v>
      </c>
      <c r="AE106" s="100">
        <v>0</v>
      </c>
      <c r="AF106" s="100">
        <v>1</v>
      </c>
      <c r="AG106" s="100">
        <v>1</v>
      </c>
      <c r="AH106" s="100">
        <v>2</v>
      </c>
      <c r="AI106" s="100">
        <v>4</v>
      </c>
      <c r="AJ106" s="100">
        <v>2</v>
      </c>
      <c r="AK106" s="100">
        <v>3</v>
      </c>
      <c r="AL106" s="100">
        <v>9</v>
      </c>
      <c r="AM106" s="100">
        <v>10</v>
      </c>
      <c r="AN106" s="100">
        <v>17</v>
      </c>
      <c r="AO106" s="100">
        <v>35</v>
      </c>
      <c r="AP106" s="100">
        <v>97</v>
      </c>
      <c r="AQ106" s="100">
        <v>0</v>
      </c>
      <c r="AR106" s="100">
        <v>181</v>
      </c>
      <c r="AS106" s="128"/>
      <c r="AT106" s="124">
        <v>1999</v>
      </c>
      <c r="AU106" s="100">
        <v>1</v>
      </c>
      <c r="AV106" s="100">
        <v>0</v>
      </c>
      <c r="AW106" s="100">
        <v>1</v>
      </c>
      <c r="AX106" s="100">
        <v>0</v>
      </c>
      <c r="AY106" s="100">
        <v>0</v>
      </c>
      <c r="AZ106" s="100">
        <v>1</v>
      </c>
      <c r="BA106" s="100">
        <v>1</v>
      </c>
      <c r="BB106" s="100">
        <v>1</v>
      </c>
      <c r="BC106" s="100">
        <v>1</v>
      </c>
      <c r="BD106" s="100">
        <v>4</v>
      </c>
      <c r="BE106" s="100">
        <v>6</v>
      </c>
      <c r="BF106" s="100">
        <v>5</v>
      </c>
      <c r="BG106" s="100">
        <v>6</v>
      </c>
      <c r="BH106" s="100">
        <v>18</v>
      </c>
      <c r="BI106" s="100">
        <v>26</v>
      </c>
      <c r="BJ106" s="100">
        <v>39</v>
      </c>
      <c r="BK106" s="100">
        <v>47</v>
      </c>
      <c r="BL106" s="100">
        <v>132</v>
      </c>
      <c r="BM106" s="100">
        <v>0</v>
      </c>
      <c r="BN106" s="100">
        <v>289</v>
      </c>
      <c r="BP106" s="124">
        <v>1999</v>
      </c>
    </row>
    <row r="107" spans="2:68" s="92" customFormat="1">
      <c r="B107" s="125">
        <v>2000</v>
      </c>
      <c r="C107" s="100">
        <v>0</v>
      </c>
      <c r="D107" s="100">
        <v>0</v>
      </c>
      <c r="E107" s="100">
        <v>0</v>
      </c>
      <c r="F107" s="100">
        <v>0</v>
      </c>
      <c r="G107" s="100">
        <v>0</v>
      </c>
      <c r="H107" s="100">
        <v>0</v>
      </c>
      <c r="I107" s="100">
        <v>0</v>
      </c>
      <c r="J107" s="100">
        <v>0</v>
      </c>
      <c r="K107" s="100">
        <v>0</v>
      </c>
      <c r="L107" s="100">
        <v>1</v>
      </c>
      <c r="M107" s="100">
        <v>2</v>
      </c>
      <c r="N107" s="100">
        <v>3</v>
      </c>
      <c r="O107" s="100">
        <v>6</v>
      </c>
      <c r="P107" s="100">
        <v>6</v>
      </c>
      <c r="Q107" s="100">
        <v>18</v>
      </c>
      <c r="R107" s="100">
        <v>15</v>
      </c>
      <c r="S107" s="100">
        <v>13</v>
      </c>
      <c r="T107" s="100">
        <v>35</v>
      </c>
      <c r="U107" s="100">
        <v>0</v>
      </c>
      <c r="V107" s="100">
        <v>99</v>
      </c>
      <c r="W107" s="126"/>
      <c r="X107" s="125">
        <v>2000</v>
      </c>
      <c r="Y107" s="100">
        <v>0</v>
      </c>
      <c r="Z107" s="100">
        <v>0</v>
      </c>
      <c r="AA107" s="100">
        <v>0</v>
      </c>
      <c r="AB107" s="100">
        <v>0</v>
      </c>
      <c r="AC107" s="100">
        <v>0</v>
      </c>
      <c r="AD107" s="100">
        <v>1</v>
      </c>
      <c r="AE107" s="100">
        <v>1</v>
      </c>
      <c r="AF107" s="100">
        <v>1</v>
      </c>
      <c r="AG107" s="100">
        <v>2</v>
      </c>
      <c r="AH107" s="100">
        <v>0</v>
      </c>
      <c r="AI107" s="100">
        <v>1</v>
      </c>
      <c r="AJ107" s="100">
        <v>2</v>
      </c>
      <c r="AK107" s="100">
        <v>1</v>
      </c>
      <c r="AL107" s="100">
        <v>5</v>
      </c>
      <c r="AM107" s="100">
        <v>8</v>
      </c>
      <c r="AN107" s="100">
        <v>20</v>
      </c>
      <c r="AO107" s="100">
        <v>29</v>
      </c>
      <c r="AP107" s="100">
        <v>82</v>
      </c>
      <c r="AQ107" s="100">
        <v>0</v>
      </c>
      <c r="AR107" s="100">
        <v>153</v>
      </c>
      <c r="AS107" s="126"/>
      <c r="AT107" s="125">
        <v>2000</v>
      </c>
      <c r="AU107" s="100">
        <v>0</v>
      </c>
      <c r="AV107" s="100">
        <v>0</v>
      </c>
      <c r="AW107" s="100">
        <v>0</v>
      </c>
      <c r="AX107" s="100">
        <v>0</v>
      </c>
      <c r="AY107" s="100">
        <v>0</v>
      </c>
      <c r="AZ107" s="100">
        <v>1</v>
      </c>
      <c r="BA107" s="100">
        <v>1</v>
      </c>
      <c r="BB107" s="100">
        <v>1</v>
      </c>
      <c r="BC107" s="100">
        <v>2</v>
      </c>
      <c r="BD107" s="100">
        <v>1</v>
      </c>
      <c r="BE107" s="100">
        <v>3</v>
      </c>
      <c r="BF107" s="100">
        <v>5</v>
      </c>
      <c r="BG107" s="100">
        <v>7</v>
      </c>
      <c r="BH107" s="100">
        <v>11</v>
      </c>
      <c r="BI107" s="100">
        <v>26</v>
      </c>
      <c r="BJ107" s="100">
        <v>35</v>
      </c>
      <c r="BK107" s="100">
        <v>42</v>
      </c>
      <c r="BL107" s="100">
        <v>117</v>
      </c>
      <c r="BM107" s="100">
        <v>0</v>
      </c>
      <c r="BN107" s="100">
        <v>252</v>
      </c>
      <c r="BP107" s="125">
        <v>2000</v>
      </c>
    </row>
    <row r="108" spans="2:68">
      <c r="B108" s="124">
        <v>2001</v>
      </c>
      <c r="C108" s="100">
        <v>0</v>
      </c>
      <c r="D108" s="100">
        <v>0</v>
      </c>
      <c r="E108" s="100">
        <v>0</v>
      </c>
      <c r="F108" s="100">
        <v>1</v>
      </c>
      <c r="G108" s="100">
        <v>0</v>
      </c>
      <c r="H108" s="100">
        <v>0</v>
      </c>
      <c r="I108" s="100">
        <v>0</v>
      </c>
      <c r="J108" s="100">
        <v>0</v>
      </c>
      <c r="K108" s="100">
        <v>1</v>
      </c>
      <c r="L108" s="100">
        <v>1</v>
      </c>
      <c r="M108" s="100">
        <v>1</v>
      </c>
      <c r="N108" s="100">
        <v>4</v>
      </c>
      <c r="O108" s="100">
        <v>1</v>
      </c>
      <c r="P108" s="100">
        <v>7</v>
      </c>
      <c r="Q108" s="100">
        <v>13</v>
      </c>
      <c r="R108" s="100">
        <v>18</v>
      </c>
      <c r="S108" s="100">
        <v>21</v>
      </c>
      <c r="T108" s="100">
        <v>38</v>
      </c>
      <c r="U108" s="100">
        <v>0</v>
      </c>
      <c r="V108" s="100">
        <v>106</v>
      </c>
      <c r="W108" s="128"/>
      <c r="X108" s="124">
        <v>2001</v>
      </c>
      <c r="Y108" s="100">
        <v>0</v>
      </c>
      <c r="Z108" s="100">
        <v>0</v>
      </c>
      <c r="AA108" s="100">
        <v>0</v>
      </c>
      <c r="AB108" s="100">
        <v>0</v>
      </c>
      <c r="AC108" s="100">
        <v>0</v>
      </c>
      <c r="AD108" s="100">
        <v>0</v>
      </c>
      <c r="AE108" s="100">
        <v>0</v>
      </c>
      <c r="AF108" s="100">
        <v>0</v>
      </c>
      <c r="AG108" s="100">
        <v>0</v>
      </c>
      <c r="AH108" s="100">
        <v>2</v>
      </c>
      <c r="AI108" s="100">
        <v>2</v>
      </c>
      <c r="AJ108" s="100">
        <v>0</v>
      </c>
      <c r="AK108" s="100">
        <v>4</v>
      </c>
      <c r="AL108" s="100">
        <v>3</v>
      </c>
      <c r="AM108" s="100">
        <v>13</v>
      </c>
      <c r="AN108" s="100">
        <v>24</v>
      </c>
      <c r="AO108" s="100">
        <v>25</v>
      </c>
      <c r="AP108" s="100">
        <v>86</v>
      </c>
      <c r="AQ108" s="100">
        <v>0</v>
      </c>
      <c r="AR108" s="100">
        <v>159</v>
      </c>
      <c r="AS108" s="128"/>
      <c r="AT108" s="124">
        <v>2001</v>
      </c>
      <c r="AU108" s="100">
        <v>0</v>
      </c>
      <c r="AV108" s="100">
        <v>0</v>
      </c>
      <c r="AW108" s="100">
        <v>0</v>
      </c>
      <c r="AX108" s="100">
        <v>1</v>
      </c>
      <c r="AY108" s="100">
        <v>0</v>
      </c>
      <c r="AZ108" s="100">
        <v>0</v>
      </c>
      <c r="BA108" s="100">
        <v>0</v>
      </c>
      <c r="BB108" s="100">
        <v>0</v>
      </c>
      <c r="BC108" s="100">
        <v>1</v>
      </c>
      <c r="BD108" s="100">
        <v>3</v>
      </c>
      <c r="BE108" s="100">
        <v>3</v>
      </c>
      <c r="BF108" s="100">
        <v>4</v>
      </c>
      <c r="BG108" s="100">
        <v>5</v>
      </c>
      <c r="BH108" s="100">
        <v>10</v>
      </c>
      <c r="BI108" s="100">
        <v>26</v>
      </c>
      <c r="BJ108" s="100">
        <v>42</v>
      </c>
      <c r="BK108" s="100">
        <v>46</v>
      </c>
      <c r="BL108" s="100">
        <v>124</v>
      </c>
      <c r="BM108" s="100">
        <v>0</v>
      </c>
      <c r="BN108" s="100">
        <v>265</v>
      </c>
      <c r="BP108" s="124">
        <v>2001</v>
      </c>
    </row>
    <row r="109" spans="2:68">
      <c r="B109" s="125">
        <v>2002</v>
      </c>
      <c r="C109" s="100">
        <v>0</v>
      </c>
      <c r="D109" s="100">
        <v>0</v>
      </c>
      <c r="E109" s="100">
        <v>0</v>
      </c>
      <c r="F109" s="100">
        <v>0</v>
      </c>
      <c r="G109" s="100">
        <v>0</v>
      </c>
      <c r="H109" s="100">
        <v>0</v>
      </c>
      <c r="I109" s="100">
        <v>3</v>
      </c>
      <c r="J109" s="100">
        <v>0</v>
      </c>
      <c r="K109" s="100">
        <v>2</v>
      </c>
      <c r="L109" s="100">
        <v>2</v>
      </c>
      <c r="M109" s="100">
        <v>0</v>
      </c>
      <c r="N109" s="100">
        <v>2</v>
      </c>
      <c r="O109" s="100">
        <v>1</v>
      </c>
      <c r="P109" s="100">
        <v>7</v>
      </c>
      <c r="Q109" s="100">
        <v>21</v>
      </c>
      <c r="R109" s="100">
        <v>24</v>
      </c>
      <c r="S109" s="100">
        <v>21</v>
      </c>
      <c r="T109" s="100">
        <v>36</v>
      </c>
      <c r="U109" s="100">
        <v>0</v>
      </c>
      <c r="V109" s="100">
        <v>119</v>
      </c>
      <c r="W109" s="128"/>
      <c r="X109" s="125">
        <v>2002</v>
      </c>
      <c r="Y109" s="100">
        <v>1</v>
      </c>
      <c r="Z109" s="100">
        <v>0</v>
      </c>
      <c r="AA109" s="100">
        <v>0</v>
      </c>
      <c r="AB109" s="100">
        <v>0</v>
      </c>
      <c r="AC109" s="100">
        <v>0</v>
      </c>
      <c r="AD109" s="100">
        <v>0</v>
      </c>
      <c r="AE109" s="100">
        <v>0</v>
      </c>
      <c r="AF109" s="100">
        <v>1</v>
      </c>
      <c r="AG109" s="100">
        <v>2</v>
      </c>
      <c r="AH109" s="100">
        <v>3</v>
      </c>
      <c r="AI109" s="100">
        <v>3</v>
      </c>
      <c r="AJ109" s="100">
        <v>3</v>
      </c>
      <c r="AK109" s="100">
        <v>5</v>
      </c>
      <c r="AL109" s="100">
        <v>4</v>
      </c>
      <c r="AM109" s="100">
        <v>12</v>
      </c>
      <c r="AN109" s="100">
        <v>21</v>
      </c>
      <c r="AO109" s="100">
        <v>29</v>
      </c>
      <c r="AP109" s="100">
        <v>131</v>
      </c>
      <c r="AQ109" s="100">
        <v>0</v>
      </c>
      <c r="AR109" s="100">
        <v>215</v>
      </c>
      <c r="AS109" s="128"/>
      <c r="AT109" s="125">
        <v>2002</v>
      </c>
      <c r="AU109" s="100">
        <v>1</v>
      </c>
      <c r="AV109" s="100">
        <v>0</v>
      </c>
      <c r="AW109" s="100">
        <v>0</v>
      </c>
      <c r="AX109" s="100">
        <v>0</v>
      </c>
      <c r="AY109" s="100">
        <v>0</v>
      </c>
      <c r="AZ109" s="100">
        <v>0</v>
      </c>
      <c r="BA109" s="100">
        <v>3</v>
      </c>
      <c r="BB109" s="100">
        <v>1</v>
      </c>
      <c r="BC109" s="100">
        <v>4</v>
      </c>
      <c r="BD109" s="100">
        <v>5</v>
      </c>
      <c r="BE109" s="100">
        <v>3</v>
      </c>
      <c r="BF109" s="100">
        <v>5</v>
      </c>
      <c r="BG109" s="100">
        <v>6</v>
      </c>
      <c r="BH109" s="100">
        <v>11</v>
      </c>
      <c r="BI109" s="100">
        <v>33</v>
      </c>
      <c r="BJ109" s="100">
        <v>45</v>
      </c>
      <c r="BK109" s="100">
        <v>50</v>
      </c>
      <c r="BL109" s="100">
        <v>167</v>
      </c>
      <c r="BM109" s="100">
        <v>0</v>
      </c>
      <c r="BN109" s="100">
        <v>334</v>
      </c>
      <c r="BP109" s="125">
        <v>2002</v>
      </c>
    </row>
    <row r="110" spans="2:68">
      <c r="B110" s="124">
        <v>2003</v>
      </c>
      <c r="C110" s="100">
        <v>0</v>
      </c>
      <c r="D110" s="100">
        <v>0</v>
      </c>
      <c r="E110" s="100">
        <v>0</v>
      </c>
      <c r="F110" s="100">
        <v>0</v>
      </c>
      <c r="G110" s="100">
        <v>0</v>
      </c>
      <c r="H110" s="100">
        <v>0</v>
      </c>
      <c r="I110" s="100">
        <v>0</v>
      </c>
      <c r="J110" s="100">
        <v>0</v>
      </c>
      <c r="K110" s="100">
        <v>0</v>
      </c>
      <c r="L110" s="100">
        <v>2</v>
      </c>
      <c r="M110" s="100">
        <v>1</v>
      </c>
      <c r="N110" s="100">
        <v>0</v>
      </c>
      <c r="O110" s="100">
        <v>8</v>
      </c>
      <c r="P110" s="100">
        <v>10</v>
      </c>
      <c r="Q110" s="100">
        <v>16</v>
      </c>
      <c r="R110" s="100">
        <v>18</v>
      </c>
      <c r="S110" s="100">
        <v>22</v>
      </c>
      <c r="T110" s="100">
        <v>32</v>
      </c>
      <c r="U110" s="100">
        <v>0</v>
      </c>
      <c r="V110" s="100">
        <v>109</v>
      </c>
      <c r="W110" s="128"/>
      <c r="X110" s="124">
        <v>2003</v>
      </c>
      <c r="Y110" s="100">
        <v>0</v>
      </c>
      <c r="Z110" s="100">
        <v>0</v>
      </c>
      <c r="AA110" s="100">
        <v>0</v>
      </c>
      <c r="AB110" s="100">
        <v>0</v>
      </c>
      <c r="AC110" s="100">
        <v>0</v>
      </c>
      <c r="AD110" s="100">
        <v>0</v>
      </c>
      <c r="AE110" s="100">
        <v>1</v>
      </c>
      <c r="AF110" s="100">
        <v>1</v>
      </c>
      <c r="AG110" s="100">
        <v>0</v>
      </c>
      <c r="AH110" s="100">
        <v>0</v>
      </c>
      <c r="AI110" s="100">
        <v>1</v>
      </c>
      <c r="AJ110" s="100">
        <v>5</v>
      </c>
      <c r="AK110" s="100">
        <v>2</v>
      </c>
      <c r="AL110" s="100">
        <v>8</v>
      </c>
      <c r="AM110" s="100">
        <v>12</v>
      </c>
      <c r="AN110" s="100">
        <v>13</v>
      </c>
      <c r="AO110" s="100">
        <v>41</v>
      </c>
      <c r="AP110" s="100">
        <v>112</v>
      </c>
      <c r="AQ110" s="100">
        <v>0</v>
      </c>
      <c r="AR110" s="100">
        <v>196</v>
      </c>
      <c r="AS110" s="128"/>
      <c r="AT110" s="124">
        <v>2003</v>
      </c>
      <c r="AU110" s="100">
        <v>0</v>
      </c>
      <c r="AV110" s="100">
        <v>0</v>
      </c>
      <c r="AW110" s="100">
        <v>0</v>
      </c>
      <c r="AX110" s="100">
        <v>0</v>
      </c>
      <c r="AY110" s="100">
        <v>0</v>
      </c>
      <c r="AZ110" s="100">
        <v>0</v>
      </c>
      <c r="BA110" s="100">
        <v>1</v>
      </c>
      <c r="BB110" s="100">
        <v>1</v>
      </c>
      <c r="BC110" s="100">
        <v>0</v>
      </c>
      <c r="BD110" s="100">
        <v>2</v>
      </c>
      <c r="BE110" s="100">
        <v>2</v>
      </c>
      <c r="BF110" s="100">
        <v>5</v>
      </c>
      <c r="BG110" s="100">
        <v>10</v>
      </c>
      <c r="BH110" s="100">
        <v>18</v>
      </c>
      <c r="BI110" s="100">
        <v>28</v>
      </c>
      <c r="BJ110" s="100">
        <v>31</v>
      </c>
      <c r="BK110" s="100">
        <v>63</v>
      </c>
      <c r="BL110" s="100">
        <v>144</v>
      </c>
      <c r="BM110" s="100">
        <v>0</v>
      </c>
      <c r="BN110" s="100">
        <v>305</v>
      </c>
      <c r="BP110" s="124">
        <v>2003</v>
      </c>
    </row>
    <row r="111" spans="2:68">
      <c r="B111" s="125">
        <v>2004</v>
      </c>
      <c r="C111" s="100">
        <v>2</v>
      </c>
      <c r="D111" s="100">
        <v>0</v>
      </c>
      <c r="E111" s="100">
        <v>0</v>
      </c>
      <c r="F111" s="100">
        <v>0</v>
      </c>
      <c r="G111" s="100">
        <v>0</v>
      </c>
      <c r="H111" s="100">
        <v>0</v>
      </c>
      <c r="I111" s="100">
        <v>1</v>
      </c>
      <c r="J111" s="100">
        <v>1</v>
      </c>
      <c r="K111" s="100">
        <v>3</v>
      </c>
      <c r="L111" s="100">
        <v>0</v>
      </c>
      <c r="M111" s="100">
        <v>1</v>
      </c>
      <c r="N111" s="100">
        <v>5</v>
      </c>
      <c r="O111" s="100">
        <v>2</v>
      </c>
      <c r="P111" s="100">
        <v>3</v>
      </c>
      <c r="Q111" s="100">
        <v>10</v>
      </c>
      <c r="R111" s="100">
        <v>26</v>
      </c>
      <c r="S111" s="100">
        <v>31</v>
      </c>
      <c r="T111" s="100">
        <v>42</v>
      </c>
      <c r="U111" s="100">
        <v>0</v>
      </c>
      <c r="V111" s="100">
        <v>127</v>
      </c>
      <c r="W111" s="128"/>
      <c r="X111" s="125">
        <v>2004</v>
      </c>
      <c r="Y111" s="100">
        <v>0</v>
      </c>
      <c r="Z111" s="100">
        <v>0</v>
      </c>
      <c r="AA111" s="100">
        <v>0</v>
      </c>
      <c r="AB111" s="100">
        <v>0</v>
      </c>
      <c r="AC111" s="100">
        <v>0</v>
      </c>
      <c r="AD111" s="100">
        <v>0</v>
      </c>
      <c r="AE111" s="100">
        <v>0</v>
      </c>
      <c r="AF111" s="100">
        <v>2</v>
      </c>
      <c r="AG111" s="100">
        <v>2</v>
      </c>
      <c r="AH111" s="100">
        <v>1</v>
      </c>
      <c r="AI111" s="100">
        <v>4</v>
      </c>
      <c r="AJ111" s="100">
        <v>2</v>
      </c>
      <c r="AK111" s="100">
        <v>4</v>
      </c>
      <c r="AL111" s="100">
        <v>3</v>
      </c>
      <c r="AM111" s="100">
        <v>11</v>
      </c>
      <c r="AN111" s="100">
        <v>17</v>
      </c>
      <c r="AO111" s="100">
        <v>46</v>
      </c>
      <c r="AP111" s="100">
        <v>118</v>
      </c>
      <c r="AQ111" s="100">
        <v>0</v>
      </c>
      <c r="AR111" s="100">
        <v>210</v>
      </c>
      <c r="AS111" s="128"/>
      <c r="AT111" s="125">
        <v>2004</v>
      </c>
      <c r="AU111" s="100">
        <v>2</v>
      </c>
      <c r="AV111" s="100">
        <v>0</v>
      </c>
      <c r="AW111" s="100">
        <v>0</v>
      </c>
      <c r="AX111" s="100">
        <v>0</v>
      </c>
      <c r="AY111" s="100">
        <v>0</v>
      </c>
      <c r="AZ111" s="100">
        <v>0</v>
      </c>
      <c r="BA111" s="100">
        <v>1</v>
      </c>
      <c r="BB111" s="100">
        <v>3</v>
      </c>
      <c r="BC111" s="100">
        <v>5</v>
      </c>
      <c r="BD111" s="100">
        <v>1</v>
      </c>
      <c r="BE111" s="100">
        <v>5</v>
      </c>
      <c r="BF111" s="100">
        <v>7</v>
      </c>
      <c r="BG111" s="100">
        <v>6</v>
      </c>
      <c r="BH111" s="100">
        <v>6</v>
      </c>
      <c r="BI111" s="100">
        <v>21</v>
      </c>
      <c r="BJ111" s="100">
        <v>43</v>
      </c>
      <c r="BK111" s="100">
        <v>77</v>
      </c>
      <c r="BL111" s="100">
        <v>160</v>
      </c>
      <c r="BM111" s="100">
        <v>0</v>
      </c>
      <c r="BN111" s="100">
        <v>337</v>
      </c>
      <c r="BP111" s="125">
        <v>2004</v>
      </c>
    </row>
    <row r="112" spans="2:68">
      <c r="B112" s="124">
        <v>2005</v>
      </c>
      <c r="C112" s="100">
        <v>1</v>
      </c>
      <c r="D112" s="100">
        <v>0</v>
      </c>
      <c r="E112" s="100">
        <v>0</v>
      </c>
      <c r="F112" s="100">
        <v>0</v>
      </c>
      <c r="G112" s="100">
        <v>0</v>
      </c>
      <c r="H112" s="100">
        <v>0</v>
      </c>
      <c r="I112" s="100">
        <v>1</v>
      </c>
      <c r="J112" s="100">
        <v>0</v>
      </c>
      <c r="K112" s="100">
        <v>0</v>
      </c>
      <c r="L112" s="100">
        <v>3</v>
      </c>
      <c r="M112" s="100">
        <v>4</v>
      </c>
      <c r="N112" s="100">
        <v>3</v>
      </c>
      <c r="O112" s="100">
        <v>5</v>
      </c>
      <c r="P112" s="100">
        <v>11</v>
      </c>
      <c r="Q112" s="100">
        <v>12</v>
      </c>
      <c r="R112" s="100">
        <v>17</v>
      </c>
      <c r="S112" s="100">
        <v>43</v>
      </c>
      <c r="T112" s="100">
        <v>61</v>
      </c>
      <c r="U112" s="100">
        <v>0</v>
      </c>
      <c r="V112" s="100">
        <v>161</v>
      </c>
      <c r="W112" s="128"/>
      <c r="X112" s="124">
        <v>2005</v>
      </c>
      <c r="Y112" s="100">
        <v>1</v>
      </c>
      <c r="Z112" s="100">
        <v>0</v>
      </c>
      <c r="AA112" s="100">
        <v>0</v>
      </c>
      <c r="AB112" s="100">
        <v>1</v>
      </c>
      <c r="AC112" s="100">
        <v>0</v>
      </c>
      <c r="AD112" s="100">
        <v>0</v>
      </c>
      <c r="AE112" s="100">
        <v>1</v>
      </c>
      <c r="AF112" s="100">
        <v>0</v>
      </c>
      <c r="AG112" s="100">
        <v>0</v>
      </c>
      <c r="AH112" s="100">
        <v>2</v>
      </c>
      <c r="AI112" s="100">
        <v>0</v>
      </c>
      <c r="AJ112" s="100">
        <v>3</v>
      </c>
      <c r="AK112" s="100">
        <v>2</v>
      </c>
      <c r="AL112" s="100">
        <v>2</v>
      </c>
      <c r="AM112" s="100">
        <v>15</v>
      </c>
      <c r="AN112" s="100">
        <v>17</v>
      </c>
      <c r="AO112" s="100">
        <v>29</v>
      </c>
      <c r="AP112" s="100">
        <v>132</v>
      </c>
      <c r="AQ112" s="100">
        <v>0</v>
      </c>
      <c r="AR112" s="100">
        <v>205</v>
      </c>
      <c r="AS112" s="128"/>
      <c r="AT112" s="124">
        <v>2005</v>
      </c>
      <c r="AU112" s="100">
        <v>2</v>
      </c>
      <c r="AV112" s="100">
        <v>0</v>
      </c>
      <c r="AW112" s="100">
        <v>0</v>
      </c>
      <c r="AX112" s="100">
        <v>1</v>
      </c>
      <c r="AY112" s="100">
        <v>0</v>
      </c>
      <c r="AZ112" s="100">
        <v>0</v>
      </c>
      <c r="BA112" s="100">
        <v>2</v>
      </c>
      <c r="BB112" s="100">
        <v>0</v>
      </c>
      <c r="BC112" s="100">
        <v>0</v>
      </c>
      <c r="BD112" s="100">
        <v>5</v>
      </c>
      <c r="BE112" s="100">
        <v>4</v>
      </c>
      <c r="BF112" s="100">
        <v>6</v>
      </c>
      <c r="BG112" s="100">
        <v>7</v>
      </c>
      <c r="BH112" s="100">
        <v>13</v>
      </c>
      <c r="BI112" s="100">
        <v>27</v>
      </c>
      <c r="BJ112" s="100">
        <v>34</v>
      </c>
      <c r="BK112" s="100">
        <v>72</v>
      </c>
      <c r="BL112" s="100">
        <v>193</v>
      </c>
      <c r="BM112" s="100">
        <v>0</v>
      </c>
      <c r="BN112" s="100">
        <v>366</v>
      </c>
      <c r="BP112" s="124">
        <v>2005</v>
      </c>
    </row>
    <row r="113" spans="2:68">
      <c r="B113" s="124">
        <v>2006</v>
      </c>
      <c r="C113" s="100">
        <v>0</v>
      </c>
      <c r="D113" s="100">
        <v>0</v>
      </c>
      <c r="E113" s="100">
        <v>0</v>
      </c>
      <c r="F113" s="100">
        <v>0</v>
      </c>
      <c r="G113" s="100">
        <v>1</v>
      </c>
      <c r="H113" s="100">
        <v>0</v>
      </c>
      <c r="I113" s="100">
        <v>0</v>
      </c>
      <c r="J113" s="100">
        <v>0</v>
      </c>
      <c r="K113" s="100">
        <v>1</v>
      </c>
      <c r="L113" s="100">
        <v>4</v>
      </c>
      <c r="M113" s="100">
        <v>2</v>
      </c>
      <c r="N113" s="100">
        <v>7</v>
      </c>
      <c r="O113" s="100">
        <v>3</v>
      </c>
      <c r="P113" s="100">
        <v>12</v>
      </c>
      <c r="Q113" s="100">
        <v>10</v>
      </c>
      <c r="R113" s="100">
        <v>20</v>
      </c>
      <c r="S113" s="100">
        <v>26</v>
      </c>
      <c r="T113" s="100">
        <v>53</v>
      </c>
      <c r="U113" s="100">
        <v>0</v>
      </c>
      <c r="V113" s="100">
        <v>139</v>
      </c>
      <c r="X113" s="124">
        <v>2006</v>
      </c>
      <c r="Y113" s="100">
        <v>0</v>
      </c>
      <c r="Z113" s="100">
        <v>0</v>
      </c>
      <c r="AA113" s="100">
        <v>0</v>
      </c>
      <c r="AB113" s="100">
        <v>0</v>
      </c>
      <c r="AC113" s="100">
        <v>0</v>
      </c>
      <c r="AD113" s="100">
        <v>0</v>
      </c>
      <c r="AE113" s="100">
        <v>0</v>
      </c>
      <c r="AF113" s="100">
        <v>0</v>
      </c>
      <c r="AG113" s="100">
        <v>0</v>
      </c>
      <c r="AH113" s="100">
        <v>1</v>
      </c>
      <c r="AI113" s="100">
        <v>0</v>
      </c>
      <c r="AJ113" s="100">
        <v>1</v>
      </c>
      <c r="AK113" s="100">
        <v>4</v>
      </c>
      <c r="AL113" s="100">
        <v>3</v>
      </c>
      <c r="AM113" s="100">
        <v>9</v>
      </c>
      <c r="AN113" s="100">
        <v>20</v>
      </c>
      <c r="AO113" s="100">
        <v>40</v>
      </c>
      <c r="AP113" s="100">
        <v>116</v>
      </c>
      <c r="AQ113" s="100">
        <v>0</v>
      </c>
      <c r="AR113" s="100">
        <v>194</v>
      </c>
      <c r="AT113" s="124">
        <v>2006</v>
      </c>
      <c r="AU113" s="100">
        <v>0</v>
      </c>
      <c r="AV113" s="100">
        <v>0</v>
      </c>
      <c r="AW113" s="100">
        <v>0</v>
      </c>
      <c r="AX113" s="100">
        <v>0</v>
      </c>
      <c r="AY113" s="100">
        <v>1</v>
      </c>
      <c r="AZ113" s="100">
        <v>0</v>
      </c>
      <c r="BA113" s="100">
        <v>0</v>
      </c>
      <c r="BB113" s="100">
        <v>0</v>
      </c>
      <c r="BC113" s="100">
        <v>1</v>
      </c>
      <c r="BD113" s="100">
        <v>5</v>
      </c>
      <c r="BE113" s="100">
        <v>2</v>
      </c>
      <c r="BF113" s="100">
        <v>8</v>
      </c>
      <c r="BG113" s="100">
        <v>7</v>
      </c>
      <c r="BH113" s="100">
        <v>15</v>
      </c>
      <c r="BI113" s="100">
        <v>19</v>
      </c>
      <c r="BJ113" s="100">
        <v>40</v>
      </c>
      <c r="BK113" s="100">
        <v>66</v>
      </c>
      <c r="BL113" s="100">
        <v>169</v>
      </c>
      <c r="BM113" s="100">
        <v>0</v>
      </c>
      <c r="BN113" s="100">
        <v>333</v>
      </c>
      <c r="BP113" s="124">
        <v>2006</v>
      </c>
    </row>
    <row r="114" spans="2:68">
      <c r="B114" s="124">
        <v>2007</v>
      </c>
      <c r="C114" s="100">
        <v>0</v>
      </c>
      <c r="D114" s="100">
        <v>0</v>
      </c>
      <c r="E114" s="100">
        <v>0</v>
      </c>
      <c r="F114" s="100">
        <v>0</v>
      </c>
      <c r="G114" s="100">
        <v>0</v>
      </c>
      <c r="H114" s="100">
        <v>0</v>
      </c>
      <c r="I114" s="100">
        <v>0</v>
      </c>
      <c r="J114" s="100">
        <v>3</v>
      </c>
      <c r="K114" s="100">
        <v>1</v>
      </c>
      <c r="L114" s="100">
        <v>1</v>
      </c>
      <c r="M114" s="100">
        <v>4</v>
      </c>
      <c r="N114" s="100">
        <v>3</v>
      </c>
      <c r="O114" s="100">
        <v>4</v>
      </c>
      <c r="P114" s="100">
        <v>6</v>
      </c>
      <c r="Q114" s="100">
        <v>10</v>
      </c>
      <c r="R114" s="100">
        <v>26</v>
      </c>
      <c r="S114" s="100">
        <v>34</v>
      </c>
      <c r="T114" s="100">
        <v>56</v>
      </c>
      <c r="U114" s="100">
        <v>0</v>
      </c>
      <c r="V114" s="100">
        <v>148</v>
      </c>
      <c r="X114" s="124">
        <v>2007</v>
      </c>
      <c r="Y114" s="100">
        <v>0</v>
      </c>
      <c r="Z114" s="100">
        <v>0</v>
      </c>
      <c r="AA114" s="100">
        <v>0</v>
      </c>
      <c r="AB114" s="100">
        <v>0</v>
      </c>
      <c r="AC114" s="100">
        <v>1</v>
      </c>
      <c r="AD114" s="100">
        <v>1</v>
      </c>
      <c r="AE114" s="100">
        <v>1</v>
      </c>
      <c r="AF114" s="100">
        <v>0</v>
      </c>
      <c r="AG114" s="100">
        <v>0</v>
      </c>
      <c r="AH114" s="100">
        <v>1</v>
      </c>
      <c r="AI114" s="100">
        <v>2</v>
      </c>
      <c r="AJ114" s="100">
        <v>3</v>
      </c>
      <c r="AK114" s="100">
        <v>2</v>
      </c>
      <c r="AL114" s="100">
        <v>8</v>
      </c>
      <c r="AM114" s="100">
        <v>7</v>
      </c>
      <c r="AN114" s="100">
        <v>22</v>
      </c>
      <c r="AO114" s="100">
        <v>32</v>
      </c>
      <c r="AP114" s="100">
        <v>136</v>
      </c>
      <c r="AQ114" s="100">
        <v>0</v>
      </c>
      <c r="AR114" s="100">
        <v>216</v>
      </c>
      <c r="AT114" s="124">
        <v>2007</v>
      </c>
      <c r="AU114" s="100">
        <v>0</v>
      </c>
      <c r="AV114" s="100">
        <v>0</v>
      </c>
      <c r="AW114" s="100">
        <v>0</v>
      </c>
      <c r="AX114" s="100">
        <v>0</v>
      </c>
      <c r="AY114" s="100">
        <v>1</v>
      </c>
      <c r="AZ114" s="100">
        <v>1</v>
      </c>
      <c r="BA114" s="100">
        <v>1</v>
      </c>
      <c r="BB114" s="100">
        <v>3</v>
      </c>
      <c r="BC114" s="100">
        <v>1</v>
      </c>
      <c r="BD114" s="100">
        <v>2</v>
      </c>
      <c r="BE114" s="100">
        <v>6</v>
      </c>
      <c r="BF114" s="100">
        <v>6</v>
      </c>
      <c r="BG114" s="100">
        <v>6</v>
      </c>
      <c r="BH114" s="100">
        <v>14</v>
      </c>
      <c r="BI114" s="100">
        <v>17</v>
      </c>
      <c r="BJ114" s="100">
        <v>48</v>
      </c>
      <c r="BK114" s="100">
        <v>66</v>
      </c>
      <c r="BL114" s="100">
        <v>192</v>
      </c>
      <c r="BM114" s="100">
        <v>0</v>
      </c>
      <c r="BN114" s="100">
        <v>364</v>
      </c>
      <c r="BP114" s="124">
        <v>2007</v>
      </c>
    </row>
    <row r="115" spans="2:68">
      <c r="B115" s="124">
        <v>2008</v>
      </c>
      <c r="C115" s="100">
        <v>0</v>
      </c>
      <c r="D115" s="100">
        <v>0</v>
      </c>
      <c r="E115" s="100">
        <v>0</v>
      </c>
      <c r="F115" s="100">
        <v>1</v>
      </c>
      <c r="G115" s="100">
        <v>0</v>
      </c>
      <c r="H115" s="100">
        <v>0</v>
      </c>
      <c r="I115" s="100">
        <v>1</v>
      </c>
      <c r="J115" s="100">
        <v>0</v>
      </c>
      <c r="K115" s="100">
        <v>2</v>
      </c>
      <c r="L115" s="100">
        <v>3</v>
      </c>
      <c r="M115" s="100">
        <v>2</v>
      </c>
      <c r="N115" s="100">
        <v>4</v>
      </c>
      <c r="O115" s="100">
        <v>6</v>
      </c>
      <c r="P115" s="100">
        <v>9</v>
      </c>
      <c r="Q115" s="100">
        <v>10</v>
      </c>
      <c r="R115" s="100">
        <v>25</v>
      </c>
      <c r="S115" s="100">
        <v>41</v>
      </c>
      <c r="T115" s="100">
        <v>77</v>
      </c>
      <c r="U115" s="100">
        <v>0</v>
      </c>
      <c r="V115" s="100">
        <v>181</v>
      </c>
      <c r="X115" s="124">
        <v>2008</v>
      </c>
      <c r="Y115" s="100">
        <v>0</v>
      </c>
      <c r="Z115" s="100">
        <v>0</v>
      </c>
      <c r="AA115" s="100">
        <v>0</v>
      </c>
      <c r="AB115" s="100">
        <v>0</v>
      </c>
      <c r="AC115" s="100">
        <v>0</v>
      </c>
      <c r="AD115" s="100">
        <v>0</v>
      </c>
      <c r="AE115" s="100">
        <v>0</v>
      </c>
      <c r="AF115" s="100">
        <v>0</v>
      </c>
      <c r="AG115" s="100">
        <v>2</v>
      </c>
      <c r="AH115" s="100">
        <v>0</v>
      </c>
      <c r="AI115" s="100">
        <v>0</v>
      </c>
      <c r="AJ115" s="100">
        <v>0</v>
      </c>
      <c r="AK115" s="100">
        <v>5</v>
      </c>
      <c r="AL115" s="100">
        <v>6</v>
      </c>
      <c r="AM115" s="100">
        <v>11</v>
      </c>
      <c r="AN115" s="100">
        <v>15</v>
      </c>
      <c r="AO115" s="100">
        <v>46</v>
      </c>
      <c r="AP115" s="100">
        <v>133</v>
      </c>
      <c r="AQ115" s="100">
        <v>0</v>
      </c>
      <c r="AR115" s="100">
        <v>218</v>
      </c>
      <c r="AT115" s="124">
        <v>2008</v>
      </c>
      <c r="AU115" s="100">
        <v>0</v>
      </c>
      <c r="AV115" s="100">
        <v>0</v>
      </c>
      <c r="AW115" s="100">
        <v>0</v>
      </c>
      <c r="AX115" s="100">
        <v>1</v>
      </c>
      <c r="AY115" s="100">
        <v>0</v>
      </c>
      <c r="AZ115" s="100">
        <v>0</v>
      </c>
      <c r="BA115" s="100">
        <v>1</v>
      </c>
      <c r="BB115" s="100">
        <v>0</v>
      </c>
      <c r="BC115" s="100">
        <v>4</v>
      </c>
      <c r="BD115" s="100">
        <v>3</v>
      </c>
      <c r="BE115" s="100">
        <v>2</v>
      </c>
      <c r="BF115" s="100">
        <v>4</v>
      </c>
      <c r="BG115" s="100">
        <v>11</v>
      </c>
      <c r="BH115" s="100">
        <v>15</v>
      </c>
      <c r="BI115" s="100">
        <v>21</v>
      </c>
      <c r="BJ115" s="100">
        <v>40</v>
      </c>
      <c r="BK115" s="100">
        <v>87</v>
      </c>
      <c r="BL115" s="100">
        <v>210</v>
      </c>
      <c r="BM115" s="100">
        <v>0</v>
      </c>
      <c r="BN115" s="100">
        <v>399</v>
      </c>
      <c r="BP115" s="124">
        <v>2008</v>
      </c>
    </row>
    <row r="116" spans="2:68">
      <c r="B116" s="124">
        <v>2009</v>
      </c>
      <c r="C116" s="100">
        <v>0</v>
      </c>
      <c r="D116" s="100">
        <v>0</v>
      </c>
      <c r="E116" s="100">
        <v>0</v>
      </c>
      <c r="F116" s="100">
        <v>0</v>
      </c>
      <c r="G116" s="100">
        <v>0</v>
      </c>
      <c r="H116" s="100">
        <v>1</v>
      </c>
      <c r="I116" s="100">
        <v>1</v>
      </c>
      <c r="J116" s="100">
        <v>0</v>
      </c>
      <c r="K116" s="100">
        <v>2</v>
      </c>
      <c r="L116" s="100">
        <v>2</v>
      </c>
      <c r="M116" s="100">
        <v>6</v>
      </c>
      <c r="N116" s="100">
        <v>3</v>
      </c>
      <c r="O116" s="100">
        <v>8</v>
      </c>
      <c r="P116" s="100">
        <v>10</v>
      </c>
      <c r="Q116" s="100">
        <v>9</v>
      </c>
      <c r="R116" s="100">
        <v>14</v>
      </c>
      <c r="S116" s="100">
        <v>30</v>
      </c>
      <c r="T116" s="100">
        <v>47</v>
      </c>
      <c r="U116" s="100">
        <v>0</v>
      </c>
      <c r="V116" s="100">
        <v>133</v>
      </c>
      <c r="X116" s="124">
        <v>2009</v>
      </c>
      <c r="Y116" s="100">
        <v>0</v>
      </c>
      <c r="Z116" s="100">
        <v>0</v>
      </c>
      <c r="AA116" s="100">
        <v>0</v>
      </c>
      <c r="AB116" s="100">
        <v>0</v>
      </c>
      <c r="AC116" s="100">
        <v>0</v>
      </c>
      <c r="AD116" s="100">
        <v>1</v>
      </c>
      <c r="AE116" s="100">
        <v>0</v>
      </c>
      <c r="AF116" s="100">
        <v>2</v>
      </c>
      <c r="AG116" s="100">
        <v>0</v>
      </c>
      <c r="AH116" s="100">
        <v>3</v>
      </c>
      <c r="AI116" s="100">
        <v>4</v>
      </c>
      <c r="AJ116" s="100">
        <v>2</v>
      </c>
      <c r="AK116" s="100">
        <v>4</v>
      </c>
      <c r="AL116" s="100">
        <v>10</v>
      </c>
      <c r="AM116" s="100">
        <v>11</v>
      </c>
      <c r="AN116" s="100">
        <v>22</v>
      </c>
      <c r="AO116" s="100">
        <v>56</v>
      </c>
      <c r="AP116" s="100">
        <v>138</v>
      </c>
      <c r="AQ116" s="100">
        <v>0</v>
      </c>
      <c r="AR116" s="100">
        <v>253</v>
      </c>
      <c r="AT116" s="124">
        <v>2009</v>
      </c>
      <c r="AU116" s="100">
        <v>0</v>
      </c>
      <c r="AV116" s="100">
        <v>0</v>
      </c>
      <c r="AW116" s="100">
        <v>0</v>
      </c>
      <c r="AX116" s="100">
        <v>0</v>
      </c>
      <c r="AY116" s="100">
        <v>0</v>
      </c>
      <c r="AZ116" s="100">
        <v>2</v>
      </c>
      <c r="BA116" s="100">
        <v>1</v>
      </c>
      <c r="BB116" s="100">
        <v>2</v>
      </c>
      <c r="BC116" s="100">
        <v>2</v>
      </c>
      <c r="BD116" s="100">
        <v>5</v>
      </c>
      <c r="BE116" s="100">
        <v>10</v>
      </c>
      <c r="BF116" s="100">
        <v>5</v>
      </c>
      <c r="BG116" s="100">
        <v>12</v>
      </c>
      <c r="BH116" s="100">
        <v>20</v>
      </c>
      <c r="BI116" s="100">
        <v>20</v>
      </c>
      <c r="BJ116" s="100">
        <v>36</v>
      </c>
      <c r="BK116" s="100">
        <v>86</v>
      </c>
      <c r="BL116" s="100">
        <v>185</v>
      </c>
      <c r="BM116" s="100">
        <v>0</v>
      </c>
      <c r="BN116" s="100">
        <v>386</v>
      </c>
      <c r="BP116" s="124">
        <v>2009</v>
      </c>
    </row>
    <row r="117" spans="2:68">
      <c r="B117" s="124">
        <v>2010</v>
      </c>
      <c r="C117" s="100">
        <v>0</v>
      </c>
      <c r="D117" s="100">
        <v>0</v>
      </c>
      <c r="E117" s="100">
        <v>0</v>
      </c>
      <c r="F117" s="100">
        <v>0</v>
      </c>
      <c r="G117" s="100">
        <v>0</v>
      </c>
      <c r="H117" s="100">
        <v>0</v>
      </c>
      <c r="I117" s="100">
        <v>0</v>
      </c>
      <c r="J117" s="100">
        <v>0</v>
      </c>
      <c r="K117" s="100">
        <v>1</v>
      </c>
      <c r="L117" s="100">
        <v>0</v>
      </c>
      <c r="M117" s="100">
        <v>2</v>
      </c>
      <c r="N117" s="100">
        <v>2</v>
      </c>
      <c r="O117" s="100">
        <v>8</v>
      </c>
      <c r="P117" s="100">
        <v>10</v>
      </c>
      <c r="Q117" s="100">
        <v>12</v>
      </c>
      <c r="R117" s="100">
        <v>17</v>
      </c>
      <c r="S117" s="100">
        <v>33</v>
      </c>
      <c r="T117" s="100">
        <v>61</v>
      </c>
      <c r="U117" s="100">
        <v>0</v>
      </c>
      <c r="V117" s="100">
        <v>146</v>
      </c>
      <c r="X117" s="124">
        <v>2010</v>
      </c>
      <c r="Y117" s="100">
        <v>0</v>
      </c>
      <c r="Z117" s="100">
        <v>0</v>
      </c>
      <c r="AA117" s="100">
        <v>0</v>
      </c>
      <c r="AB117" s="100">
        <v>0</v>
      </c>
      <c r="AC117" s="100">
        <v>0</v>
      </c>
      <c r="AD117" s="100">
        <v>0</v>
      </c>
      <c r="AE117" s="100">
        <v>0</v>
      </c>
      <c r="AF117" s="100">
        <v>2</v>
      </c>
      <c r="AG117" s="100">
        <v>0</v>
      </c>
      <c r="AH117" s="100">
        <v>0</v>
      </c>
      <c r="AI117" s="100">
        <v>2</v>
      </c>
      <c r="AJ117" s="100">
        <v>7</v>
      </c>
      <c r="AK117" s="100">
        <v>3</v>
      </c>
      <c r="AL117" s="100">
        <v>4</v>
      </c>
      <c r="AM117" s="100">
        <v>13</v>
      </c>
      <c r="AN117" s="100">
        <v>24</v>
      </c>
      <c r="AO117" s="100">
        <v>40</v>
      </c>
      <c r="AP117" s="100">
        <v>157</v>
      </c>
      <c r="AQ117" s="100">
        <v>0</v>
      </c>
      <c r="AR117" s="100">
        <v>252</v>
      </c>
      <c r="AT117" s="124">
        <v>2010</v>
      </c>
      <c r="AU117" s="100">
        <v>0</v>
      </c>
      <c r="AV117" s="100">
        <v>0</v>
      </c>
      <c r="AW117" s="100">
        <v>0</v>
      </c>
      <c r="AX117" s="100">
        <v>0</v>
      </c>
      <c r="AY117" s="100">
        <v>0</v>
      </c>
      <c r="AZ117" s="100">
        <v>0</v>
      </c>
      <c r="BA117" s="100">
        <v>0</v>
      </c>
      <c r="BB117" s="100">
        <v>2</v>
      </c>
      <c r="BC117" s="100">
        <v>1</v>
      </c>
      <c r="BD117" s="100">
        <v>0</v>
      </c>
      <c r="BE117" s="100">
        <v>4</v>
      </c>
      <c r="BF117" s="100">
        <v>9</v>
      </c>
      <c r="BG117" s="100">
        <v>11</v>
      </c>
      <c r="BH117" s="100">
        <v>14</v>
      </c>
      <c r="BI117" s="100">
        <v>25</v>
      </c>
      <c r="BJ117" s="100">
        <v>41</v>
      </c>
      <c r="BK117" s="100">
        <v>73</v>
      </c>
      <c r="BL117" s="100">
        <v>218</v>
      </c>
      <c r="BM117" s="100">
        <v>0</v>
      </c>
      <c r="BN117" s="100">
        <v>398</v>
      </c>
      <c r="BP117" s="124">
        <v>2010</v>
      </c>
    </row>
    <row r="118" spans="2:68">
      <c r="B118" s="124">
        <v>2011</v>
      </c>
      <c r="C118" s="100">
        <v>0</v>
      </c>
      <c r="D118" s="100">
        <v>0</v>
      </c>
      <c r="E118" s="100">
        <v>0</v>
      </c>
      <c r="F118" s="100">
        <v>0</v>
      </c>
      <c r="G118" s="100">
        <v>0</v>
      </c>
      <c r="H118" s="100">
        <v>0</v>
      </c>
      <c r="I118" s="100">
        <v>1</v>
      </c>
      <c r="J118" s="100">
        <v>2</v>
      </c>
      <c r="K118" s="100">
        <v>1</v>
      </c>
      <c r="L118" s="100">
        <v>0</v>
      </c>
      <c r="M118" s="100">
        <v>3</v>
      </c>
      <c r="N118" s="100">
        <v>7</v>
      </c>
      <c r="O118" s="100">
        <v>4</v>
      </c>
      <c r="P118" s="100">
        <v>13</v>
      </c>
      <c r="Q118" s="100">
        <v>14</v>
      </c>
      <c r="R118" s="100">
        <v>27</v>
      </c>
      <c r="S118" s="100">
        <v>41</v>
      </c>
      <c r="T118" s="100">
        <v>77</v>
      </c>
      <c r="U118" s="100">
        <v>0</v>
      </c>
      <c r="V118" s="100">
        <v>190</v>
      </c>
      <c r="X118" s="124">
        <v>2011</v>
      </c>
      <c r="Y118" s="100">
        <v>0</v>
      </c>
      <c r="Z118" s="100">
        <v>0</v>
      </c>
      <c r="AA118" s="100">
        <v>0</v>
      </c>
      <c r="AB118" s="100">
        <v>1</v>
      </c>
      <c r="AC118" s="100">
        <v>0</v>
      </c>
      <c r="AD118" s="100">
        <v>0</v>
      </c>
      <c r="AE118" s="100">
        <v>0</v>
      </c>
      <c r="AF118" s="100">
        <v>0</v>
      </c>
      <c r="AG118" s="100">
        <v>1</v>
      </c>
      <c r="AH118" s="100">
        <v>3</v>
      </c>
      <c r="AI118" s="100">
        <v>4</v>
      </c>
      <c r="AJ118" s="100">
        <v>2</v>
      </c>
      <c r="AK118" s="100">
        <v>9</v>
      </c>
      <c r="AL118" s="100">
        <v>10</v>
      </c>
      <c r="AM118" s="100">
        <v>10</v>
      </c>
      <c r="AN118" s="100">
        <v>14</v>
      </c>
      <c r="AO118" s="100">
        <v>38</v>
      </c>
      <c r="AP118" s="100">
        <v>161</v>
      </c>
      <c r="AQ118" s="100">
        <v>0</v>
      </c>
      <c r="AR118" s="100">
        <v>253</v>
      </c>
      <c r="AT118" s="124">
        <v>2011</v>
      </c>
      <c r="AU118" s="100">
        <v>0</v>
      </c>
      <c r="AV118" s="100">
        <v>0</v>
      </c>
      <c r="AW118" s="100">
        <v>0</v>
      </c>
      <c r="AX118" s="100">
        <v>1</v>
      </c>
      <c r="AY118" s="100">
        <v>0</v>
      </c>
      <c r="AZ118" s="100">
        <v>0</v>
      </c>
      <c r="BA118" s="100">
        <v>1</v>
      </c>
      <c r="BB118" s="100">
        <v>2</v>
      </c>
      <c r="BC118" s="100">
        <v>2</v>
      </c>
      <c r="BD118" s="100">
        <v>3</v>
      </c>
      <c r="BE118" s="100">
        <v>7</v>
      </c>
      <c r="BF118" s="100">
        <v>9</v>
      </c>
      <c r="BG118" s="100">
        <v>13</v>
      </c>
      <c r="BH118" s="100">
        <v>23</v>
      </c>
      <c r="BI118" s="100">
        <v>24</v>
      </c>
      <c r="BJ118" s="100">
        <v>41</v>
      </c>
      <c r="BK118" s="100">
        <v>79</v>
      </c>
      <c r="BL118" s="100">
        <v>238</v>
      </c>
      <c r="BM118" s="100">
        <v>0</v>
      </c>
      <c r="BN118" s="100">
        <v>443</v>
      </c>
      <c r="BP118" s="124">
        <v>2011</v>
      </c>
    </row>
    <row r="119" spans="2:68">
      <c r="B119" s="124">
        <v>2012</v>
      </c>
      <c r="C119" s="100">
        <v>0</v>
      </c>
      <c r="D119" s="100">
        <v>0</v>
      </c>
      <c r="E119" s="100">
        <v>0</v>
      </c>
      <c r="F119" s="100">
        <v>0</v>
      </c>
      <c r="G119" s="100">
        <v>0</v>
      </c>
      <c r="H119" s="100">
        <v>1</v>
      </c>
      <c r="I119" s="100">
        <v>1</v>
      </c>
      <c r="J119" s="100">
        <v>0</v>
      </c>
      <c r="K119" s="100">
        <v>0</v>
      </c>
      <c r="L119" s="100">
        <v>1</v>
      </c>
      <c r="M119" s="100">
        <v>5</v>
      </c>
      <c r="N119" s="100">
        <v>7</v>
      </c>
      <c r="O119" s="100">
        <v>5</v>
      </c>
      <c r="P119" s="100">
        <v>5</v>
      </c>
      <c r="Q119" s="100">
        <v>10</v>
      </c>
      <c r="R119" s="100">
        <v>19</v>
      </c>
      <c r="S119" s="100">
        <v>30</v>
      </c>
      <c r="T119" s="100">
        <v>64</v>
      </c>
      <c r="U119" s="100">
        <v>0</v>
      </c>
      <c r="V119" s="100">
        <v>148</v>
      </c>
      <c r="X119" s="124">
        <v>2012</v>
      </c>
      <c r="Y119" s="100">
        <v>0</v>
      </c>
      <c r="Z119" s="100">
        <v>0</v>
      </c>
      <c r="AA119" s="100">
        <v>0</v>
      </c>
      <c r="AB119" s="100">
        <v>0</v>
      </c>
      <c r="AC119" s="100">
        <v>0</v>
      </c>
      <c r="AD119" s="100">
        <v>0</v>
      </c>
      <c r="AE119" s="100">
        <v>1</v>
      </c>
      <c r="AF119" s="100">
        <v>1</v>
      </c>
      <c r="AG119" s="100">
        <v>0</v>
      </c>
      <c r="AH119" s="100">
        <v>1</v>
      </c>
      <c r="AI119" s="100">
        <v>1</v>
      </c>
      <c r="AJ119" s="100">
        <v>5</v>
      </c>
      <c r="AK119" s="100">
        <v>6</v>
      </c>
      <c r="AL119" s="100">
        <v>10</v>
      </c>
      <c r="AM119" s="100">
        <v>12</v>
      </c>
      <c r="AN119" s="100">
        <v>21</v>
      </c>
      <c r="AO119" s="100">
        <v>42</v>
      </c>
      <c r="AP119" s="100">
        <v>150</v>
      </c>
      <c r="AQ119" s="100">
        <v>0</v>
      </c>
      <c r="AR119" s="100">
        <v>250</v>
      </c>
      <c r="AT119" s="124">
        <v>2012</v>
      </c>
      <c r="AU119" s="100">
        <v>0</v>
      </c>
      <c r="AV119" s="100">
        <v>0</v>
      </c>
      <c r="AW119" s="100">
        <v>0</v>
      </c>
      <c r="AX119" s="100">
        <v>0</v>
      </c>
      <c r="AY119" s="100">
        <v>0</v>
      </c>
      <c r="AZ119" s="100">
        <v>1</v>
      </c>
      <c r="BA119" s="100">
        <v>2</v>
      </c>
      <c r="BB119" s="100">
        <v>1</v>
      </c>
      <c r="BC119" s="100">
        <v>0</v>
      </c>
      <c r="BD119" s="100">
        <v>2</v>
      </c>
      <c r="BE119" s="100">
        <v>6</v>
      </c>
      <c r="BF119" s="100">
        <v>12</v>
      </c>
      <c r="BG119" s="100">
        <v>11</v>
      </c>
      <c r="BH119" s="100">
        <v>15</v>
      </c>
      <c r="BI119" s="100">
        <v>22</v>
      </c>
      <c r="BJ119" s="100">
        <v>40</v>
      </c>
      <c r="BK119" s="100">
        <v>72</v>
      </c>
      <c r="BL119" s="100">
        <v>214</v>
      </c>
      <c r="BM119" s="100">
        <v>0</v>
      </c>
      <c r="BN119" s="100">
        <v>398</v>
      </c>
      <c r="BP119" s="124">
        <v>2012</v>
      </c>
    </row>
    <row r="120" spans="2:68">
      <c r="B120" s="124">
        <v>2013</v>
      </c>
      <c r="C120" s="100">
        <v>0</v>
      </c>
      <c r="D120" s="100">
        <v>0</v>
      </c>
      <c r="E120" s="100">
        <v>0</v>
      </c>
      <c r="F120" s="100">
        <v>0</v>
      </c>
      <c r="G120" s="100">
        <v>0</v>
      </c>
      <c r="H120" s="100">
        <v>0</v>
      </c>
      <c r="I120" s="100">
        <v>0</v>
      </c>
      <c r="J120" s="100">
        <v>1</v>
      </c>
      <c r="K120" s="100">
        <v>2</v>
      </c>
      <c r="L120" s="100">
        <v>3</v>
      </c>
      <c r="M120" s="100">
        <v>4</v>
      </c>
      <c r="N120" s="100">
        <v>3</v>
      </c>
      <c r="O120" s="100">
        <v>9</v>
      </c>
      <c r="P120" s="100">
        <v>12</v>
      </c>
      <c r="Q120" s="100">
        <v>10</v>
      </c>
      <c r="R120" s="100">
        <v>22</v>
      </c>
      <c r="S120" s="100">
        <v>38</v>
      </c>
      <c r="T120" s="100">
        <v>84</v>
      </c>
      <c r="U120" s="100">
        <v>1</v>
      </c>
      <c r="V120" s="100">
        <v>189</v>
      </c>
      <c r="X120" s="124">
        <v>2013</v>
      </c>
      <c r="Y120" s="100">
        <v>0</v>
      </c>
      <c r="Z120" s="100">
        <v>0</v>
      </c>
      <c r="AA120" s="100">
        <v>0</v>
      </c>
      <c r="AB120" s="100">
        <v>0</v>
      </c>
      <c r="AC120" s="100">
        <v>0</v>
      </c>
      <c r="AD120" s="100">
        <v>0</v>
      </c>
      <c r="AE120" s="100">
        <v>0</v>
      </c>
      <c r="AF120" s="100">
        <v>1</v>
      </c>
      <c r="AG120" s="100">
        <v>2</v>
      </c>
      <c r="AH120" s="100">
        <v>3</v>
      </c>
      <c r="AI120" s="100">
        <v>5</v>
      </c>
      <c r="AJ120" s="100">
        <v>4</v>
      </c>
      <c r="AK120" s="100">
        <v>7</v>
      </c>
      <c r="AL120" s="100">
        <v>15</v>
      </c>
      <c r="AM120" s="100">
        <v>12</v>
      </c>
      <c r="AN120" s="100">
        <v>19</v>
      </c>
      <c r="AO120" s="100">
        <v>31</v>
      </c>
      <c r="AP120" s="100">
        <v>147</v>
      </c>
      <c r="AQ120" s="100">
        <v>0</v>
      </c>
      <c r="AR120" s="100">
        <v>246</v>
      </c>
      <c r="AT120" s="124">
        <v>2013</v>
      </c>
      <c r="AU120" s="100">
        <v>0</v>
      </c>
      <c r="AV120" s="100">
        <v>0</v>
      </c>
      <c r="AW120" s="100">
        <v>0</v>
      </c>
      <c r="AX120" s="100">
        <v>0</v>
      </c>
      <c r="AY120" s="100">
        <v>0</v>
      </c>
      <c r="AZ120" s="100">
        <v>0</v>
      </c>
      <c r="BA120" s="100">
        <v>0</v>
      </c>
      <c r="BB120" s="100">
        <v>2</v>
      </c>
      <c r="BC120" s="100">
        <v>4</v>
      </c>
      <c r="BD120" s="100">
        <v>6</v>
      </c>
      <c r="BE120" s="100">
        <v>9</v>
      </c>
      <c r="BF120" s="100">
        <v>7</v>
      </c>
      <c r="BG120" s="100">
        <v>16</v>
      </c>
      <c r="BH120" s="100">
        <v>27</v>
      </c>
      <c r="BI120" s="100">
        <v>22</v>
      </c>
      <c r="BJ120" s="100">
        <v>41</v>
      </c>
      <c r="BK120" s="100">
        <v>69</v>
      </c>
      <c r="BL120" s="100">
        <v>231</v>
      </c>
      <c r="BM120" s="100">
        <v>1</v>
      </c>
      <c r="BN120" s="100">
        <v>435</v>
      </c>
      <c r="BP120" s="124">
        <v>2013</v>
      </c>
    </row>
    <row r="121" spans="2:68">
      <c r="B121" s="124">
        <v>2014</v>
      </c>
      <c r="C121" s="100">
        <v>0</v>
      </c>
      <c r="D121" s="100">
        <v>0</v>
      </c>
      <c r="E121" s="100">
        <v>0</v>
      </c>
      <c r="F121" s="100">
        <v>0</v>
      </c>
      <c r="G121" s="100">
        <v>0</v>
      </c>
      <c r="H121" s="100">
        <v>0</v>
      </c>
      <c r="I121" s="100">
        <v>0</v>
      </c>
      <c r="J121" s="100">
        <v>2</v>
      </c>
      <c r="K121" s="100">
        <v>3</v>
      </c>
      <c r="L121" s="100">
        <v>2</v>
      </c>
      <c r="M121" s="100">
        <v>2</v>
      </c>
      <c r="N121" s="100">
        <v>9</v>
      </c>
      <c r="O121" s="100">
        <v>11</v>
      </c>
      <c r="P121" s="100">
        <v>7</v>
      </c>
      <c r="Q121" s="100">
        <v>6</v>
      </c>
      <c r="R121" s="100">
        <v>25</v>
      </c>
      <c r="S121" s="100">
        <v>41</v>
      </c>
      <c r="T121" s="100">
        <v>94</v>
      </c>
      <c r="U121" s="100">
        <v>0</v>
      </c>
      <c r="V121" s="100">
        <v>202</v>
      </c>
      <c r="X121" s="124">
        <v>2014</v>
      </c>
      <c r="Y121" s="100">
        <v>0</v>
      </c>
      <c r="Z121" s="100">
        <v>0</v>
      </c>
      <c r="AA121" s="100">
        <v>0</v>
      </c>
      <c r="AB121" s="100">
        <v>0</v>
      </c>
      <c r="AC121" s="100">
        <v>0</v>
      </c>
      <c r="AD121" s="100">
        <v>0</v>
      </c>
      <c r="AE121" s="100">
        <v>1</v>
      </c>
      <c r="AF121" s="100">
        <v>0</v>
      </c>
      <c r="AG121" s="100">
        <v>0</v>
      </c>
      <c r="AH121" s="100">
        <v>2</v>
      </c>
      <c r="AI121" s="100">
        <v>1</v>
      </c>
      <c r="AJ121" s="100">
        <v>4</v>
      </c>
      <c r="AK121" s="100">
        <v>8</v>
      </c>
      <c r="AL121" s="100">
        <v>4</v>
      </c>
      <c r="AM121" s="100">
        <v>22</v>
      </c>
      <c r="AN121" s="100">
        <v>28</v>
      </c>
      <c r="AO121" s="100">
        <v>35</v>
      </c>
      <c r="AP121" s="100">
        <v>172</v>
      </c>
      <c r="AQ121" s="100">
        <v>0</v>
      </c>
      <c r="AR121" s="100">
        <v>277</v>
      </c>
      <c r="AT121" s="124">
        <v>2014</v>
      </c>
      <c r="AU121" s="100">
        <v>0</v>
      </c>
      <c r="AV121" s="100">
        <v>0</v>
      </c>
      <c r="AW121" s="100">
        <v>0</v>
      </c>
      <c r="AX121" s="100">
        <v>0</v>
      </c>
      <c r="AY121" s="100">
        <v>0</v>
      </c>
      <c r="AZ121" s="100">
        <v>0</v>
      </c>
      <c r="BA121" s="100">
        <v>1</v>
      </c>
      <c r="BB121" s="100">
        <v>2</v>
      </c>
      <c r="BC121" s="100">
        <v>3</v>
      </c>
      <c r="BD121" s="100">
        <v>4</v>
      </c>
      <c r="BE121" s="100">
        <v>3</v>
      </c>
      <c r="BF121" s="100">
        <v>13</v>
      </c>
      <c r="BG121" s="100">
        <v>19</v>
      </c>
      <c r="BH121" s="100">
        <v>11</v>
      </c>
      <c r="BI121" s="100">
        <v>28</v>
      </c>
      <c r="BJ121" s="100">
        <v>53</v>
      </c>
      <c r="BK121" s="100">
        <v>76</v>
      </c>
      <c r="BL121" s="100">
        <v>266</v>
      </c>
      <c r="BM121" s="100">
        <v>0</v>
      </c>
      <c r="BN121" s="100">
        <v>479</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8"/>
      <c r="BP71" s="121">
        <v>1964</v>
      </c>
    </row>
    <row r="72" spans="1:68">
      <c r="A72" s="12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8"/>
      <c r="BP72" s="121">
        <v>1965</v>
      </c>
    </row>
    <row r="73" spans="1:68">
      <c r="A73" s="12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8"/>
      <c r="BP73" s="121">
        <v>1966</v>
      </c>
    </row>
    <row r="74" spans="1:68">
      <c r="A74" s="12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8"/>
      <c r="BP74" s="121">
        <v>1967</v>
      </c>
    </row>
    <row r="75" spans="1:68">
      <c r="A75" s="128"/>
      <c r="B75" s="122">
        <v>1968</v>
      </c>
      <c r="C75" s="100">
        <v>0.17028840000000001</v>
      </c>
      <c r="D75" s="100">
        <v>0</v>
      </c>
      <c r="E75" s="100">
        <v>0</v>
      </c>
      <c r="F75" s="100">
        <v>0</v>
      </c>
      <c r="G75" s="100">
        <v>0</v>
      </c>
      <c r="H75" s="100">
        <v>0</v>
      </c>
      <c r="I75" s="100">
        <v>0</v>
      </c>
      <c r="J75" s="100">
        <v>0.51834550000000001</v>
      </c>
      <c r="K75" s="100">
        <v>0</v>
      </c>
      <c r="L75" s="100">
        <v>0.54075390000000001</v>
      </c>
      <c r="M75" s="100">
        <v>1.2493323999999999</v>
      </c>
      <c r="N75" s="100">
        <v>1.0401931</v>
      </c>
      <c r="O75" s="100">
        <v>2.1880785</v>
      </c>
      <c r="P75" s="100">
        <v>1.1842729000000001</v>
      </c>
      <c r="Q75" s="100">
        <v>4.3190574000000002</v>
      </c>
      <c r="R75" s="100">
        <v>6.3030242000000003</v>
      </c>
      <c r="S75" s="100">
        <v>12.196906999999999</v>
      </c>
      <c r="T75" s="100">
        <v>10.793308</v>
      </c>
      <c r="U75" s="100">
        <v>0.5957074</v>
      </c>
      <c r="V75" s="100">
        <v>1.0264624</v>
      </c>
      <c r="W75" s="128"/>
      <c r="X75" s="122">
        <v>1968</v>
      </c>
      <c r="Y75" s="100">
        <v>0</v>
      </c>
      <c r="Z75" s="100">
        <v>0</v>
      </c>
      <c r="AA75" s="100">
        <v>0</v>
      </c>
      <c r="AB75" s="100">
        <v>0.1915742</v>
      </c>
      <c r="AC75" s="100">
        <v>0</v>
      </c>
      <c r="AD75" s="100">
        <v>0.259718</v>
      </c>
      <c r="AE75" s="100">
        <v>0.28441169999999999</v>
      </c>
      <c r="AF75" s="100">
        <v>0</v>
      </c>
      <c r="AG75" s="100">
        <v>0.26373190000000002</v>
      </c>
      <c r="AH75" s="100">
        <v>0.27898980000000001</v>
      </c>
      <c r="AI75" s="100">
        <v>0.62592720000000002</v>
      </c>
      <c r="AJ75" s="100">
        <v>0.3518463</v>
      </c>
      <c r="AK75" s="100">
        <v>0</v>
      </c>
      <c r="AL75" s="100">
        <v>1.0140651000000001</v>
      </c>
      <c r="AM75" s="100">
        <v>0.61565740000000002</v>
      </c>
      <c r="AN75" s="100">
        <v>6.5993532999999998</v>
      </c>
      <c r="AO75" s="100">
        <v>7.0865695000000004</v>
      </c>
      <c r="AP75" s="100">
        <v>12.794596</v>
      </c>
      <c r="AQ75" s="100">
        <v>0.48613669999999998</v>
      </c>
      <c r="AR75" s="100">
        <v>0.68123920000000004</v>
      </c>
      <c r="AS75" s="128"/>
      <c r="AT75" s="122">
        <v>1968</v>
      </c>
      <c r="AU75" s="100">
        <v>8.7356699999999995E-2</v>
      </c>
      <c r="AV75" s="100">
        <v>0</v>
      </c>
      <c r="AW75" s="100">
        <v>0</v>
      </c>
      <c r="AX75" s="100">
        <v>9.3804600000000002E-2</v>
      </c>
      <c r="AY75" s="100">
        <v>0</v>
      </c>
      <c r="AZ75" s="100">
        <v>0.1254537</v>
      </c>
      <c r="BA75" s="100">
        <v>0.13801269999999999</v>
      </c>
      <c r="BB75" s="100">
        <v>0.26886919999999997</v>
      </c>
      <c r="BC75" s="100">
        <v>0.1276899</v>
      </c>
      <c r="BD75" s="100">
        <v>0.41192380000000001</v>
      </c>
      <c r="BE75" s="100">
        <v>0.93794409999999995</v>
      </c>
      <c r="BF75" s="100">
        <v>0.69853989999999999</v>
      </c>
      <c r="BG75" s="100">
        <v>1.0844999</v>
      </c>
      <c r="BH75" s="100">
        <v>1.0925796999999999</v>
      </c>
      <c r="BI75" s="100">
        <v>2.1567683</v>
      </c>
      <c r="BJ75" s="100">
        <v>6.4821416999999997</v>
      </c>
      <c r="BK75" s="100">
        <v>8.9645899</v>
      </c>
      <c r="BL75" s="100">
        <v>12.150879</v>
      </c>
      <c r="BM75" s="100">
        <v>0.54127720000000001</v>
      </c>
      <c r="BN75" s="100">
        <v>0.83728880000000006</v>
      </c>
      <c r="BO75" s="128"/>
      <c r="BP75" s="122">
        <v>1968</v>
      </c>
    </row>
    <row r="76" spans="1:68">
      <c r="A76" s="128"/>
      <c r="B76" s="122">
        <v>1969</v>
      </c>
      <c r="C76" s="100">
        <v>0.1681068</v>
      </c>
      <c r="D76" s="100">
        <v>0</v>
      </c>
      <c r="E76" s="100">
        <v>0</v>
      </c>
      <c r="F76" s="100">
        <v>0</v>
      </c>
      <c r="G76" s="100">
        <v>0</v>
      </c>
      <c r="H76" s="100">
        <v>0</v>
      </c>
      <c r="I76" s="100">
        <v>0</v>
      </c>
      <c r="J76" s="100">
        <v>0</v>
      </c>
      <c r="K76" s="100">
        <v>0.2447076</v>
      </c>
      <c r="L76" s="100">
        <v>0.26040849999999999</v>
      </c>
      <c r="M76" s="100">
        <v>0</v>
      </c>
      <c r="N76" s="100">
        <v>0.33936149999999998</v>
      </c>
      <c r="O76" s="100">
        <v>1.2794596</v>
      </c>
      <c r="P76" s="100">
        <v>2.2939856999999999</v>
      </c>
      <c r="Q76" s="100">
        <v>3.4392922000000001</v>
      </c>
      <c r="R76" s="100">
        <v>14.191350999999999</v>
      </c>
      <c r="S76" s="100">
        <v>23.687701000000001</v>
      </c>
      <c r="T76" s="100">
        <v>15.873856</v>
      </c>
      <c r="U76" s="100">
        <v>0.63207120000000006</v>
      </c>
      <c r="V76" s="100">
        <v>1.3127888000000001</v>
      </c>
      <c r="W76" s="128"/>
      <c r="X76" s="122">
        <v>1969</v>
      </c>
      <c r="Y76" s="100">
        <v>0.17644499999999999</v>
      </c>
      <c r="Z76" s="100">
        <v>0</v>
      </c>
      <c r="AA76" s="100">
        <v>0</v>
      </c>
      <c r="AB76" s="100">
        <v>0</v>
      </c>
      <c r="AC76" s="100">
        <v>0</v>
      </c>
      <c r="AD76" s="100">
        <v>0</v>
      </c>
      <c r="AE76" s="100">
        <v>0</v>
      </c>
      <c r="AF76" s="100">
        <v>0</v>
      </c>
      <c r="AG76" s="100">
        <v>0</v>
      </c>
      <c r="AH76" s="100">
        <v>0.27042450000000001</v>
      </c>
      <c r="AI76" s="100">
        <v>0.3165038</v>
      </c>
      <c r="AJ76" s="100">
        <v>0.68079540000000005</v>
      </c>
      <c r="AK76" s="100">
        <v>1.2427969999999999</v>
      </c>
      <c r="AL76" s="100">
        <v>1.5019374999999999</v>
      </c>
      <c r="AM76" s="100">
        <v>2.4707982999999998</v>
      </c>
      <c r="AN76" s="100">
        <v>3.2798983000000002</v>
      </c>
      <c r="AO76" s="100">
        <v>9.5714714999999995</v>
      </c>
      <c r="AP76" s="100">
        <v>22.127700999999998</v>
      </c>
      <c r="AQ76" s="100">
        <v>0.57444640000000002</v>
      </c>
      <c r="AR76" s="100">
        <v>0.82663679999999995</v>
      </c>
      <c r="AS76" s="128"/>
      <c r="AT76" s="122">
        <v>1969</v>
      </c>
      <c r="AU76" s="100">
        <v>0.17217499999999999</v>
      </c>
      <c r="AV76" s="100">
        <v>0</v>
      </c>
      <c r="AW76" s="100">
        <v>0</v>
      </c>
      <c r="AX76" s="100">
        <v>0</v>
      </c>
      <c r="AY76" s="100">
        <v>0</v>
      </c>
      <c r="AZ76" s="100">
        <v>0</v>
      </c>
      <c r="BA76" s="100">
        <v>0</v>
      </c>
      <c r="BB76" s="100">
        <v>0</v>
      </c>
      <c r="BC76" s="100">
        <v>0.1265829</v>
      </c>
      <c r="BD76" s="100">
        <v>0.265322</v>
      </c>
      <c r="BE76" s="100">
        <v>0.158303</v>
      </c>
      <c r="BF76" s="100">
        <v>0.5098182</v>
      </c>
      <c r="BG76" s="100">
        <v>1.2608618</v>
      </c>
      <c r="BH76" s="100">
        <v>1.8711024000000001</v>
      </c>
      <c r="BI76" s="100">
        <v>2.8756911000000001</v>
      </c>
      <c r="BJ76" s="100">
        <v>7.5200408999999997</v>
      </c>
      <c r="BK76" s="100">
        <v>14.737755</v>
      </c>
      <c r="BL76" s="100">
        <v>20.143692000000001</v>
      </c>
      <c r="BM76" s="100">
        <v>0.60344059999999999</v>
      </c>
      <c r="BN76" s="100">
        <v>1.0173781</v>
      </c>
      <c r="BO76" s="128"/>
      <c r="BP76" s="122">
        <v>1969</v>
      </c>
    </row>
    <row r="77" spans="1:68">
      <c r="A77" s="128"/>
      <c r="B77" s="122">
        <v>1970</v>
      </c>
      <c r="C77" s="100">
        <v>0.49367840000000002</v>
      </c>
      <c r="D77" s="100">
        <v>0</v>
      </c>
      <c r="E77" s="100">
        <v>0</v>
      </c>
      <c r="F77" s="100">
        <v>0</v>
      </c>
      <c r="G77" s="100">
        <v>0.1813562</v>
      </c>
      <c r="H77" s="100">
        <v>0.21811340000000001</v>
      </c>
      <c r="I77" s="100">
        <v>0.25013069999999998</v>
      </c>
      <c r="J77" s="100">
        <v>0</v>
      </c>
      <c r="K77" s="100">
        <v>0.24476809999999999</v>
      </c>
      <c r="L77" s="100">
        <v>0.50917789999999996</v>
      </c>
      <c r="M77" s="100">
        <v>0.62855329999999998</v>
      </c>
      <c r="N77" s="100">
        <v>1.6673392</v>
      </c>
      <c r="O77" s="100">
        <v>0.83714230000000001</v>
      </c>
      <c r="P77" s="100">
        <v>2.8043567999999999</v>
      </c>
      <c r="Q77" s="100">
        <v>4.1949123999999998</v>
      </c>
      <c r="R77" s="100">
        <v>3.9138432999999999</v>
      </c>
      <c r="S77" s="100">
        <v>9.3885693999999997</v>
      </c>
      <c r="T77" s="100">
        <v>25.062657000000002</v>
      </c>
      <c r="U77" s="100">
        <v>0.63573020000000002</v>
      </c>
      <c r="V77" s="100">
        <v>1.1412551</v>
      </c>
      <c r="W77" s="128"/>
      <c r="X77" s="122">
        <v>1970</v>
      </c>
      <c r="Y77" s="100">
        <v>0.17245659999999999</v>
      </c>
      <c r="Z77" s="100">
        <v>0</v>
      </c>
      <c r="AA77" s="100">
        <v>0</v>
      </c>
      <c r="AB77" s="100">
        <v>0</v>
      </c>
      <c r="AC77" s="100">
        <v>0</v>
      </c>
      <c r="AD77" s="100">
        <v>0</v>
      </c>
      <c r="AE77" s="100">
        <v>0</v>
      </c>
      <c r="AF77" s="100">
        <v>0.84475160000000005</v>
      </c>
      <c r="AG77" s="100">
        <v>0</v>
      </c>
      <c r="AH77" s="100">
        <v>0.26431739999999998</v>
      </c>
      <c r="AI77" s="100">
        <v>0</v>
      </c>
      <c r="AJ77" s="100">
        <v>0.66680450000000002</v>
      </c>
      <c r="AK77" s="100">
        <v>0.40232220000000002</v>
      </c>
      <c r="AL77" s="100">
        <v>0.49504219999999999</v>
      </c>
      <c r="AM77" s="100">
        <v>3.6571763000000002</v>
      </c>
      <c r="AN77" s="100">
        <v>2.4440118000000002</v>
      </c>
      <c r="AO77" s="100">
        <v>8.0006401</v>
      </c>
      <c r="AP77" s="100">
        <v>27.746306000000001</v>
      </c>
      <c r="AQ77" s="100">
        <v>0.57920910000000003</v>
      </c>
      <c r="AR77" s="100">
        <v>0.86466449999999995</v>
      </c>
      <c r="AS77" s="128"/>
      <c r="AT77" s="122">
        <v>1970</v>
      </c>
      <c r="AU77" s="100">
        <v>0.33683099999999999</v>
      </c>
      <c r="AV77" s="100">
        <v>0</v>
      </c>
      <c r="AW77" s="100">
        <v>0</v>
      </c>
      <c r="AX77" s="100">
        <v>0</v>
      </c>
      <c r="AY77" s="100">
        <v>9.2967599999999997E-2</v>
      </c>
      <c r="AZ77" s="100">
        <v>0.11264639999999999</v>
      </c>
      <c r="BA77" s="100">
        <v>0.12862960000000001</v>
      </c>
      <c r="BB77" s="100">
        <v>0.40913569999999999</v>
      </c>
      <c r="BC77" s="100">
        <v>0.1269817</v>
      </c>
      <c r="BD77" s="100">
        <v>0.38904300000000003</v>
      </c>
      <c r="BE77" s="100">
        <v>0.31464150000000002</v>
      </c>
      <c r="BF77" s="100">
        <v>1.1670225999999999</v>
      </c>
      <c r="BG77" s="100">
        <v>0.6154288</v>
      </c>
      <c r="BH77" s="100">
        <v>1.5777143</v>
      </c>
      <c r="BI77" s="100">
        <v>3.883454</v>
      </c>
      <c r="BJ77" s="100">
        <v>3.0090271</v>
      </c>
      <c r="BK77" s="100">
        <v>8.5034737000000007</v>
      </c>
      <c r="BL77" s="100">
        <v>26.899159999999998</v>
      </c>
      <c r="BM77" s="100">
        <v>0.60764280000000004</v>
      </c>
      <c r="BN77" s="100">
        <v>0.99825680000000006</v>
      </c>
      <c r="BO77" s="128"/>
      <c r="BP77" s="122">
        <v>1970</v>
      </c>
    </row>
    <row r="78" spans="1:68">
      <c r="A78" s="128"/>
      <c r="B78" s="122">
        <v>1971</v>
      </c>
      <c r="C78" s="100">
        <v>0.62603589999999998</v>
      </c>
      <c r="D78" s="100">
        <v>0</v>
      </c>
      <c r="E78" s="100">
        <v>0</v>
      </c>
      <c r="F78" s="100">
        <v>0</v>
      </c>
      <c r="G78" s="100">
        <v>0</v>
      </c>
      <c r="H78" s="100">
        <v>0</v>
      </c>
      <c r="I78" s="100">
        <v>0.46967979999999998</v>
      </c>
      <c r="J78" s="100">
        <v>0</v>
      </c>
      <c r="K78" s="100">
        <v>0</v>
      </c>
      <c r="L78" s="100">
        <v>0</v>
      </c>
      <c r="M78" s="100">
        <v>0</v>
      </c>
      <c r="N78" s="100">
        <v>0</v>
      </c>
      <c r="O78" s="100">
        <v>2.0066620999999998</v>
      </c>
      <c r="P78" s="100">
        <v>1.5820198000000001</v>
      </c>
      <c r="Q78" s="100">
        <v>3.1484907</v>
      </c>
      <c r="R78" s="100">
        <v>3.8548024000000001</v>
      </c>
      <c r="S78" s="100">
        <v>11.410575</v>
      </c>
      <c r="T78" s="100">
        <v>4.7490145999999998</v>
      </c>
      <c r="U78" s="100">
        <v>0.41108800000000001</v>
      </c>
      <c r="V78" s="100">
        <v>0.68296319999999999</v>
      </c>
      <c r="W78" s="128"/>
      <c r="X78" s="122">
        <v>1971</v>
      </c>
      <c r="Y78" s="100">
        <v>0.16371330000000001</v>
      </c>
      <c r="Z78" s="100">
        <v>0</v>
      </c>
      <c r="AA78" s="100">
        <v>0.16385330000000001</v>
      </c>
      <c r="AB78" s="100">
        <v>0</v>
      </c>
      <c r="AC78" s="100">
        <v>0.17887169999999999</v>
      </c>
      <c r="AD78" s="100">
        <v>0</v>
      </c>
      <c r="AE78" s="100">
        <v>0.25116349999999998</v>
      </c>
      <c r="AF78" s="100">
        <v>0</v>
      </c>
      <c r="AG78" s="100">
        <v>0</v>
      </c>
      <c r="AH78" s="100">
        <v>0</v>
      </c>
      <c r="AI78" s="100">
        <v>0.8869494</v>
      </c>
      <c r="AJ78" s="100">
        <v>0.64531329999999998</v>
      </c>
      <c r="AK78" s="100">
        <v>0.37447150000000001</v>
      </c>
      <c r="AL78" s="100">
        <v>0.95510980000000001</v>
      </c>
      <c r="AM78" s="100">
        <v>2.3263794</v>
      </c>
      <c r="AN78" s="100">
        <v>2.3864070000000002</v>
      </c>
      <c r="AO78" s="100">
        <v>7.6854104999999997</v>
      </c>
      <c r="AP78" s="100">
        <v>17.439451999999999</v>
      </c>
      <c r="AQ78" s="100">
        <v>0.50774470000000005</v>
      </c>
      <c r="AR78" s="100">
        <v>0.70488139999999999</v>
      </c>
      <c r="AS78" s="128"/>
      <c r="AT78" s="122">
        <v>1971</v>
      </c>
      <c r="AU78" s="100">
        <v>0.40007520000000002</v>
      </c>
      <c r="AV78" s="100">
        <v>0</v>
      </c>
      <c r="AW78" s="100">
        <v>7.9931199999999994E-2</v>
      </c>
      <c r="AX78" s="100">
        <v>0</v>
      </c>
      <c r="AY78" s="100">
        <v>8.7672600000000003E-2</v>
      </c>
      <c r="AZ78" s="100">
        <v>0</v>
      </c>
      <c r="BA78" s="100">
        <v>0.36409140000000001</v>
      </c>
      <c r="BB78" s="100">
        <v>0</v>
      </c>
      <c r="BC78" s="100">
        <v>0</v>
      </c>
      <c r="BD78" s="100">
        <v>0</v>
      </c>
      <c r="BE78" s="100">
        <v>0.44279790000000002</v>
      </c>
      <c r="BF78" s="100">
        <v>0.32441409999999998</v>
      </c>
      <c r="BG78" s="100">
        <v>1.1623109</v>
      </c>
      <c r="BH78" s="100">
        <v>1.2530355</v>
      </c>
      <c r="BI78" s="100">
        <v>2.6757105999999999</v>
      </c>
      <c r="BJ78" s="100">
        <v>2.947867</v>
      </c>
      <c r="BK78" s="100">
        <v>9.0246043999999994</v>
      </c>
      <c r="BL78" s="100">
        <v>13.446885</v>
      </c>
      <c r="BM78" s="100">
        <v>0.45916259999999998</v>
      </c>
      <c r="BN78" s="100">
        <v>0.70918329999999996</v>
      </c>
      <c r="BO78" s="128"/>
      <c r="BP78" s="122">
        <v>1971</v>
      </c>
    </row>
    <row r="79" spans="1:68">
      <c r="A79" s="128"/>
      <c r="B79" s="122">
        <v>1972</v>
      </c>
      <c r="C79" s="100">
        <v>0.91614099999999998</v>
      </c>
      <c r="D79" s="100">
        <v>0</v>
      </c>
      <c r="E79" s="100">
        <v>0</v>
      </c>
      <c r="F79" s="100">
        <v>0</v>
      </c>
      <c r="G79" s="100">
        <v>0</v>
      </c>
      <c r="H79" s="100">
        <v>0</v>
      </c>
      <c r="I79" s="100">
        <v>0.45400479999999999</v>
      </c>
      <c r="J79" s="100">
        <v>0.25431900000000002</v>
      </c>
      <c r="K79" s="100">
        <v>0.24216589999999999</v>
      </c>
      <c r="L79" s="100">
        <v>0.49042809999999998</v>
      </c>
      <c r="M79" s="100">
        <v>0.56723749999999995</v>
      </c>
      <c r="N79" s="100">
        <v>1.6191186</v>
      </c>
      <c r="O79" s="100">
        <v>1.1687476999999999</v>
      </c>
      <c r="P79" s="100">
        <v>2.0517870999999999</v>
      </c>
      <c r="Q79" s="100">
        <v>2.2748814999999998</v>
      </c>
      <c r="R79" s="100">
        <v>1.2877304999999999</v>
      </c>
      <c r="S79" s="100">
        <v>11.259993</v>
      </c>
      <c r="T79" s="100">
        <v>18.484287999999999</v>
      </c>
      <c r="U79" s="100">
        <v>0.58338230000000002</v>
      </c>
      <c r="V79" s="100">
        <v>0.96413990000000005</v>
      </c>
      <c r="W79" s="128"/>
      <c r="X79" s="122">
        <v>1972</v>
      </c>
      <c r="Y79" s="100">
        <v>0.63734360000000001</v>
      </c>
      <c r="Z79" s="100">
        <v>0.16637250000000001</v>
      </c>
      <c r="AA79" s="100">
        <v>0</v>
      </c>
      <c r="AB79" s="100">
        <v>0</v>
      </c>
      <c r="AC79" s="100">
        <v>0</v>
      </c>
      <c r="AD79" s="100">
        <v>0</v>
      </c>
      <c r="AE79" s="100">
        <v>0.2434144</v>
      </c>
      <c r="AF79" s="100">
        <v>0.53830869999999997</v>
      </c>
      <c r="AG79" s="100">
        <v>0</v>
      </c>
      <c r="AH79" s="100">
        <v>1.0274245</v>
      </c>
      <c r="AI79" s="100">
        <v>0</v>
      </c>
      <c r="AJ79" s="100">
        <v>0.63507990000000003</v>
      </c>
      <c r="AK79" s="100">
        <v>0.72943449999999999</v>
      </c>
      <c r="AL79" s="100">
        <v>1.3824247999999999</v>
      </c>
      <c r="AM79" s="100">
        <v>2.2904654</v>
      </c>
      <c r="AN79" s="100">
        <v>5.4846469000000004</v>
      </c>
      <c r="AO79" s="100">
        <v>6.2221558999999997</v>
      </c>
      <c r="AP79" s="100">
        <v>14.539714</v>
      </c>
      <c r="AQ79" s="100">
        <v>0.63458380000000003</v>
      </c>
      <c r="AR79" s="100">
        <v>0.8243258</v>
      </c>
      <c r="AS79" s="128"/>
      <c r="AT79" s="122">
        <v>1972</v>
      </c>
      <c r="AU79" s="100">
        <v>0.7797113</v>
      </c>
      <c r="AV79" s="100">
        <v>8.10139E-2</v>
      </c>
      <c r="AW79" s="100">
        <v>0</v>
      </c>
      <c r="AX79" s="100">
        <v>0</v>
      </c>
      <c r="AY79" s="100">
        <v>0</v>
      </c>
      <c r="AZ79" s="100">
        <v>0</v>
      </c>
      <c r="BA79" s="100">
        <v>0.35238320000000001</v>
      </c>
      <c r="BB79" s="100">
        <v>0.39228970000000002</v>
      </c>
      <c r="BC79" s="100">
        <v>0.12557879999999999</v>
      </c>
      <c r="BD79" s="100">
        <v>0.75270029999999999</v>
      </c>
      <c r="BE79" s="100">
        <v>0.28487390000000001</v>
      </c>
      <c r="BF79" s="100">
        <v>1.1222787000000001</v>
      </c>
      <c r="BG79" s="100">
        <v>0.94185019999999997</v>
      </c>
      <c r="BH79" s="100">
        <v>1.6991858</v>
      </c>
      <c r="BI79" s="100">
        <v>2.2837605000000001</v>
      </c>
      <c r="BJ79" s="100">
        <v>3.8970212000000002</v>
      </c>
      <c r="BK79" s="100">
        <v>8.0151968</v>
      </c>
      <c r="BL79" s="100">
        <v>15.762926</v>
      </c>
      <c r="BM79" s="100">
        <v>0.60885480000000003</v>
      </c>
      <c r="BN79" s="100">
        <v>0.88417650000000003</v>
      </c>
      <c r="BO79" s="128"/>
      <c r="BP79" s="122">
        <v>1972</v>
      </c>
    </row>
    <row r="80" spans="1:68">
      <c r="A80" s="128"/>
      <c r="B80" s="122">
        <v>1973</v>
      </c>
      <c r="C80" s="100">
        <v>0.4530518</v>
      </c>
      <c r="D80" s="100">
        <v>0.15914320000000001</v>
      </c>
      <c r="E80" s="100">
        <v>0</v>
      </c>
      <c r="F80" s="100">
        <v>0</v>
      </c>
      <c r="G80" s="100">
        <v>0</v>
      </c>
      <c r="H80" s="100">
        <v>0</v>
      </c>
      <c r="I80" s="100">
        <v>0</v>
      </c>
      <c r="J80" s="100">
        <v>0</v>
      </c>
      <c r="K80" s="100">
        <v>0</v>
      </c>
      <c r="L80" s="100">
        <v>0</v>
      </c>
      <c r="M80" s="100">
        <v>1.3638657000000001</v>
      </c>
      <c r="N80" s="100">
        <v>0.97535280000000002</v>
      </c>
      <c r="O80" s="100">
        <v>0.75645249999999997</v>
      </c>
      <c r="P80" s="100">
        <v>1.9943957000000001</v>
      </c>
      <c r="Q80" s="100">
        <v>2.1902287</v>
      </c>
      <c r="R80" s="100">
        <v>5.1469452999999996</v>
      </c>
      <c r="S80" s="100">
        <v>8.9475449999999999</v>
      </c>
      <c r="T80" s="100">
        <v>13.326226</v>
      </c>
      <c r="U80" s="100">
        <v>0.47177819999999998</v>
      </c>
      <c r="V80" s="100">
        <v>0.82913199999999998</v>
      </c>
      <c r="W80" s="128"/>
      <c r="X80" s="122">
        <v>1973</v>
      </c>
      <c r="Y80" s="100">
        <v>0.15753510000000001</v>
      </c>
      <c r="Z80" s="100">
        <v>0</v>
      </c>
      <c r="AA80" s="100">
        <v>0</v>
      </c>
      <c r="AB80" s="100">
        <v>0</v>
      </c>
      <c r="AC80" s="100">
        <v>0.17877480000000001</v>
      </c>
      <c r="AD80" s="100">
        <v>0</v>
      </c>
      <c r="AE80" s="100">
        <v>0</v>
      </c>
      <c r="AF80" s="100">
        <v>0</v>
      </c>
      <c r="AG80" s="100">
        <v>0.26612019999999997</v>
      </c>
      <c r="AH80" s="100">
        <v>0.51271140000000004</v>
      </c>
      <c r="AI80" s="100">
        <v>0.2765242</v>
      </c>
      <c r="AJ80" s="100">
        <v>0.63221519999999998</v>
      </c>
      <c r="AK80" s="100">
        <v>1.4185303</v>
      </c>
      <c r="AL80" s="100">
        <v>1.7735841999999999</v>
      </c>
      <c r="AM80" s="100">
        <v>2.2395664000000002</v>
      </c>
      <c r="AN80" s="100">
        <v>5.4510766000000004</v>
      </c>
      <c r="AO80" s="100">
        <v>9.6263763000000004</v>
      </c>
      <c r="AP80" s="100">
        <v>9.8886538000000002</v>
      </c>
      <c r="AQ80" s="100">
        <v>0.59508839999999996</v>
      </c>
      <c r="AR80" s="100">
        <v>0.77060099999999998</v>
      </c>
      <c r="AS80" s="128"/>
      <c r="AT80" s="122">
        <v>1973</v>
      </c>
      <c r="AU80" s="100">
        <v>0.30841469999999999</v>
      </c>
      <c r="AV80" s="100">
        <v>8.1638199999999994E-2</v>
      </c>
      <c r="AW80" s="100">
        <v>0</v>
      </c>
      <c r="AX80" s="100">
        <v>0</v>
      </c>
      <c r="AY80" s="100">
        <v>8.78525E-2</v>
      </c>
      <c r="AZ80" s="100">
        <v>0</v>
      </c>
      <c r="BA80" s="100">
        <v>0</v>
      </c>
      <c r="BB80" s="100">
        <v>0</v>
      </c>
      <c r="BC80" s="100">
        <v>0.12829940000000001</v>
      </c>
      <c r="BD80" s="100">
        <v>0.24923300000000001</v>
      </c>
      <c r="BE80" s="100">
        <v>0.82390759999999996</v>
      </c>
      <c r="BF80" s="100">
        <v>0.80137320000000001</v>
      </c>
      <c r="BG80" s="100">
        <v>1.0981489</v>
      </c>
      <c r="BH80" s="100">
        <v>1.8775200000000001</v>
      </c>
      <c r="BI80" s="100">
        <v>2.2181521000000002</v>
      </c>
      <c r="BJ80" s="100">
        <v>5.3364123000000001</v>
      </c>
      <c r="BK80" s="100">
        <v>9.3889367000000004</v>
      </c>
      <c r="BL80" s="100">
        <v>10.947657</v>
      </c>
      <c r="BM80" s="100">
        <v>0.53315409999999996</v>
      </c>
      <c r="BN80" s="100">
        <v>0.79342670000000004</v>
      </c>
      <c r="BO80" s="128"/>
      <c r="BP80" s="122">
        <v>1973</v>
      </c>
    </row>
    <row r="81" spans="1:68">
      <c r="A81" s="128"/>
      <c r="B81" s="122">
        <v>1974</v>
      </c>
      <c r="C81" s="100">
        <v>0.15120339999999999</v>
      </c>
      <c r="D81" s="100">
        <v>0</v>
      </c>
      <c r="E81" s="100">
        <v>0</v>
      </c>
      <c r="F81" s="100">
        <v>0</v>
      </c>
      <c r="G81" s="100">
        <v>0</v>
      </c>
      <c r="H81" s="100">
        <v>0.34657179999999999</v>
      </c>
      <c r="I81" s="100">
        <v>0</v>
      </c>
      <c r="J81" s="100">
        <v>0.24292359999999999</v>
      </c>
      <c r="K81" s="100">
        <v>0</v>
      </c>
      <c r="L81" s="100">
        <v>0.241364</v>
      </c>
      <c r="M81" s="100">
        <v>0.78536700000000004</v>
      </c>
      <c r="N81" s="100">
        <v>0.3283565</v>
      </c>
      <c r="O81" s="100">
        <v>0.36647619999999997</v>
      </c>
      <c r="P81" s="100">
        <v>0.48528139999999997</v>
      </c>
      <c r="Q81" s="100">
        <v>4.1924619999999999</v>
      </c>
      <c r="R81" s="100">
        <v>5.0705438999999997</v>
      </c>
      <c r="S81" s="100">
        <v>6.7148645</v>
      </c>
      <c r="T81" s="100">
        <v>4.2912929999999996</v>
      </c>
      <c r="U81" s="100">
        <v>0.36286220000000002</v>
      </c>
      <c r="V81" s="100">
        <v>0.61924219999999996</v>
      </c>
      <c r="W81" s="128"/>
      <c r="X81" s="122">
        <v>1974</v>
      </c>
      <c r="Y81" s="100">
        <v>0</v>
      </c>
      <c r="Z81" s="100">
        <v>0</v>
      </c>
      <c r="AA81" s="100">
        <v>0.1584025</v>
      </c>
      <c r="AB81" s="100">
        <v>0.1681011</v>
      </c>
      <c r="AC81" s="100">
        <v>0</v>
      </c>
      <c r="AD81" s="100">
        <v>0</v>
      </c>
      <c r="AE81" s="100">
        <v>0.22720199999999999</v>
      </c>
      <c r="AF81" s="100">
        <v>0.25636750000000003</v>
      </c>
      <c r="AG81" s="100">
        <v>0.54050109999999996</v>
      </c>
      <c r="AH81" s="100">
        <v>0</v>
      </c>
      <c r="AI81" s="100">
        <v>0</v>
      </c>
      <c r="AJ81" s="100">
        <v>0.31784069999999998</v>
      </c>
      <c r="AK81" s="100">
        <v>0</v>
      </c>
      <c r="AL81" s="100">
        <v>0.4294444</v>
      </c>
      <c r="AM81" s="100">
        <v>3.7999901999999999</v>
      </c>
      <c r="AN81" s="100">
        <v>2.3183029999999998</v>
      </c>
      <c r="AO81" s="100">
        <v>7.0260078999999998</v>
      </c>
      <c r="AP81" s="100">
        <v>30.053156999999999</v>
      </c>
      <c r="AQ81" s="100">
        <v>0.58540270000000005</v>
      </c>
      <c r="AR81" s="100">
        <v>0.84945839999999995</v>
      </c>
      <c r="AS81" s="128"/>
      <c r="AT81" s="122">
        <v>1974</v>
      </c>
      <c r="AU81" s="100">
        <v>7.7266399999999999E-2</v>
      </c>
      <c r="AV81" s="100">
        <v>0</v>
      </c>
      <c r="AW81" s="100">
        <v>7.7004699999999995E-2</v>
      </c>
      <c r="AX81" s="100">
        <v>8.2462599999999997E-2</v>
      </c>
      <c r="AY81" s="100">
        <v>0</v>
      </c>
      <c r="AZ81" s="100">
        <v>0.17779690000000001</v>
      </c>
      <c r="BA81" s="100">
        <v>0.10983800000000001</v>
      </c>
      <c r="BB81" s="100">
        <v>0.24946460000000001</v>
      </c>
      <c r="BC81" s="100">
        <v>0.26098890000000002</v>
      </c>
      <c r="BD81" s="100">
        <v>0.1244165</v>
      </c>
      <c r="BE81" s="100">
        <v>0.3966827</v>
      </c>
      <c r="BF81" s="100">
        <v>0.3230131</v>
      </c>
      <c r="BG81" s="100">
        <v>0.17691129999999999</v>
      </c>
      <c r="BH81" s="100">
        <v>0.45565870000000003</v>
      </c>
      <c r="BI81" s="100">
        <v>3.9715878999999998</v>
      </c>
      <c r="BJ81" s="100">
        <v>3.3606668000000002</v>
      </c>
      <c r="BK81" s="100">
        <v>6.9191383000000002</v>
      </c>
      <c r="BL81" s="100">
        <v>22.210028000000001</v>
      </c>
      <c r="BM81" s="100">
        <v>0.47367219999999999</v>
      </c>
      <c r="BN81" s="100">
        <v>0.79363490000000003</v>
      </c>
      <c r="BO81" s="128"/>
      <c r="BP81" s="122">
        <v>1974</v>
      </c>
    </row>
    <row r="82" spans="1:68">
      <c r="A82" s="128"/>
      <c r="B82" s="122">
        <v>1975</v>
      </c>
      <c r="C82" s="100">
        <v>0.61110129999999996</v>
      </c>
      <c r="D82" s="100">
        <v>0</v>
      </c>
      <c r="E82" s="100">
        <v>0</v>
      </c>
      <c r="F82" s="100">
        <v>0</v>
      </c>
      <c r="G82" s="100">
        <v>0</v>
      </c>
      <c r="H82" s="100">
        <v>0.16898089999999999</v>
      </c>
      <c r="I82" s="100">
        <v>0</v>
      </c>
      <c r="J82" s="100">
        <v>0</v>
      </c>
      <c r="K82" s="100">
        <v>0.25733</v>
      </c>
      <c r="L82" s="100">
        <v>0.24050949999999999</v>
      </c>
      <c r="M82" s="100">
        <v>0.25812780000000002</v>
      </c>
      <c r="N82" s="100">
        <v>0.96846980000000005</v>
      </c>
      <c r="O82" s="100">
        <v>1.4335376</v>
      </c>
      <c r="P82" s="100">
        <v>0.94531359999999998</v>
      </c>
      <c r="Q82" s="100">
        <v>1.3756482999999999</v>
      </c>
      <c r="R82" s="100">
        <v>7.1633237999999997</v>
      </c>
      <c r="S82" s="100">
        <v>6.8099788999999999</v>
      </c>
      <c r="T82" s="100">
        <v>16.718214</v>
      </c>
      <c r="U82" s="100">
        <v>0.45916439999999997</v>
      </c>
      <c r="V82" s="100">
        <v>0.83167840000000004</v>
      </c>
      <c r="W82" s="128"/>
      <c r="X82" s="122">
        <v>1975</v>
      </c>
      <c r="Y82" s="100">
        <v>0.15973419999999999</v>
      </c>
      <c r="Z82" s="100">
        <v>0</v>
      </c>
      <c r="AA82" s="100">
        <v>0</v>
      </c>
      <c r="AB82" s="100">
        <v>0</v>
      </c>
      <c r="AC82" s="100">
        <v>0</v>
      </c>
      <c r="AD82" s="100">
        <v>0</v>
      </c>
      <c r="AE82" s="100">
        <v>0</v>
      </c>
      <c r="AF82" s="100">
        <v>0</v>
      </c>
      <c r="AG82" s="100">
        <v>0</v>
      </c>
      <c r="AH82" s="100">
        <v>0</v>
      </c>
      <c r="AI82" s="100">
        <v>0</v>
      </c>
      <c r="AJ82" s="100">
        <v>0.62508399999999997</v>
      </c>
      <c r="AK82" s="100">
        <v>1.0003735</v>
      </c>
      <c r="AL82" s="100">
        <v>1.251126</v>
      </c>
      <c r="AM82" s="100">
        <v>4.3307853999999999</v>
      </c>
      <c r="AN82" s="100">
        <v>3.6778227000000001</v>
      </c>
      <c r="AO82" s="100">
        <v>8.0948250999999996</v>
      </c>
      <c r="AP82" s="100">
        <v>32.177332999999997</v>
      </c>
      <c r="AQ82" s="100">
        <v>0.67881659999999999</v>
      </c>
      <c r="AR82" s="100">
        <v>0.94743069999999996</v>
      </c>
      <c r="AS82" s="128"/>
      <c r="AT82" s="122">
        <v>1975</v>
      </c>
      <c r="AU82" s="100">
        <v>0.39044319999999999</v>
      </c>
      <c r="AV82" s="100">
        <v>0</v>
      </c>
      <c r="AW82" s="100">
        <v>0</v>
      </c>
      <c r="AX82" s="100">
        <v>0</v>
      </c>
      <c r="AY82" s="100">
        <v>0</v>
      </c>
      <c r="AZ82" s="100">
        <v>8.6242399999999997E-2</v>
      </c>
      <c r="BA82" s="100">
        <v>0</v>
      </c>
      <c r="BB82" s="100">
        <v>0</v>
      </c>
      <c r="BC82" s="100">
        <v>0.13273969999999999</v>
      </c>
      <c r="BD82" s="100">
        <v>0.12436560000000001</v>
      </c>
      <c r="BE82" s="100">
        <v>0.1305103</v>
      </c>
      <c r="BF82" s="100">
        <v>0.7939986</v>
      </c>
      <c r="BG82" s="100">
        <v>1.2091521999999999</v>
      </c>
      <c r="BH82" s="100">
        <v>1.1077779000000001</v>
      </c>
      <c r="BI82" s="100">
        <v>3.0292933</v>
      </c>
      <c r="BJ82" s="100">
        <v>5.0065996000000004</v>
      </c>
      <c r="BK82" s="100">
        <v>7.6611915000000002</v>
      </c>
      <c r="BL82" s="100">
        <v>27.546140000000001</v>
      </c>
      <c r="BM82" s="100">
        <v>0.56863189999999997</v>
      </c>
      <c r="BN82" s="100">
        <v>0.9311663</v>
      </c>
      <c r="BO82" s="128"/>
      <c r="BP82" s="122">
        <v>1975</v>
      </c>
    </row>
    <row r="83" spans="1:68">
      <c r="A83" s="128"/>
      <c r="B83" s="122">
        <v>1976</v>
      </c>
      <c r="C83" s="100">
        <v>0.31630659999999999</v>
      </c>
      <c r="D83" s="100">
        <v>0</v>
      </c>
      <c r="E83" s="100">
        <v>0</v>
      </c>
      <c r="F83" s="100">
        <v>0.15535209999999999</v>
      </c>
      <c r="G83" s="100">
        <v>0</v>
      </c>
      <c r="H83" s="100">
        <v>0</v>
      </c>
      <c r="I83" s="100">
        <v>0</v>
      </c>
      <c r="J83" s="100">
        <v>0.2306183</v>
      </c>
      <c r="K83" s="100">
        <v>0</v>
      </c>
      <c r="L83" s="100">
        <v>0.48624889999999998</v>
      </c>
      <c r="M83" s="100">
        <v>0.50825920000000002</v>
      </c>
      <c r="N83" s="100">
        <v>0.6213959</v>
      </c>
      <c r="O83" s="100">
        <v>0.71138679999999999</v>
      </c>
      <c r="P83" s="100">
        <v>1.8331218</v>
      </c>
      <c r="Q83" s="100">
        <v>6.6853857000000003</v>
      </c>
      <c r="R83" s="100">
        <v>4.5059253000000004</v>
      </c>
      <c r="S83" s="100">
        <v>11.367512</v>
      </c>
      <c r="T83" s="100">
        <v>16.055873999999999</v>
      </c>
      <c r="U83" s="100">
        <v>0.55460480000000001</v>
      </c>
      <c r="V83" s="100">
        <v>0.99740379999999995</v>
      </c>
      <c r="W83" s="128"/>
      <c r="X83" s="122">
        <v>1976</v>
      </c>
      <c r="Y83" s="100">
        <v>0.49538219999999999</v>
      </c>
      <c r="Z83" s="100">
        <v>0</v>
      </c>
      <c r="AA83" s="100">
        <v>0</v>
      </c>
      <c r="AB83" s="100">
        <v>0</v>
      </c>
      <c r="AC83" s="100">
        <v>0</v>
      </c>
      <c r="AD83" s="100">
        <v>0</v>
      </c>
      <c r="AE83" s="100">
        <v>0</v>
      </c>
      <c r="AF83" s="100">
        <v>0.24414240000000001</v>
      </c>
      <c r="AG83" s="100">
        <v>0</v>
      </c>
      <c r="AH83" s="100">
        <v>0</v>
      </c>
      <c r="AI83" s="100">
        <v>0.7834044</v>
      </c>
      <c r="AJ83" s="100">
        <v>0.60917659999999996</v>
      </c>
      <c r="AK83" s="100">
        <v>0.65672600000000003</v>
      </c>
      <c r="AL83" s="100">
        <v>2.4200379000000001</v>
      </c>
      <c r="AM83" s="100">
        <v>0</v>
      </c>
      <c r="AN83" s="100">
        <v>5.6527114999999997</v>
      </c>
      <c r="AO83" s="100">
        <v>15.666439</v>
      </c>
      <c r="AP83" s="100">
        <v>21.780652</v>
      </c>
      <c r="AQ83" s="100">
        <v>0.74274580000000001</v>
      </c>
      <c r="AR83" s="100">
        <v>0.96368039999999999</v>
      </c>
      <c r="AS83" s="128"/>
      <c r="AT83" s="122">
        <v>1976</v>
      </c>
      <c r="AU83" s="100">
        <v>0.40391280000000002</v>
      </c>
      <c r="AV83" s="100">
        <v>0</v>
      </c>
      <c r="AW83" s="100">
        <v>0</v>
      </c>
      <c r="AX83" s="100">
        <v>7.9316200000000003E-2</v>
      </c>
      <c r="AY83" s="100">
        <v>0</v>
      </c>
      <c r="AZ83" s="100">
        <v>0</v>
      </c>
      <c r="BA83" s="100">
        <v>0</v>
      </c>
      <c r="BB83" s="100">
        <v>0.2371877</v>
      </c>
      <c r="BC83" s="100">
        <v>0</v>
      </c>
      <c r="BD83" s="100">
        <v>0.25141259999999999</v>
      </c>
      <c r="BE83" s="100">
        <v>0.64396140000000002</v>
      </c>
      <c r="BF83" s="100">
        <v>0.61522560000000004</v>
      </c>
      <c r="BG83" s="100">
        <v>0.68296449999999997</v>
      </c>
      <c r="BH83" s="100">
        <v>2.145292</v>
      </c>
      <c r="BI83" s="100">
        <v>2.9546811000000002</v>
      </c>
      <c r="BJ83" s="100">
        <v>5.2106627999999997</v>
      </c>
      <c r="BK83" s="100">
        <v>14.248433</v>
      </c>
      <c r="BL83" s="100">
        <v>20.094799999999999</v>
      </c>
      <c r="BM83" s="100">
        <v>0.64846760000000003</v>
      </c>
      <c r="BN83" s="100">
        <v>1.000842</v>
      </c>
      <c r="BO83" s="128"/>
      <c r="BP83" s="122">
        <v>1976</v>
      </c>
    </row>
    <row r="84" spans="1:68">
      <c r="A84" s="128"/>
      <c r="B84" s="122">
        <v>1977</v>
      </c>
      <c r="C84" s="100">
        <v>0.1638385</v>
      </c>
      <c r="D84" s="100">
        <v>0</v>
      </c>
      <c r="E84" s="100">
        <v>0</v>
      </c>
      <c r="F84" s="100">
        <v>0</v>
      </c>
      <c r="G84" s="100">
        <v>0.1662264</v>
      </c>
      <c r="H84" s="100">
        <v>0</v>
      </c>
      <c r="I84" s="100">
        <v>0</v>
      </c>
      <c r="J84" s="100">
        <v>0</v>
      </c>
      <c r="K84" s="100">
        <v>0.51134809999999997</v>
      </c>
      <c r="L84" s="100">
        <v>0.24839600000000001</v>
      </c>
      <c r="M84" s="100">
        <v>0</v>
      </c>
      <c r="N84" s="100">
        <v>0.3015563</v>
      </c>
      <c r="O84" s="100">
        <v>0.70623959999999997</v>
      </c>
      <c r="P84" s="100">
        <v>0.44580170000000002</v>
      </c>
      <c r="Q84" s="100">
        <v>3.8752430000000002</v>
      </c>
      <c r="R84" s="100">
        <v>9.8028537</v>
      </c>
      <c r="S84" s="100">
        <v>4.551247</v>
      </c>
      <c r="T84" s="100">
        <v>11.757329</v>
      </c>
      <c r="U84" s="100">
        <v>0.4081804</v>
      </c>
      <c r="V84" s="100">
        <v>0.76726720000000004</v>
      </c>
      <c r="W84" s="128"/>
      <c r="X84" s="122">
        <v>1977</v>
      </c>
      <c r="Y84" s="100">
        <v>0.17144980000000001</v>
      </c>
      <c r="Z84" s="100">
        <v>0</v>
      </c>
      <c r="AA84" s="100">
        <v>0</v>
      </c>
      <c r="AB84" s="100">
        <v>0</v>
      </c>
      <c r="AC84" s="100">
        <v>0</v>
      </c>
      <c r="AD84" s="100">
        <v>0</v>
      </c>
      <c r="AE84" s="100">
        <v>0</v>
      </c>
      <c r="AF84" s="100">
        <v>0</v>
      </c>
      <c r="AG84" s="100">
        <v>0.27011190000000002</v>
      </c>
      <c r="AH84" s="100">
        <v>0.26510359999999999</v>
      </c>
      <c r="AI84" s="100">
        <v>0.26185350000000002</v>
      </c>
      <c r="AJ84" s="100">
        <v>0.58811080000000004</v>
      </c>
      <c r="AK84" s="100">
        <v>0.32659670000000002</v>
      </c>
      <c r="AL84" s="100">
        <v>0</v>
      </c>
      <c r="AM84" s="100">
        <v>2.5816577999999999</v>
      </c>
      <c r="AN84" s="100">
        <v>4.8724463</v>
      </c>
      <c r="AO84" s="100">
        <v>5.5470500999999999</v>
      </c>
      <c r="AP84" s="100">
        <v>19.240019</v>
      </c>
      <c r="AQ84" s="100">
        <v>0.5079342</v>
      </c>
      <c r="AR84" s="100">
        <v>0.68481639999999999</v>
      </c>
      <c r="AS84" s="128"/>
      <c r="AT84" s="122">
        <v>1977</v>
      </c>
      <c r="AU84" s="100">
        <v>0.16755780000000001</v>
      </c>
      <c r="AV84" s="100">
        <v>0</v>
      </c>
      <c r="AW84" s="100">
        <v>0</v>
      </c>
      <c r="AX84" s="100">
        <v>0</v>
      </c>
      <c r="AY84" s="100">
        <v>8.4089200000000003E-2</v>
      </c>
      <c r="AZ84" s="100">
        <v>0</v>
      </c>
      <c r="BA84" s="100">
        <v>0</v>
      </c>
      <c r="BB84" s="100">
        <v>0</v>
      </c>
      <c r="BC84" s="100">
        <v>0.39404210000000001</v>
      </c>
      <c r="BD84" s="100">
        <v>0.25647799999999998</v>
      </c>
      <c r="BE84" s="100">
        <v>0.12860379999999999</v>
      </c>
      <c r="BF84" s="100">
        <v>0.44663789999999998</v>
      </c>
      <c r="BG84" s="100">
        <v>0.5090112</v>
      </c>
      <c r="BH84" s="100">
        <v>0.20762520000000001</v>
      </c>
      <c r="BI84" s="100">
        <v>3.1563572999999998</v>
      </c>
      <c r="BJ84" s="100">
        <v>6.7947765000000002</v>
      </c>
      <c r="BK84" s="100">
        <v>5.2206858</v>
      </c>
      <c r="BL84" s="100">
        <v>17.067564999999998</v>
      </c>
      <c r="BM84" s="100">
        <v>0.45799699999999999</v>
      </c>
      <c r="BN84" s="100">
        <v>0.73287979999999997</v>
      </c>
      <c r="BO84" s="128"/>
      <c r="BP84" s="122">
        <v>1977</v>
      </c>
    </row>
    <row r="85" spans="1:68">
      <c r="A85" s="128"/>
      <c r="B85" s="122">
        <v>1978</v>
      </c>
      <c r="C85" s="100">
        <v>0.33529710000000001</v>
      </c>
      <c r="D85" s="100">
        <v>0</v>
      </c>
      <c r="E85" s="100">
        <v>0.15653520000000001</v>
      </c>
      <c r="F85" s="100">
        <v>0</v>
      </c>
      <c r="G85" s="100">
        <v>0</v>
      </c>
      <c r="H85" s="100">
        <v>0</v>
      </c>
      <c r="I85" s="100">
        <v>0.1766788</v>
      </c>
      <c r="J85" s="100">
        <v>0.22165280000000001</v>
      </c>
      <c r="K85" s="100">
        <v>0</v>
      </c>
      <c r="L85" s="100">
        <v>0.25383220000000001</v>
      </c>
      <c r="M85" s="100">
        <v>0</v>
      </c>
      <c r="N85" s="100">
        <v>0.2904832</v>
      </c>
      <c r="O85" s="100">
        <v>0.70663889999999996</v>
      </c>
      <c r="P85" s="100">
        <v>1.3016087999999999</v>
      </c>
      <c r="Q85" s="100">
        <v>2.4975493000000002</v>
      </c>
      <c r="R85" s="100">
        <v>6.2835121000000003</v>
      </c>
      <c r="S85" s="100">
        <v>8.9297673999999994</v>
      </c>
      <c r="T85" s="100">
        <v>26.750229000000001</v>
      </c>
      <c r="U85" s="100">
        <v>0.45952730000000003</v>
      </c>
      <c r="V85" s="100">
        <v>0.9395097</v>
      </c>
      <c r="W85" s="128"/>
      <c r="X85" s="122">
        <v>1978</v>
      </c>
      <c r="Y85" s="100">
        <v>0.17602970000000001</v>
      </c>
      <c r="Z85" s="100">
        <v>0</v>
      </c>
      <c r="AA85" s="100">
        <v>0</v>
      </c>
      <c r="AB85" s="100">
        <v>0</v>
      </c>
      <c r="AC85" s="100">
        <v>0</v>
      </c>
      <c r="AD85" s="100">
        <v>0</v>
      </c>
      <c r="AE85" s="100">
        <v>0</v>
      </c>
      <c r="AF85" s="100">
        <v>0</v>
      </c>
      <c r="AG85" s="100">
        <v>0</v>
      </c>
      <c r="AH85" s="100">
        <v>0.80971660000000001</v>
      </c>
      <c r="AI85" s="100">
        <v>0.5229838</v>
      </c>
      <c r="AJ85" s="100">
        <v>0</v>
      </c>
      <c r="AK85" s="100">
        <v>0.32618659999999999</v>
      </c>
      <c r="AL85" s="100">
        <v>2.2599211000000001</v>
      </c>
      <c r="AM85" s="100">
        <v>1.9887436999999999</v>
      </c>
      <c r="AN85" s="100">
        <v>4.7944877000000004</v>
      </c>
      <c r="AO85" s="100">
        <v>5.4573236999999999</v>
      </c>
      <c r="AP85" s="100">
        <v>24.437927999999999</v>
      </c>
      <c r="AQ85" s="100">
        <v>0.62691889999999995</v>
      </c>
      <c r="AR85" s="100">
        <v>0.81692989999999999</v>
      </c>
      <c r="AS85" s="128"/>
      <c r="AT85" s="122">
        <v>1978</v>
      </c>
      <c r="AU85" s="100">
        <v>0.25760539999999998</v>
      </c>
      <c r="AV85" s="100">
        <v>0</v>
      </c>
      <c r="AW85" s="100">
        <v>8.0229599999999998E-2</v>
      </c>
      <c r="AX85" s="100">
        <v>0</v>
      </c>
      <c r="AY85" s="100">
        <v>0</v>
      </c>
      <c r="AZ85" s="100">
        <v>0</v>
      </c>
      <c r="BA85" s="100">
        <v>9.0254699999999993E-2</v>
      </c>
      <c r="BB85" s="100">
        <v>0.1138459</v>
      </c>
      <c r="BC85" s="100">
        <v>0</v>
      </c>
      <c r="BD85" s="100">
        <v>0.5232445</v>
      </c>
      <c r="BE85" s="100">
        <v>0.2562778</v>
      </c>
      <c r="BF85" s="100">
        <v>0.14361380000000001</v>
      </c>
      <c r="BG85" s="100">
        <v>0.50881690000000002</v>
      </c>
      <c r="BH85" s="100">
        <v>1.8145893</v>
      </c>
      <c r="BI85" s="100">
        <v>2.2142938000000001</v>
      </c>
      <c r="BJ85" s="100">
        <v>5.3832680000000002</v>
      </c>
      <c r="BK85" s="100">
        <v>6.5975633</v>
      </c>
      <c r="BL85" s="100">
        <v>25.098210000000002</v>
      </c>
      <c r="BM85" s="100">
        <v>0.54320369999999996</v>
      </c>
      <c r="BN85" s="100">
        <v>0.85667590000000005</v>
      </c>
      <c r="BO85" s="128"/>
      <c r="BP85" s="122">
        <v>1978</v>
      </c>
    </row>
    <row r="86" spans="1:68">
      <c r="A86" s="128"/>
      <c r="B86" s="123">
        <v>1979</v>
      </c>
      <c r="C86" s="100">
        <v>0</v>
      </c>
      <c r="D86" s="100">
        <v>0.1479743</v>
      </c>
      <c r="E86" s="100">
        <v>0</v>
      </c>
      <c r="F86" s="100">
        <v>0</v>
      </c>
      <c r="G86" s="100">
        <v>0</v>
      </c>
      <c r="H86" s="100">
        <v>0</v>
      </c>
      <c r="I86" s="100">
        <v>0</v>
      </c>
      <c r="J86" s="100">
        <v>0</v>
      </c>
      <c r="K86" s="100">
        <v>0</v>
      </c>
      <c r="L86" s="100">
        <v>0</v>
      </c>
      <c r="M86" s="100">
        <v>0.5023687</v>
      </c>
      <c r="N86" s="100">
        <v>0</v>
      </c>
      <c r="O86" s="100">
        <v>0.35844480000000001</v>
      </c>
      <c r="P86" s="100">
        <v>0.83781559999999999</v>
      </c>
      <c r="Q86" s="100">
        <v>0.6060276</v>
      </c>
      <c r="R86" s="100">
        <v>5.0132852000000003</v>
      </c>
      <c r="S86" s="100">
        <v>4.3700564000000002</v>
      </c>
      <c r="T86" s="100">
        <v>7.5335241999999996</v>
      </c>
      <c r="U86" s="100">
        <v>0.2205752</v>
      </c>
      <c r="V86" s="100">
        <v>0.41986800000000002</v>
      </c>
      <c r="W86" s="128"/>
      <c r="X86" s="123">
        <v>1979</v>
      </c>
      <c r="Y86" s="100">
        <v>0</v>
      </c>
      <c r="Z86" s="100">
        <v>0</v>
      </c>
      <c r="AA86" s="100">
        <v>0</v>
      </c>
      <c r="AB86" s="100">
        <v>0</v>
      </c>
      <c r="AC86" s="100">
        <v>0</v>
      </c>
      <c r="AD86" s="100">
        <v>0</v>
      </c>
      <c r="AE86" s="100">
        <v>0</v>
      </c>
      <c r="AF86" s="100">
        <v>0</v>
      </c>
      <c r="AG86" s="100">
        <v>0.25873620000000003</v>
      </c>
      <c r="AH86" s="100">
        <v>0</v>
      </c>
      <c r="AI86" s="100">
        <v>0</v>
      </c>
      <c r="AJ86" s="100">
        <v>0.54960759999999997</v>
      </c>
      <c r="AK86" s="100">
        <v>0.32890190000000002</v>
      </c>
      <c r="AL86" s="100">
        <v>0.72667820000000005</v>
      </c>
      <c r="AM86" s="100">
        <v>0.96272800000000003</v>
      </c>
      <c r="AN86" s="100">
        <v>2.6668088999999999</v>
      </c>
      <c r="AO86" s="100">
        <v>6.4628708000000001</v>
      </c>
      <c r="AP86" s="100">
        <v>7.3361112999999998</v>
      </c>
      <c r="AQ86" s="100">
        <v>0.31671860000000002</v>
      </c>
      <c r="AR86" s="100">
        <v>0.40085979999999999</v>
      </c>
      <c r="AS86" s="128"/>
      <c r="AT86" s="123">
        <v>1979</v>
      </c>
      <c r="AU86" s="100">
        <v>0</v>
      </c>
      <c r="AV86" s="100">
        <v>7.5555399999999995E-2</v>
      </c>
      <c r="AW86" s="100">
        <v>0</v>
      </c>
      <c r="AX86" s="100">
        <v>0</v>
      </c>
      <c r="AY86" s="100">
        <v>0</v>
      </c>
      <c r="AZ86" s="100">
        <v>0</v>
      </c>
      <c r="BA86" s="100">
        <v>0</v>
      </c>
      <c r="BB86" s="100">
        <v>0</v>
      </c>
      <c r="BC86" s="100">
        <v>0.12642590000000001</v>
      </c>
      <c r="BD86" s="100">
        <v>0</v>
      </c>
      <c r="BE86" s="100">
        <v>0.25669720000000001</v>
      </c>
      <c r="BF86" s="100">
        <v>0.27707320000000002</v>
      </c>
      <c r="BG86" s="100">
        <v>0.34303850000000002</v>
      </c>
      <c r="BH86" s="100">
        <v>0.77829950000000003</v>
      </c>
      <c r="BI86" s="100">
        <v>0.80482469999999995</v>
      </c>
      <c r="BJ86" s="100">
        <v>3.6039355</v>
      </c>
      <c r="BK86" s="100">
        <v>5.7718391999999996</v>
      </c>
      <c r="BL86" s="100">
        <v>7.3914512999999999</v>
      </c>
      <c r="BM86" s="100">
        <v>0.26867410000000003</v>
      </c>
      <c r="BN86" s="100">
        <v>0.41037560000000001</v>
      </c>
      <c r="BO86" s="128"/>
      <c r="BP86" s="123">
        <v>1979</v>
      </c>
    </row>
    <row r="87" spans="1:68">
      <c r="A87" s="128"/>
      <c r="B87" s="123">
        <v>1980</v>
      </c>
      <c r="C87" s="100">
        <v>0.17244470000000001</v>
      </c>
      <c r="D87" s="100">
        <v>0</v>
      </c>
      <c r="E87" s="100">
        <v>0</v>
      </c>
      <c r="F87" s="100">
        <v>0</v>
      </c>
      <c r="G87" s="100">
        <v>0</v>
      </c>
      <c r="H87" s="100">
        <v>0</v>
      </c>
      <c r="I87" s="100">
        <v>0</v>
      </c>
      <c r="J87" s="100">
        <v>0</v>
      </c>
      <c r="K87" s="100">
        <v>0.24116090000000001</v>
      </c>
      <c r="L87" s="100">
        <v>0.26308310000000001</v>
      </c>
      <c r="M87" s="100">
        <v>0.50440600000000002</v>
      </c>
      <c r="N87" s="100">
        <v>0</v>
      </c>
      <c r="O87" s="100">
        <v>0.35424810000000001</v>
      </c>
      <c r="P87" s="100">
        <v>0.8137392</v>
      </c>
      <c r="Q87" s="100">
        <v>0</v>
      </c>
      <c r="R87" s="100">
        <v>4.8842433999999999</v>
      </c>
      <c r="S87" s="100">
        <v>8.1292551999999993</v>
      </c>
      <c r="T87" s="100">
        <v>18.323744000000001</v>
      </c>
      <c r="U87" s="100">
        <v>0.29980679999999998</v>
      </c>
      <c r="V87" s="100">
        <v>0.64480870000000001</v>
      </c>
      <c r="W87" s="128"/>
      <c r="X87" s="123">
        <v>1980</v>
      </c>
      <c r="Y87" s="100">
        <v>0</v>
      </c>
      <c r="Z87" s="100">
        <v>0</v>
      </c>
      <c r="AA87" s="100">
        <v>0</v>
      </c>
      <c r="AB87" s="100">
        <v>0</v>
      </c>
      <c r="AC87" s="100">
        <v>0</v>
      </c>
      <c r="AD87" s="100">
        <v>0</v>
      </c>
      <c r="AE87" s="100">
        <v>0</v>
      </c>
      <c r="AF87" s="100">
        <v>0</v>
      </c>
      <c r="AG87" s="100">
        <v>0</v>
      </c>
      <c r="AH87" s="100">
        <v>0</v>
      </c>
      <c r="AI87" s="100">
        <v>0</v>
      </c>
      <c r="AJ87" s="100">
        <v>1.3477743</v>
      </c>
      <c r="AK87" s="100">
        <v>0.64846009999999998</v>
      </c>
      <c r="AL87" s="100">
        <v>0</v>
      </c>
      <c r="AM87" s="100">
        <v>1.860768</v>
      </c>
      <c r="AN87" s="100">
        <v>2.6373568000000001</v>
      </c>
      <c r="AO87" s="100">
        <v>12.288031</v>
      </c>
      <c r="AP87" s="100">
        <v>15.405298999999999</v>
      </c>
      <c r="AQ87" s="100">
        <v>0.51649409999999996</v>
      </c>
      <c r="AR87" s="100">
        <v>0.64862830000000005</v>
      </c>
      <c r="AS87" s="128"/>
      <c r="AT87" s="123">
        <v>1980</v>
      </c>
      <c r="AU87" s="100">
        <v>8.83245E-2</v>
      </c>
      <c r="AV87" s="100">
        <v>0</v>
      </c>
      <c r="AW87" s="100">
        <v>0</v>
      </c>
      <c r="AX87" s="100">
        <v>0</v>
      </c>
      <c r="AY87" s="100">
        <v>0</v>
      </c>
      <c r="AZ87" s="100">
        <v>0</v>
      </c>
      <c r="BA87" s="100">
        <v>0</v>
      </c>
      <c r="BB87" s="100">
        <v>0</v>
      </c>
      <c r="BC87" s="100">
        <v>0.1234818</v>
      </c>
      <c r="BD87" s="100">
        <v>0.1348567</v>
      </c>
      <c r="BE87" s="100">
        <v>0.25821909999999998</v>
      </c>
      <c r="BF87" s="100">
        <v>0.67856970000000005</v>
      </c>
      <c r="BG87" s="100">
        <v>0.50786260000000005</v>
      </c>
      <c r="BH87" s="100">
        <v>0.37834859999999998</v>
      </c>
      <c r="BI87" s="100">
        <v>1.0387587</v>
      </c>
      <c r="BJ87" s="100">
        <v>3.5427909999999998</v>
      </c>
      <c r="BK87" s="100">
        <v>10.894655</v>
      </c>
      <c r="BL87" s="100">
        <v>16.212218</v>
      </c>
      <c r="BM87" s="100">
        <v>0.4082923</v>
      </c>
      <c r="BN87" s="100">
        <v>0.64771210000000001</v>
      </c>
      <c r="BO87" s="128"/>
      <c r="BP87" s="123">
        <v>1980</v>
      </c>
    </row>
    <row r="88" spans="1:68">
      <c r="A88" s="128"/>
      <c r="B88" s="123">
        <v>1981</v>
      </c>
      <c r="C88" s="100">
        <v>0.34292489999999998</v>
      </c>
      <c r="D88" s="100">
        <v>0</v>
      </c>
      <c r="E88" s="100">
        <v>0.1487571</v>
      </c>
      <c r="F88" s="100">
        <v>0</v>
      </c>
      <c r="G88" s="100">
        <v>0</v>
      </c>
      <c r="H88" s="100">
        <v>0</v>
      </c>
      <c r="I88" s="100">
        <v>0</v>
      </c>
      <c r="J88" s="100">
        <v>0.19834260000000001</v>
      </c>
      <c r="K88" s="100">
        <v>0</v>
      </c>
      <c r="L88" s="100">
        <v>0.26501999999999998</v>
      </c>
      <c r="M88" s="100">
        <v>0</v>
      </c>
      <c r="N88" s="100">
        <v>0</v>
      </c>
      <c r="O88" s="100">
        <v>0.68529059999999997</v>
      </c>
      <c r="P88" s="100">
        <v>0.79953629999999998</v>
      </c>
      <c r="Q88" s="100">
        <v>1.7042645999999999</v>
      </c>
      <c r="R88" s="100">
        <v>1.8833987999999999</v>
      </c>
      <c r="S88" s="100">
        <v>11.526049</v>
      </c>
      <c r="T88" s="100">
        <v>14.396775</v>
      </c>
      <c r="U88" s="100">
        <v>0.32222260000000003</v>
      </c>
      <c r="V88" s="100">
        <v>0.62302389999999996</v>
      </c>
      <c r="W88" s="128"/>
      <c r="X88" s="123">
        <v>1981</v>
      </c>
      <c r="Y88" s="100">
        <v>0.17972679999999999</v>
      </c>
      <c r="Z88" s="100">
        <v>0</v>
      </c>
      <c r="AA88" s="100">
        <v>0</v>
      </c>
      <c r="AB88" s="100">
        <v>0</v>
      </c>
      <c r="AC88" s="100">
        <v>0</v>
      </c>
      <c r="AD88" s="100">
        <v>0</v>
      </c>
      <c r="AE88" s="100">
        <v>0</v>
      </c>
      <c r="AF88" s="100">
        <v>0</v>
      </c>
      <c r="AG88" s="100">
        <v>0.24592800000000001</v>
      </c>
      <c r="AH88" s="100">
        <v>0</v>
      </c>
      <c r="AI88" s="100">
        <v>0</v>
      </c>
      <c r="AJ88" s="100">
        <v>0</v>
      </c>
      <c r="AK88" s="100">
        <v>0</v>
      </c>
      <c r="AL88" s="100">
        <v>0.34956359999999997</v>
      </c>
      <c r="AM88" s="100">
        <v>1.7743789000000001</v>
      </c>
      <c r="AN88" s="100">
        <v>1.9427535</v>
      </c>
      <c r="AO88" s="100">
        <v>5.8784916000000003</v>
      </c>
      <c r="AP88" s="100">
        <v>8.0208542000000005</v>
      </c>
      <c r="AQ88" s="100">
        <v>0.29431469999999998</v>
      </c>
      <c r="AR88" s="100">
        <v>0.36275049999999998</v>
      </c>
      <c r="AS88" s="128"/>
      <c r="AT88" s="123">
        <v>1981</v>
      </c>
      <c r="AU88" s="100">
        <v>0.26324609999999998</v>
      </c>
      <c r="AV88" s="100">
        <v>0</v>
      </c>
      <c r="AW88" s="100">
        <v>7.5966599999999995E-2</v>
      </c>
      <c r="AX88" s="100">
        <v>0</v>
      </c>
      <c r="AY88" s="100">
        <v>0</v>
      </c>
      <c r="AZ88" s="100">
        <v>0</v>
      </c>
      <c r="BA88" s="100">
        <v>0</v>
      </c>
      <c r="BB88" s="100">
        <v>0.1011049</v>
      </c>
      <c r="BC88" s="100">
        <v>0.1199321</v>
      </c>
      <c r="BD88" s="100">
        <v>0.13593160000000001</v>
      </c>
      <c r="BE88" s="100">
        <v>0</v>
      </c>
      <c r="BF88" s="100">
        <v>0</v>
      </c>
      <c r="BG88" s="100">
        <v>0.32618819999999998</v>
      </c>
      <c r="BH88" s="100">
        <v>0.55947599999999997</v>
      </c>
      <c r="BI88" s="100">
        <v>1.7436357</v>
      </c>
      <c r="BJ88" s="100">
        <v>1.9185683</v>
      </c>
      <c r="BK88" s="100">
        <v>7.7859891000000001</v>
      </c>
      <c r="BL88" s="100">
        <v>9.7476337999999991</v>
      </c>
      <c r="BM88" s="100">
        <v>0.30824360000000001</v>
      </c>
      <c r="BN88" s="100">
        <v>0.45680229999999999</v>
      </c>
      <c r="BO88" s="128"/>
      <c r="BP88" s="123">
        <v>1981</v>
      </c>
    </row>
    <row r="89" spans="1:68">
      <c r="A89" s="128"/>
      <c r="B89" s="123">
        <v>1982</v>
      </c>
      <c r="C89" s="100">
        <v>0</v>
      </c>
      <c r="D89" s="100">
        <v>0</v>
      </c>
      <c r="E89" s="100">
        <v>0</v>
      </c>
      <c r="F89" s="100">
        <v>0</v>
      </c>
      <c r="G89" s="100">
        <v>0.1479375</v>
      </c>
      <c r="H89" s="100">
        <v>0</v>
      </c>
      <c r="I89" s="100">
        <v>0</v>
      </c>
      <c r="J89" s="100">
        <v>0</v>
      </c>
      <c r="K89" s="100">
        <v>0.22520190000000001</v>
      </c>
      <c r="L89" s="100">
        <v>0.52150289999999999</v>
      </c>
      <c r="M89" s="100">
        <v>0.50984770000000001</v>
      </c>
      <c r="N89" s="100">
        <v>0.53457929999999998</v>
      </c>
      <c r="O89" s="100">
        <v>1.3138231</v>
      </c>
      <c r="P89" s="100">
        <v>0.39600819999999998</v>
      </c>
      <c r="Q89" s="100">
        <v>2.1795277</v>
      </c>
      <c r="R89" s="100">
        <v>2.7074834999999999</v>
      </c>
      <c r="S89" s="100">
        <v>5.4667710999999999</v>
      </c>
      <c r="T89" s="100">
        <v>10.54111</v>
      </c>
      <c r="U89" s="100">
        <v>0.34296660000000001</v>
      </c>
      <c r="V89" s="100">
        <v>0.57614120000000002</v>
      </c>
      <c r="W89" s="128"/>
      <c r="X89" s="123">
        <v>1982</v>
      </c>
      <c r="Y89" s="100">
        <v>0</v>
      </c>
      <c r="Z89" s="100">
        <v>0</v>
      </c>
      <c r="AA89" s="100">
        <v>0</v>
      </c>
      <c r="AB89" s="100">
        <v>0</v>
      </c>
      <c r="AC89" s="100">
        <v>0</v>
      </c>
      <c r="AD89" s="100">
        <v>0</v>
      </c>
      <c r="AE89" s="100">
        <v>0</v>
      </c>
      <c r="AF89" s="100">
        <v>0.19011439999999999</v>
      </c>
      <c r="AG89" s="100">
        <v>0</v>
      </c>
      <c r="AH89" s="100">
        <v>0</v>
      </c>
      <c r="AI89" s="100">
        <v>0.53499819999999998</v>
      </c>
      <c r="AJ89" s="100">
        <v>0</v>
      </c>
      <c r="AK89" s="100">
        <v>0.30148000000000003</v>
      </c>
      <c r="AL89" s="100">
        <v>0</v>
      </c>
      <c r="AM89" s="100">
        <v>1.2791977000000001</v>
      </c>
      <c r="AN89" s="100">
        <v>1.2419506</v>
      </c>
      <c r="AO89" s="100">
        <v>8.5735515000000007</v>
      </c>
      <c r="AP89" s="100">
        <v>15.437856</v>
      </c>
      <c r="AQ89" s="100">
        <v>0.39456380000000002</v>
      </c>
      <c r="AR89" s="100">
        <v>0.4951989</v>
      </c>
      <c r="AS89" s="128"/>
      <c r="AT89" s="123">
        <v>1982</v>
      </c>
      <c r="AU89" s="100">
        <v>0</v>
      </c>
      <c r="AV89" s="100">
        <v>0</v>
      </c>
      <c r="AW89" s="100">
        <v>0</v>
      </c>
      <c r="AX89" s="100">
        <v>0</v>
      </c>
      <c r="AY89" s="100">
        <v>7.4996199999999999E-2</v>
      </c>
      <c r="AZ89" s="100">
        <v>0</v>
      </c>
      <c r="BA89" s="100">
        <v>0</v>
      </c>
      <c r="BB89" s="100">
        <v>9.3175499999999994E-2</v>
      </c>
      <c r="BC89" s="100">
        <v>0.1154997</v>
      </c>
      <c r="BD89" s="100">
        <v>0.26726460000000002</v>
      </c>
      <c r="BE89" s="100">
        <v>0.52212029999999998</v>
      </c>
      <c r="BF89" s="100">
        <v>0.26800239999999997</v>
      </c>
      <c r="BG89" s="100">
        <v>0.78597570000000005</v>
      </c>
      <c r="BH89" s="100">
        <v>0.1842174</v>
      </c>
      <c r="BI89" s="100">
        <v>1.6744489</v>
      </c>
      <c r="BJ89" s="100">
        <v>1.8393105000000001</v>
      </c>
      <c r="BK89" s="100">
        <v>7.5069908999999999</v>
      </c>
      <c r="BL89" s="100">
        <v>14.125491</v>
      </c>
      <c r="BM89" s="100">
        <v>0.3688033</v>
      </c>
      <c r="BN89" s="100">
        <v>0.55325460000000004</v>
      </c>
      <c r="BO89" s="128"/>
      <c r="BP89" s="123">
        <v>1982</v>
      </c>
    </row>
    <row r="90" spans="1:68">
      <c r="A90" s="128"/>
      <c r="B90" s="123">
        <v>1983</v>
      </c>
      <c r="C90" s="100">
        <v>0</v>
      </c>
      <c r="D90" s="100">
        <v>0</v>
      </c>
      <c r="E90" s="100">
        <v>0</v>
      </c>
      <c r="F90" s="100">
        <v>0</v>
      </c>
      <c r="G90" s="100">
        <v>0.14618149999999999</v>
      </c>
      <c r="H90" s="100">
        <v>0</v>
      </c>
      <c r="I90" s="100">
        <v>0</v>
      </c>
      <c r="J90" s="100">
        <v>0</v>
      </c>
      <c r="K90" s="100">
        <v>0.21876719999999999</v>
      </c>
      <c r="L90" s="100">
        <v>0</v>
      </c>
      <c r="M90" s="100">
        <v>0.51900869999999999</v>
      </c>
      <c r="N90" s="100">
        <v>1.5811109999999999</v>
      </c>
      <c r="O90" s="100">
        <v>0.93907289999999999</v>
      </c>
      <c r="P90" s="100">
        <v>0.79412349999999998</v>
      </c>
      <c r="Q90" s="100">
        <v>1.5747618000000001</v>
      </c>
      <c r="R90" s="100">
        <v>5.1968299</v>
      </c>
      <c r="S90" s="100">
        <v>1.7310322</v>
      </c>
      <c r="T90" s="100">
        <v>31.014163</v>
      </c>
      <c r="U90" s="100">
        <v>0.44234279999999998</v>
      </c>
      <c r="V90" s="100">
        <v>0.85507359999999999</v>
      </c>
      <c r="W90" s="128"/>
      <c r="X90" s="123">
        <v>1983</v>
      </c>
      <c r="Y90" s="100">
        <v>0.35083599999999998</v>
      </c>
      <c r="Z90" s="100">
        <v>0</v>
      </c>
      <c r="AA90" s="100">
        <v>0</v>
      </c>
      <c r="AB90" s="100">
        <v>0</v>
      </c>
      <c r="AC90" s="100">
        <v>0.1505215</v>
      </c>
      <c r="AD90" s="100">
        <v>0</v>
      </c>
      <c r="AE90" s="100">
        <v>0</v>
      </c>
      <c r="AF90" s="100">
        <v>0</v>
      </c>
      <c r="AG90" s="100">
        <v>0</v>
      </c>
      <c r="AH90" s="100">
        <v>0</v>
      </c>
      <c r="AI90" s="100">
        <v>0.27228590000000003</v>
      </c>
      <c r="AJ90" s="100">
        <v>0.26725110000000002</v>
      </c>
      <c r="AK90" s="100">
        <v>0</v>
      </c>
      <c r="AL90" s="100">
        <v>1.3733057</v>
      </c>
      <c r="AM90" s="100">
        <v>1.2377157000000001</v>
      </c>
      <c r="AN90" s="100">
        <v>1.1838101999999999</v>
      </c>
      <c r="AO90" s="100">
        <v>7.3867519000000001</v>
      </c>
      <c r="AP90" s="100">
        <v>23.671883000000001</v>
      </c>
      <c r="AQ90" s="100">
        <v>0.53197519999999998</v>
      </c>
      <c r="AR90" s="100">
        <v>0.63506059999999998</v>
      </c>
      <c r="AS90" s="128"/>
      <c r="AT90" s="123">
        <v>1983</v>
      </c>
      <c r="AU90" s="100">
        <v>0.1709058</v>
      </c>
      <c r="AV90" s="100">
        <v>0</v>
      </c>
      <c r="AW90" s="100">
        <v>0</v>
      </c>
      <c r="AX90" s="100">
        <v>0</v>
      </c>
      <c r="AY90" s="100">
        <v>0.1483198</v>
      </c>
      <c r="AZ90" s="100">
        <v>0</v>
      </c>
      <c r="BA90" s="100">
        <v>0</v>
      </c>
      <c r="BB90" s="100">
        <v>0</v>
      </c>
      <c r="BC90" s="100">
        <v>0.11229409999999999</v>
      </c>
      <c r="BD90" s="100">
        <v>0</v>
      </c>
      <c r="BE90" s="100">
        <v>0.39861229999999997</v>
      </c>
      <c r="BF90" s="100">
        <v>0.92880079999999998</v>
      </c>
      <c r="BG90" s="100">
        <v>0.45247500000000002</v>
      </c>
      <c r="BH90" s="100">
        <v>1.1047323</v>
      </c>
      <c r="BI90" s="100">
        <v>1.3860429999999999</v>
      </c>
      <c r="BJ90" s="100">
        <v>2.8129295999999999</v>
      </c>
      <c r="BK90" s="100">
        <v>5.4193688</v>
      </c>
      <c r="BL90" s="100">
        <v>25.621551</v>
      </c>
      <c r="BM90" s="100">
        <v>0.48721950000000003</v>
      </c>
      <c r="BN90" s="100">
        <v>0.72579309999999997</v>
      </c>
      <c r="BO90" s="128"/>
      <c r="BP90" s="123">
        <v>1983</v>
      </c>
    </row>
    <row r="91" spans="1:68">
      <c r="A91" s="128"/>
      <c r="B91" s="123">
        <v>1984</v>
      </c>
      <c r="C91" s="100">
        <v>0</v>
      </c>
      <c r="D91" s="100">
        <v>0.1645422</v>
      </c>
      <c r="E91" s="100">
        <v>0</v>
      </c>
      <c r="F91" s="100">
        <v>0.15200900000000001</v>
      </c>
      <c r="G91" s="100">
        <v>0</v>
      </c>
      <c r="H91" s="100">
        <v>0</v>
      </c>
      <c r="I91" s="100">
        <v>0</v>
      </c>
      <c r="J91" s="100">
        <v>0</v>
      </c>
      <c r="K91" s="100">
        <v>0</v>
      </c>
      <c r="L91" s="100">
        <v>0.49363089999999998</v>
      </c>
      <c r="M91" s="100">
        <v>0.26321119999999998</v>
      </c>
      <c r="N91" s="100">
        <v>0.26142559999999998</v>
      </c>
      <c r="O91" s="100">
        <v>0.29808750000000001</v>
      </c>
      <c r="P91" s="100">
        <v>0.80198570000000002</v>
      </c>
      <c r="Q91" s="100">
        <v>1.5078484000000001</v>
      </c>
      <c r="R91" s="100">
        <v>4.1480006999999999</v>
      </c>
      <c r="S91" s="100">
        <v>6.5450379999999999</v>
      </c>
      <c r="T91" s="100">
        <v>26.492698000000001</v>
      </c>
      <c r="U91" s="100">
        <v>0.37283630000000001</v>
      </c>
      <c r="V91" s="100">
        <v>0.76241959999999998</v>
      </c>
      <c r="W91" s="128"/>
      <c r="X91" s="123">
        <v>1984</v>
      </c>
      <c r="Y91" s="100">
        <v>0</v>
      </c>
      <c r="Z91" s="100">
        <v>0</v>
      </c>
      <c r="AA91" s="100">
        <v>0</v>
      </c>
      <c r="AB91" s="100">
        <v>0</v>
      </c>
      <c r="AC91" s="100">
        <v>0.1503533</v>
      </c>
      <c r="AD91" s="100">
        <v>0</v>
      </c>
      <c r="AE91" s="100">
        <v>0.1613135</v>
      </c>
      <c r="AF91" s="100">
        <v>0</v>
      </c>
      <c r="AG91" s="100">
        <v>0</v>
      </c>
      <c r="AH91" s="100">
        <v>0.51826090000000002</v>
      </c>
      <c r="AI91" s="100">
        <v>0</v>
      </c>
      <c r="AJ91" s="100">
        <v>0.26707690000000001</v>
      </c>
      <c r="AK91" s="100">
        <v>0.28049780000000002</v>
      </c>
      <c r="AL91" s="100">
        <v>0.34623159999999997</v>
      </c>
      <c r="AM91" s="100">
        <v>0</v>
      </c>
      <c r="AN91" s="100">
        <v>1.7024174000000001</v>
      </c>
      <c r="AO91" s="100">
        <v>6.1989143000000002</v>
      </c>
      <c r="AP91" s="100">
        <v>13.217024</v>
      </c>
      <c r="AQ91" s="100">
        <v>0.35892010000000002</v>
      </c>
      <c r="AR91" s="100">
        <v>0.42798380000000003</v>
      </c>
      <c r="AS91" s="128"/>
      <c r="AT91" s="123">
        <v>1984</v>
      </c>
      <c r="AU91" s="100">
        <v>0</v>
      </c>
      <c r="AV91" s="100">
        <v>8.4288699999999994E-2</v>
      </c>
      <c r="AW91" s="100">
        <v>0</v>
      </c>
      <c r="AX91" s="100">
        <v>7.7675400000000006E-2</v>
      </c>
      <c r="AY91" s="100">
        <v>7.3968300000000001E-2</v>
      </c>
      <c r="AZ91" s="100">
        <v>0</v>
      </c>
      <c r="BA91" s="100">
        <v>8.0208000000000002E-2</v>
      </c>
      <c r="BB91" s="100">
        <v>0</v>
      </c>
      <c r="BC91" s="100">
        <v>0</v>
      </c>
      <c r="BD91" s="100">
        <v>0.50564620000000005</v>
      </c>
      <c r="BE91" s="100">
        <v>0.1347787</v>
      </c>
      <c r="BF91" s="100">
        <v>0.26422099999999998</v>
      </c>
      <c r="BG91" s="100">
        <v>0.28902529999999999</v>
      </c>
      <c r="BH91" s="100">
        <v>0.55740840000000003</v>
      </c>
      <c r="BI91" s="100">
        <v>0.66465790000000002</v>
      </c>
      <c r="BJ91" s="100">
        <v>2.6957811</v>
      </c>
      <c r="BK91" s="100">
        <v>6.3204587999999999</v>
      </c>
      <c r="BL91" s="100">
        <v>16.751453000000001</v>
      </c>
      <c r="BM91" s="100">
        <v>0.36586800000000003</v>
      </c>
      <c r="BN91" s="100">
        <v>0.5425856</v>
      </c>
      <c r="BO91" s="128"/>
      <c r="BP91" s="123">
        <v>1984</v>
      </c>
    </row>
    <row r="92" spans="1:68">
      <c r="A92" s="128"/>
      <c r="B92" s="123">
        <v>1985</v>
      </c>
      <c r="C92" s="100">
        <v>0</v>
      </c>
      <c r="D92" s="100">
        <v>0</v>
      </c>
      <c r="E92" s="100">
        <v>0</v>
      </c>
      <c r="F92" s="100">
        <v>0</v>
      </c>
      <c r="G92" s="100">
        <v>0</v>
      </c>
      <c r="H92" s="100">
        <v>0</v>
      </c>
      <c r="I92" s="100">
        <v>0.1593755</v>
      </c>
      <c r="J92" s="100">
        <v>0</v>
      </c>
      <c r="K92" s="100">
        <v>0</v>
      </c>
      <c r="L92" s="100">
        <v>0</v>
      </c>
      <c r="M92" s="100">
        <v>0</v>
      </c>
      <c r="N92" s="100">
        <v>0</v>
      </c>
      <c r="O92" s="100">
        <v>0</v>
      </c>
      <c r="P92" s="100">
        <v>0.39384340000000001</v>
      </c>
      <c r="Q92" s="100">
        <v>0.97493920000000001</v>
      </c>
      <c r="R92" s="100">
        <v>4.7494657</v>
      </c>
      <c r="S92" s="100">
        <v>14.192226</v>
      </c>
      <c r="T92" s="100">
        <v>21.600272</v>
      </c>
      <c r="U92" s="100">
        <v>0.32983509999999999</v>
      </c>
      <c r="V92" s="100">
        <v>0.72140879999999996</v>
      </c>
      <c r="W92" s="128"/>
      <c r="X92" s="123">
        <v>1985</v>
      </c>
      <c r="Y92" s="100">
        <v>0</v>
      </c>
      <c r="Z92" s="100">
        <v>0</v>
      </c>
      <c r="AA92" s="100">
        <v>0</v>
      </c>
      <c r="AB92" s="100">
        <v>0</v>
      </c>
      <c r="AC92" s="100">
        <v>0</v>
      </c>
      <c r="AD92" s="100">
        <v>0</v>
      </c>
      <c r="AE92" s="100">
        <v>0.15994729999999999</v>
      </c>
      <c r="AF92" s="100">
        <v>0</v>
      </c>
      <c r="AG92" s="100">
        <v>0</v>
      </c>
      <c r="AH92" s="100">
        <v>0</v>
      </c>
      <c r="AI92" s="100">
        <v>0</v>
      </c>
      <c r="AJ92" s="100">
        <v>0</v>
      </c>
      <c r="AK92" s="100">
        <v>0.82449519999999998</v>
      </c>
      <c r="AL92" s="100">
        <v>0.34196100000000001</v>
      </c>
      <c r="AM92" s="100">
        <v>1.9290271999999999</v>
      </c>
      <c r="AN92" s="100">
        <v>2.7176866999999998</v>
      </c>
      <c r="AO92" s="100">
        <v>12.130875</v>
      </c>
      <c r="AP92" s="100">
        <v>31.527626000000001</v>
      </c>
      <c r="AQ92" s="100">
        <v>0.72100940000000002</v>
      </c>
      <c r="AR92" s="100">
        <v>0.83214619999999995</v>
      </c>
      <c r="AS92" s="128"/>
      <c r="AT92" s="123">
        <v>1985</v>
      </c>
      <c r="AU92" s="100">
        <v>0</v>
      </c>
      <c r="AV92" s="100">
        <v>0</v>
      </c>
      <c r="AW92" s="100">
        <v>0</v>
      </c>
      <c r="AX92" s="100">
        <v>0</v>
      </c>
      <c r="AY92" s="100">
        <v>0</v>
      </c>
      <c r="AZ92" s="100">
        <v>0</v>
      </c>
      <c r="BA92" s="100">
        <v>0.15966089999999999</v>
      </c>
      <c r="BB92" s="100">
        <v>0</v>
      </c>
      <c r="BC92" s="100">
        <v>0</v>
      </c>
      <c r="BD92" s="100">
        <v>0</v>
      </c>
      <c r="BE92" s="100">
        <v>0</v>
      </c>
      <c r="BF92" s="100">
        <v>0</v>
      </c>
      <c r="BG92" s="100">
        <v>0.42340290000000003</v>
      </c>
      <c r="BH92" s="100">
        <v>0.36607309999999998</v>
      </c>
      <c r="BI92" s="100">
        <v>1.5075193</v>
      </c>
      <c r="BJ92" s="100">
        <v>3.5448423</v>
      </c>
      <c r="BK92" s="100">
        <v>12.861879999999999</v>
      </c>
      <c r="BL92" s="100">
        <v>28.8736</v>
      </c>
      <c r="BM92" s="100">
        <v>0.52570530000000004</v>
      </c>
      <c r="BN92" s="100">
        <v>0.80042360000000001</v>
      </c>
      <c r="BO92" s="128"/>
      <c r="BP92" s="123">
        <v>1985</v>
      </c>
    </row>
    <row r="93" spans="1:68">
      <c r="A93" s="128"/>
      <c r="B93" s="123">
        <v>1986</v>
      </c>
      <c r="C93" s="100">
        <v>0</v>
      </c>
      <c r="D93" s="100">
        <v>0</v>
      </c>
      <c r="E93" s="100">
        <v>0</v>
      </c>
      <c r="F93" s="100">
        <v>0</v>
      </c>
      <c r="G93" s="100">
        <v>0</v>
      </c>
      <c r="H93" s="100">
        <v>0</v>
      </c>
      <c r="I93" s="100">
        <v>0.15730810000000001</v>
      </c>
      <c r="J93" s="100">
        <v>0</v>
      </c>
      <c r="K93" s="100">
        <v>0</v>
      </c>
      <c r="L93" s="100">
        <v>0</v>
      </c>
      <c r="M93" s="100">
        <v>0.53050540000000002</v>
      </c>
      <c r="N93" s="100">
        <v>0.25985229999999998</v>
      </c>
      <c r="O93" s="100">
        <v>1.1376596999999999</v>
      </c>
      <c r="P93" s="100">
        <v>2.2551982000000002</v>
      </c>
      <c r="Q93" s="100">
        <v>2.8660960000000002</v>
      </c>
      <c r="R93" s="100">
        <v>7.5334107000000001</v>
      </c>
      <c r="S93" s="100">
        <v>10.551544</v>
      </c>
      <c r="T93" s="100">
        <v>20.168842000000001</v>
      </c>
      <c r="U93" s="100">
        <v>0.54998709999999995</v>
      </c>
      <c r="V93" s="100">
        <v>0.9391273</v>
      </c>
      <c r="W93" s="128"/>
      <c r="X93" s="123">
        <v>1986</v>
      </c>
      <c r="Y93" s="100">
        <v>0</v>
      </c>
      <c r="Z93" s="100">
        <v>0</v>
      </c>
      <c r="AA93" s="100">
        <v>0</v>
      </c>
      <c r="AB93" s="100">
        <v>0.15182090000000001</v>
      </c>
      <c r="AC93" s="100">
        <v>0</v>
      </c>
      <c r="AD93" s="100">
        <v>0</v>
      </c>
      <c r="AE93" s="100">
        <v>0</v>
      </c>
      <c r="AF93" s="100">
        <v>0</v>
      </c>
      <c r="AG93" s="100">
        <v>0</v>
      </c>
      <c r="AH93" s="100">
        <v>0.24444440000000001</v>
      </c>
      <c r="AI93" s="100">
        <v>0.27789199999999997</v>
      </c>
      <c r="AJ93" s="100">
        <v>0.26975850000000001</v>
      </c>
      <c r="AK93" s="100">
        <v>0.27186179999999999</v>
      </c>
      <c r="AL93" s="100">
        <v>0.65768059999999995</v>
      </c>
      <c r="AM93" s="100">
        <v>2.2739935</v>
      </c>
      <c r="AN93" s="100">
        <v>3.1298905000000001</v>
      </c>
      <c r="AO93" s="100">
        <v>10.953455999999999</v>
      </c>
      <c r="AP93" s="100">
        <v>27.48734</v>
      </c>
      <c r="AQ93" s="100">
        <v>0.72335769999999999</v>
      </c>
      <c r="AR93" s="100">
        <v>0.81523889999999999</v>
      </c>
      <c r="AS93" s="128"/>
      <c r="AT93" s="123">
        <v>1986</v>
      </c>
      <c r="AU93" s="100">
        <v>0</v>
      </c>
      <c r="AV93" s="100">
        <v>0</v>
      </c>
      <c r="AW93" s="100">
        <v>0</v>
      </c>
      <c r="AX93" s="100">
        <v>7.4226799999999996E-2</v>
      </c>
      <c r="AY93" s="100">
        <v>0</v>
      </c>
      <c r="AZ93" s="100">
        <v>0</v>
      </c>
      <c r="BA93" s="100">
        <v>7.8789399999999996E-2</v>
      </c>
      <c r="BB93" s="100">
        <v>0</v>
      </c>
      <c r="BC93" s="100">
        <v>0</v>
      </c>
      <c r="BD93" s="100">
        <v>0.1187265</v>
      </c>
      <c r="BE93" s="100">
        <v>0.4071379</v>
      </c>
      <c r="BF93" s="100">
        <v>0.26471270000000002</v>
      </c>
      <c r="BG93" s="100">
        <v>0.69499180000000005</v>
      </c>
      <c r="BH93" s="100">
        <v>1.4031370999999999</v>
      </c>
      <c r="BI93" s="100">
        <v>2.5359417</v>
      </c>
      <c r="BJ93" s="100">
        <v>4.9315439999999997</v>
      </c>
      <c r="BK93" s="100">
        <v>10.80935</v>
      </c>
      <c r="BL93" s="100">
        <v>25.522831</v>
      </c>
      <c r="BM93" s="100">
        <v>0.63676969999999999</v>
      </c>
      <c r="BN93" s="100">
        <v>0.88703160000000003</v>
      </c>
      <c r="BO93" s="128"/>
      <c r="BP93" s="123">
        <v>1986</v>
      </c>
    </row>
    <row r="94" spans="1:68">
      <c r="A94" s="128"/>
      <c r="B94" s="123">
        <v>1987</v>
      </c>
      <c r="C94" s="100">
        <v>0</v>
      </c>
      <c r="D94" s="100">
        <v>0</v>
      </c>
      <c r="E94" s="100">
        <v>0</v>
      </c>
      <c r="F94" s="100">
        <v>0</v>
      </c>
      <c r="G94" s="100">
        <v>0</v>
      </c>
      <c r="H94" s="100">
        <v>0</v>
      </c>
      <c r="I94" s="100">
        <v>0</v>
      </c>
      <c r="J94" s="100">
        <v>0</v>
      </c>
      <c r="K94" s="100">
        <v>0</v>
      </c>
      <c r="L94" s="100">
        <v>0</v>
      </c>
      <c r="M94" s="100">
        <v>0.25998270000000001</v>
      </c>
      <c r="N94" s="100">
        <v>0.5258024</v>
      </c>
      <c r="O94" s="100">
        <v>0.56275249999999999</v>
      </c>
      <c r="P94" s="100">
        <v>0.358545</v>
      </c>
      <c r="Q94" s="100">
        <v>1.8788075</v>
      </c>
      <c r="R94" s="100">
        <v>2.1791239999999998</v>
      </c>
      <c r="S94" s="100">
        <v>17.053447999999999</v>
      </c>
      <c r="T94" s="100">
        <v>19.308214</v>
      </c>
      <c r="U94" s="100">
        <v>0.39417340000000001</v>
      </c>
      <c r="V94" s="100">
        <v>0.75498759999999998</v>
      </c>
      <c r="W94" s="128"/>
      <c r="X94" s="123">
        <v>1987</v>
      </c>
      <c r="Y94" s="100">
        <v>0</v>
      </c>
      <c r="Z94" s="100">
        <v>0</v>
      </c>
      <c r="AA94" s="100">
        <v>0</v>
      </c>
      <c r="AB94" s="100">
        <v>0</v>
      </c>
      <c r="AC94" s="100">
        <v>0</v>
      </c>
      <c r="AD94" s="100">
        <v>0</v>
      </c>
      <c r="AE94" s="100">
        <v>0</v>
      </c>
      <c r="AF94" s="100">
        <v>0</v>
      </c>
      <c r="AG94" s="100">
        <v>0</v>
      </c>
      <c r="AH94" s="100">
        <v>0.23712130000000001</v>
      </c>
      <c r="AI94" s="100">
        <v>0.27169260000000001</v>
      </c>
      <c r="AJ94" s="100">
        <v>0.2723237</v>
      </c>
      <c r="AK94" s="100">
        <v>0.27150600000000003</v>
      </c>
      <c r="AL94" s="100">
        <v>0.94894670000000003</v>
      </c>
      <c r="AM94" s="100">
        <v>1.1227419000000001</v>
      </c>
      <c r="AN94" s="100">
        <v>6.0340318999999996</v>
      </c>
      <c r="AO94" s="100">
        <v>8.8866627000000005</v>
      </c>
      <c r="AP94" s="100">
        <v>30.866102999999999</v>
      </c>
      <c r="AQ94" s="100">
        <v>0.7734219</v>
      </c>
      <c r="AR94" s="100">
        <v>0.86495069999999996</v>
      </c>
      <c r="AS94" s="128"/>
      <c r="AT94" s="123">
        <v>1987</v>
      </c>
      <c r="AU94" s="100">
        <v>0</v>
      </c>
      <c r="AV94" s="100">
        <v>0</v>
      </c>
      <c r="AW94" s="100">
        <v>0</v>
      </c>
      <c r="AX94" s="100">
        <v>0</v>
      </c>
      <c r="AY94" s="100">
        <v>0</v>
      </c>
      <c r="AZ94" s="100">
        <v>0</v>
      </c>
      <c r="BA94" s="100">
        <v>0</v>
      </c>
      <c r="BB94" s="100">
        <v>0</v>
      </c>
      <c r="BC94" s="100">
        <v>0</v>
      </c>
      <c r="BD94" s="100">
        <v>0.1151556</v>
      </c>
      <c r="BE94" s="100">
        <v>0.26570870000000002</v>
      </c>
      <c r="BF94" s="100">
        <v>0.40129429999999999</v>
      </c>
      <c r="BG94" s="100">
        <v>0.4145295</v>
      </c>
      <c r="BH94" s="100">
        <v>0.67221810000000004</v>
      </c>
      <c r="BI94" s="100">
        <v>1.4580173999999999</v>
      </c>
      <c r="BJ94" s="100">
        <v>4.4570959999999999</v>
      </c>
      <c r="BK94" s="100">
        <v>11.846632</v>
      </c>
      <c r="BL94" s="100">
        <v>27.726156</v>
      </c>
      <c r="BM94" s="100">
        <v>0.58411670000000004</v>
      </c>
      <c r="BN94" s="100">
        <v>0.83530470000000001</v>
      </c>
      <c r="BO94" s="128"/>
      <c r="BP94" s="123">
        <v>1987</v>
      </c>
    </row>
    <row r="95" spans="1:68">
      <c r="A95" s="128"/>
      <c r="B95" s="123">
        <v>1988</v>
      </c>
      <c r="C95" s="100">
        <v>0</v>
      </c>
      <c r="D95" s="100">
        <v>0</v>
      </c>
      <c r="E95" s="100">
        <v>0</v>
      </c>
      <c r="F95" s="100">
        <v>0</v>
      </c>
      <c r="G95" s="100">
        <v>0.1485591</v>
      </c>
      <c r="H95" s="100">
        <v>0</v>
      </c>
      <c r="I95" s="100">
        <v>0</v>
      </c>
      <c r="J95" s="100">
        <v>0</v>
      </c>
      <c r="K95" s="100">
        <v>0.16774410000000001</v>
      </c>
      <c r="L95" s="100">
        <v>0</v>
      </c>
      <c r="M95" s="100">
        <v>0.25387539999999997</v>
      </c>
      <c r="N95" s="100">
        <v>1.0658112</v>
      </c>
      <c r="O95" s="100">
        <v>0.55381720000000001</v>
      </c>
      <c r="P95" s="100">
        <v>2.7370078000000002</v>
      </c>
      <c r="Q95" s="100">
        <v>1.8808393999999999</v>
      </c>
      <c r="R95" s="100">
        <v>4.8889851000000002</v>
      </c>
      <c r="S95" s="100">
        <v>6.7763532</v>
      </c>
      <c r="T95" s="100">
        <v>36.953940000000003</v>
      </c>
      <c r="U95" s="100">
        <v>0.56976979999999999</v>
      </c>
      <c r="V95" s="100">
        <v>1.0275548000000001</v>
      </c>
      <c r="W95" s="128"/>
      <c r="X95" s="123">
        <v>1988</v>
      </c>
      <c r="Y95" s="100">
        <v>0.166627</v>
      </c>
      <c r="Z95" s="100">
        <v>0</v>
      </c>
      <c r="AA95" s="100">
        <v>0</v>
      </c>
      <c r="AB95" s="100">
        <v>0</v>
      </c>
      <c r="AC95" s="100">
        <v>0</v>
      </c>
      <c r="AD95" s="100">
        <v>0</v>
      </c>
      <c r="AE95" s="100">
        <v>0</v>
      </c>
      <c r="AF95" s="100">
        <v>0</v>
      </c>
      <c r="AG95" s="100">
        <v>0</v>
      </c>
      <c r="AH95" s="100">
        <v>0</v>
      </c>
      <c r="AI95" s="100">
        <v>0.26498349999999998</v>
      </c>
      <c r="AJ95" s="100">
        <v>0.27508120000000003</v>
      </c>
      <c r="AK95" s="100">
        <v>0.81066839999999996</v>
      </c>
      <c r="AL95" s="100">
        <v>0.91096809999999995</v>
      </c>
      <c r="AM95" s="100">
        <v>2.2428314</v>
      </c>
      <c r="AN95" s="100">
        <v>8.2579592000000002</v>
      </c>
      <c r="AO95" s="100">
        <v>9.2981449999999999</v>
      </c>
      <c r="AP95" s="100">
        <v>36.067445999999997</v>
      </c>
      <c r="AQ95" s="100">
        <v>0.96580809999999995</v>
      </c>
      <c r="AR95" s="100">
        <v>1.0549398000000001</v>
      </c>
      <c r="AS95" s="128"/>
      <c r="AT95" s="123">
        <v>1988</v>
      </c>
      <c r="AU95" s="100">
        <v>8.13305E-2</v>
      </c>
      <c r="AV95" s="100">
        <v>0</v>
      </c>
      <c r="AW95" s="100">
        <v>0</v>
      </c>
      <c r="AX95" s="100">
        <v>0</v>
      </c>
      <c r="AY95" s="100">
        <v>7.5425099999999995E-2</v>
      </c>
      <c r="AZ95" s="100">
        <v>0</v>
      </c>
      <c r="BA95" s="100">
        <v>0</v>
      </c>
      <c r="BB95" s="100">
        <v>0</v>
      </c>
      <c r="BC95" s="100">
        <v>8.5751499999999994E-2</v>
      </c>
      <c r="BD95" s="100">
        <v>0</v>
      </c>
      <c r="BE95" s="100">
        <v>0.2593105</v>
      </c>
      <c r="BF95" s="100">
        <v>0.67674570000000001</v>
      </c>
      <c r="BG95" s="100">
        <v>0.68381210000000003</v>
      </c>
      <c r="BH95" s="100">
        <v>1.7695983</v>
      </c>
      <c r="BI95" s="100">
        <v>2.0825089999999999</v>
      </c>
      <c r="BJ95" s="100">
        <v>6.8759831</v>
      </c>
      <c r="BK95" s="100">
        <v>8.3808246999999998</v>
      </c>
      <c r="BL95" s="100">
        <v>36.311348000000002</v>
      </c>
      <c r="BM95" s="100">
        <v>0.76819950000000004</v>
      </c>
      <c r="BN95" s="100">
        <v>1.0517004999999999</v>
      </c>
      <c r="BO95" s="128"/>
      <c r="BP95" s="123">
        <v>1988</v>
      </c>
    </row>
    <row r="96" spans="1:68">
      <c r="A96" s="128"/>
      <c r="B96" s="123">
        <v>1989</v>
      </c>
      <c r="C96" s="100">
        <v>0</v>
      </c>
      <c r="D96" s="100">
        <v>0</v>
      </c>
      <c r="E96" s="100">
        <v>0</v>
      </c>
      <c r="F96" s="100">
        <v>0</v>
      </c>
      <c r="G96" s="100">
        <v>0</v>
      </c>
      <c r="H96" s="100">
        <v>0</v>
      </c>
      <c r="I96" s="100">
        <v>0</v>
      </c>
      <c r="J96" s="100">
        <v>0.30814930000000001</v>
      </c>
      <c r="K96" s="100">
        <v>0</v>
      </c>
      <c r="L96" s="100">
        <v>0</v>
      </c>
      <c r="M96" s="100">
        <v>0.24634790000000001</v>
      </c>
      <c r="N96" s="100">
        <v>0</v>
      </c>
      <c r="O96" s="100">
        <v>0.54835990000000001</v>
      </c>
      <c r="P96" s="100">
        <v>1.3030674</v>
      </c>
      <c r="Q96" s="100">
        <v>2.3562566</v>
      </c>
      <c r="R96" s="100">
        <v>11.348692</v>
      </c>
      <c r="S96" s="100">
        <v>11.678302</v>
      </c>
      <c r="T96" s="100">
        <v>37.518759000000003</v>
      </c>
      <c r="U96" s="100">
        <v>0.6557307</v>
      </c>
      <c r="V96" s="100">
        <v>1.2014636000000001</v>
      </c>
      <c r="W96" s="128"/>
      <c r="X96" s="123">
        <v>1989</v>
      </c>
      <c r="Y96" s="100">
        <v>0</v>
      </c>
      <c r="Z96" s="100">
        <v>0</v>
      </c>
      <c r="AA96" s="100">
        <v>0</v>
      </c>
      <c r="AB96" s="100">
        <v>0</v>
      </c>
      <c r="AC96" s="100">
        <v>0</v>
      </c>
      <c r="AD96" s="100">
        <v>0</v>
      </c>
      <c r="AE96" s="100">
        <v>0</v>
      </c>
      <c r="AF96" s="100">
        <v>0</v>
      </c>
      <c r="AG96" s="100">
        <v>0</v>
      </c>
      <c r="AH96" s="100">
        <v>0.2193367</v>
      </c>
      <c r="AI96" s="100">
        <v>0</v>
      </c>
      <c r="AJ96" s="100">
        <v>0</v>
      </c>
      <c r="AK96" s="100">
        <v>0.26983200000000002</v>
      </c>
      <c r="AL96" s="100">
        <v>2.3332185999999999</v>
      </c>
      <c r="AM96" s="100">
        <v>1.5048286</v>
      </c>
      <c r="AN96" s="100">
        <v>2.7935431999999998</v>
      </c>
      <c r="AO96" s="100">
        <v>17.936012999999999</v>
      </c>
      <c r="AP96" s="100">
        <v>43.601270999999997</v>
      </c>
      <c r="AQ96" s="100">
        <v>1.0561507999999999</v>
      </c>
      <c r="AR96" s="100">
        <v>1.1336649999999999</v>
      </c>
      <c r="AS96" s="128"/>
      <c r="AT96" s="123">
        <v>1989</v>
      </c>
      <c r="AU96" s="100">
        <v>0</v>
      </c>
      <c r="AV96" s="100">
        <v>0</v>
      </c>
      <c r="AW96" s="100">
        <v>0</v>
      </c>
      <c r="AX96" s="100">
        <v>0</v>
      </c>
      <c r="AY96" s="100">
        <v>0</v>
      </c>
      <c r="AZ96" s="100">
        <v>0</v>
      </c>
      <c r="BA96" s="100">
        <v>0</v>
      </c>
      <c r="BB96" s="100">
        <v>0.15447</v>
      </c>
      <c r="BC96" s="100">
        <v>0</v>
      </c>
      <c r="BD96" s="100">
        <v>0.1065859</v>
      </c>
      <c r="BE96" s="100">
        <v>0.1257692</v>
      </c>
      <c r="BF96" s="100">
        <v>0</v>
      </c>
      <c r="BG96" s="100">
        <v>0.40798289999999998</v>
      </c>
      <c r="BH96" s="100">
        <v>1.8466027</v>
      </c>
      <c r="BI96" s="100">
        <v>1.8827978999999999</v>
      </c>
      <c r="BJ96" s="100">
        <v>6.3086637000000003</v>
      </c>
      <c r="BK96" s="100">
        <v>15.649081000000001</v>
      </c>
      <c r="BL96" s="100">
        <v>41.902952999999997</v>
      </c>
      <c r="BM96" s="100">
        <v>0.85640799999999995</v>
      </c>
      <c r="BN96" s="100">
        <v>1.1792003</v>
      </c>
      <c r="BO96" s="128"/>
      <c r="BP96" s="123">
        <v>1989</v>
      </c>
    </row>
    <row r="97" spans="1:68">
      <c r="A97" s="128"/>
      <c r="B97" s="123">
        <v>1990</v>
      </c>
      <c r="C97" s="100">
        <v>0</v>
      </c>
      <c r="D97" s="100">
        <v>0</v>
      </c>
      <c r="E97" s="100">
        <v>0</v>
      </c>
      <c r="F97" s="100">
        <v>0</v>
      </c>
      <c r="G97" s="100">
        <v>0</v>
      </c>
      <c r="H97" s="100">
        <v>0</v>
      </c>
      <c r="I97" s="100">
        <v>0.1430302</v>
      </c>
      <c r="J97" s="100">
        <v>0</v>
      </c>
      <c r="K97" s="100">
        <v>0.15613750000000001</v>
      </c>
      <c r="L97" s="100">
        <v>0.59585520000000003</v>
      </c>
      <c r="M97" s="100">
        <v>0</v>
      </c>
      <c r="N97" s="100">
        <v>0</v>
      </c>
      <c r="O97" s="100">
        <v>0.5437516</v>
      </c>
      <c r="P97" s="100">
        <v>0.63737100000000002</v>
      </c>
      <c r="Q97" s="100">
        <v>2.2947568999999999</v>
      </c>
      <c r="R97" s="100">
        <v>6.4709421999999996</v>
      </c>
      <c r="S97" s="100">
        <v>9.9039318999999999</v>
      </c>
      <c r="T97" s="100">
        <v>45.710436000000001</v>
      </c>
      <c r="U97" s="100">
        <v>0.5992056</v>
      </c>
      <c r="V97" s="100">
        <v>1.1513123999999999</v>
      </c>
      <c r="W97" s="128"/>
      <c r="X97" s="123">
        <v>1990</v>
      </c>
      <c r="Y97" s="100">
        <v>0</v>
      </c>
      <c r="Z97" s="100">
        <v>0</v>
      </c>
      <c r="AA97" s="100">
        <v>0</v>
      </c>
      <c r="AB97" s="100">
        <v>0</v>
      </c>
      <c r="AC97" s="100">
        <v>0</v>
      </c>
      <c r="AD97" s="100">
        <v>0</v>
      </c>
      <c r="AE97" s="100">
        <v>0.14399909999999999</v>
      </c>
      <c r="AF97" s="100">
        <v>0</v>
      </c>
      <c r="AG97" s="100">
        <v>0</v>
      </c>
      <c r="AH97" s="100">
        <v>0</v>
      </c>
      <c r="AI97" s="100">
        <v>0.49890240000000002</v>
      </c>
      <c r="AJ97" s="100">
        <v>0.83533579999999996</v>
      </c>
      <c r="AK97" s="100">
        <v>0.80938239999999995</v>
      </c>
      <c r="AL97" s="100">
        <v>0.57378600000000002</v>
      </c>
      <c r="AM97" s="100">
        <v>1.477989</v>
      </c>
      <c r="AN97" s="100">
        <v>4.9843446</v>
      </c>
      <c r="AO97" s="100">
        <v>13.637179</v>
      </c>
      <c r="AP97" s="100">
        <v>38.822448999999999</v>
      </c>
      <c r="AQ97" s="100">
        <v>1.0053942</v>
      </c>
      <c r="AR97" s="100">
        <v>1.0863708000000001</v>
      </c>
      <c r="AS97" s="128"/>
      <c r="AT97" s="123">
        <v>1990</v>
      </c>
      <c r="AU97" s="100">
        <v>0</v>
      </c>
      <c r="AV97" s="100">
        <v>0</v>
      </c>
      <c r="AW97" s="100">
        <v>0</v>
      </c>
      <c r="AX97" s="100">
        <v>0</v>
      </c>
      <c r="AY97" s="100">
        <v>0</v>
      </c>
      <c r="AZ97" s="100">
        <v>0</v>
      </c>
      <c r="BA97" s="100">
        <v>0.143513</v>
      </c>
      <c r="BB97" s="100">
        <v>0</v>
      </c>
      <c r="BC97" s="100">
        <v>7.9414499999999999E-2</v>
      </c>
      <c r="BD97" s="100">
        <v>0.30546200000000001</v>
      </c>
      <c r="BE97" s="100">
        <v>0.24356320000000001</v>
      </c>
      <c r="BF97" s="100">
        <v>0.41318559999999999</v>
      </c>
      <c r="BG97" s="100">
        <v>0.67707740000000005</v>
      </c>
      <c r="BH97" s="100">
        <v>0.60390940000000004</v>
      </c>
      <c r="BI97" s="100">
        <v>1.8422765999999999</v>
      </c>
      <c r="BJ97" s="100">
        <v>5.5965973</v>
      </c>
      <c r="BK97" s="100">
        <v>12.267096</v>
      </c>
      <c r="BL97" s="100">
        <v>40.767792999999998</v>
      </c>
      <c r="BM97" s="100">
        <v>0.80280680000000004</v>
      </c>
      <c r="BN97" s="100">
        <v>1.1018173</v>
      </c>
      <c r="BO97" s="128"/>
      <c r="BP97" s="123">
        <v>1990</v>
      </c>
    </row>
    <row r="98" spans="1:68">
      <c r="A98" s="128"/>
      <c r="B98" s="123">
        <v>1991</v>
      </c>
      <c r="C98" s="100">
        <v>0</v>
      </c>
      <c r="D98" s="100">
        <v>0</v>
      </c>
      <c r="E98" s="100">
        <v>0</v>
      </c>
      <c r="F98" s="100">
        <v>0</v>
      </c>
      <c r="G98" s="100">
        <v>0</v>
      </c>
      <c r="H98" s="100">
        <v>0</v>
      </c>
      <c r="I98" s="100">
        <v>0</v>
      </c>
      <c r="J98" s="100">
        <v>0</v>
      </c>
      <c r="K98" s="100">
        <v>0</v>
      </c>
      <c r="L98" s="100">
        <v>0.1899342</v>
      </c>
      <c r="M98" s="100">
        <v>0</v>
      </c>
      <c r="N98" s="100">
        <v>0.54451110000000003</v>
      </c>
      <c r="O98" s="100">
        <v>0.54528750000000004</v>
      </c>
      <c r="P98" s="100">
        <v>1.2494456</v>
      </c>
      <c r="Q98" s="100">
        <v>2.1882413000000001</v>
      </c>
      <c r="R98" s="100">
        <v>3.1447924999999999</v>
      </c>
      <c r="S98" s="100">
        <v>8.2925616000000009</v>
      </c>
      <c r="T98" s="100">
        <v>27.137042000000001</v>
      </c>
      <c r="U98" s="100">
        <v>0.44107020000000002</v>
      </c>
      <c r="V98" s="100">
        <v>0.77643899999999999</v>
      </c>
      <c r="W98" s="128"/>
      <c r="X98" s="123">
        <v>1991</v>
      </c>
      <c r="Y98" s="100">
        <v>0</v>
      </c>
      <c r="Z98" s="100">
        <v>0</v>
      </c>
      <c r="AA98" s="100">
        <v>0</v>
      </c>
      <c r="AB98" s="100">
        <v>0</v>
      </c>
      <c r="AC98" s="100">
        <v>0</v>
      </c>
      <c r="AD98" s="100">
        <v>0</v>
      </c>
      <c r="AE98" s="100">
        <v>0</v>
      </c>
      <c r="AF98" s="100">
        <v>0</v>
      </c>
      <c r="AG98" s="100">
        <v>0.15646199999999999</v>
      </c>
      <c r="AH98" s="100">
        <v>0</v>
      </c>
      <c r="AI98" s="100">
        <v>0.24203</v>
      </c>
      <c r="AJ98" s="100">
        <v>0</v>
      </c>
      <c r="AK98" s="100">
        <v>1.3510264000000001</v>
      </c>
      <c r="AL98" s="100">
        <v>1.1387965</v>
      </c>
      <c r="AM98" s="100">
        <v>1.0628461</v>
      </c>
      <c r="AN98" s="100">
        <v>5.3214606</v>
      </c>
      <c r="AO98" s="100">
        <v>8.2522435999999999</v>
      </c>
      <c r="AP98" s="100">
        <v>33.628109000000002</v>
      </c>
      <c r="AQ98" s="100">
        <v>0.86518890000000004</v>
      </c>
      <c r="AR98" s="100">
        <v>0.90244239999999998</v>
      </c>
      <c r="AS98" s="128"/>
      <c r="AT98" s="123">
        <v>1991</v>
      </c>
      <c r="AU98" s="100">
        <v>0</v>
      </c>
      <c r="AV98" s="100">
        <v>0</v>
      </c>
      <c r="AW98" s="100">
        <v>0</v>
      </c>
      <c r="AX98" s="100">
        <v>0</v>
      </c>
      <c r="AY98" s="100">
        <v>0</v>
      </c>
      <c r="AZ98" s="100">
        <v>0</v>
      </c>
      <c r="BA98" s="100">
        <v>0</v>
      </c>
      <c r="BB98" s="100">
        <v>0</v>
      </c>
      <c r="BC98" s="100">
        <v>7.7263600000000002E-2</v>
      </c>
      <c r="BD98" s="100">
        <v>9.7168000000000004E-2</v>
      </c>
      <c r="BE98" s="100">
        <v>0.118073</v>
      </c>
      <c r="BF98" s="100">
        <v>0.2755011</v>
      </c>
      <c r="BG98" s="100">
        <v>0.94996659999999999</v>
      </c>
      <c r="BH98" s="100">
        <v>1.1915578</v>
      </c>
      <c r="BI98" s="100">
        <v>1.5663087</v>
      </c>
      <c r="BJ98" s="100">
        <v>4.4213839000000004</v>
      </c>
      <c r="BK98" s="100">
        <v>8.2670519000000002</v>
      </c>
      <c r="BL98" s="100">
        <v>31.767230000000001</v>
      </c>
      <c r="BM98" s="100">
        <v>0.65378250000000004</v>
      </c>
      <c r="BN98" s="100">
        <v>0.86139460000000001</v>
      </c>
      <c r="BO98" s="128"/>
      <c r="BP98" s="123">
        <v>1991</v>
      </c>
    </row>
    <row r="99" spans="1:68">
      <c r="A99" s="128"/>
      <c r="B99" s="123">
        <v>1992</v>
      </c>
      <c r="C99" s="100">
        <v>0</v>
      </c>
      <c r="D99" s="100">
        <v>0</v>
      </c>
      <c r="E99" s="100">
        <v>0</v>
      </c>
      <c r="F99" s="100">
        <v>0</v>
      </c>
      <c r="G99" s="100">
        <v>0</v>
      </c>
      <c r="H99" s="100">
        <v>0</v>
      </c>
      <c r="I99" s="100">
        <v>0.27565519999999999</v>
      </c>
      <c r="J99" s="100">
        <v>0</v>
      </c>
      <c r="K99" s="100">
        <v>0</v>
      </c>
      <c r="L99" s="100">
        <v>0</v>
      </c>
      <c r="M99" s="100">
        <v>0.2243551</v>
      </c>
      <c r="N99" s="100">
        <v>0.2675285</v>
      </c>
      <c r="O99" s="100">
        <v>0.82788309999999998</v>
      </c>
      <c r="P99" s="100">
        <v>0.61598730000000002</v>
      </c>
      <c r="Q99" s="100">
        <v>2.0916825999999999</v>
      </c>
      <c r="R99" s="100">
        <v>8.6449102999999994</v>
      </c>
      <c r="S99" s="100">
        <v>14.72087</v>
      </c>
      <c r="T99" s="100">
        <v>31.712474</v>
      </c>
      <c r="U99" s="100">
        <v>0.64306790000000003</v>
      </c>
      <c r="V99" s="100">
        <v>1.0900763</v>
      </c>
      <c r="W99" s="128"/>
      <c r="X99" s="123">
        <v>1992</v>
      </c>
      <c r="Y99" s="100">
        <v>0</v>
      </c>
      <c r="Z99" s="100">
        <v>0</v>
      </c>
      <c r="AA99" s="100">
        <v>0</v>
      </c>
      <c r="AB99" s="100">
        <v>0</v>
      </c>
      <c r="AC99" s="100">
        <v>0.14186309999999999</v>
      </c>
      <c r="AD99" s="100">
        <v>0</v>
      </c>
      <c r="AE99" s="100">
        <v>0.276065</v>
      </c>
      <c r="AF99" s="100">
        <v>0</v>
      </c>
      <c r="AG99" s="100">
        <v>0.15595880000000001</v>
      </c>
      <c r="AH99" s="100">
        <v>0.18585080000000001</v>
      </c>
      <c r="AI99" s="100">
        <v>0.47190070000000001</v>
      </c>
      <c r="AJ99" s="100">
        <v>0</v>
      </c>
      <c r="AK99" s="100">
        <v>0.54805630000000005</v>
      </c>
      <c r="AL99" s="100">
        <v>0.28359220000000002</v>
      </c>
      <c r="AM99" s="100">
        <v>2.7369702999999999</v>
      </c>
      <c r="AN99" s="100">
        <v>8.3008217999999996</v>
      </c>
      <c r="AO99" s="100">
        <v>14.537285000000001</v>
      </c>
      <c r="AP99" s="100">
        <v>29.455590999999998</v>
      </c>
      <c r="AQ99" s="100">
        <v>1.0603875</v>
      </c>
      <c r="AR99" s="100">
        <v>1.0817228999999999</v>
      </c>
      <c r="AS99" s="128"/>
      <c r="AT99" s="123">
        <v>1992</v>
      </c>
      <c r="AU99" s="100">
        <v>0</v>
      </c>
      <c r="AV99" s="100">
        <v>0</v>
      </c>
      <c r="AW99" s="100">
        <v>0</v>
      </c>
      <c r="AX99" s="100">
        <v>0</v>
      </c>
      <c r="AY99" s="100">
        <v>6.9991200000000003E-2</v>
      </c>
      <c r="AZ99" s="100">
        <v>0</v>
      </c>
      <c r="BA99" s="100">
        <v>0.27585999999999999</v>
      </c>
      <c r="BB99" s="100">
        <v>0</v>
      </c>
      <c r="BC99" s="100">
        <v>7.7273099999999997E-2</v>
      </c>
      <c r="BD99" s="100">
        <v>9.0957399999999994E-2</v>
      </c>
      <c r="BE99" s="100">
        <v>0.34500999999999998</v>
      </c>
      <c r="BF99" s="100">
        <v>0.1351676</v>
      </c>
      <c r="BG99" s="100">
        <v>0.68747800000000003</v>
      </c>
      <c r="BH99" s="100">
        <v>0.44293450000000001</v>
      </c>
      <c r="BI99" s="100">
        <v>2.4466627999999999</v>
      </c>
      <c r="BJ99" s="100">
        <v>8.4433959999999999</v>
      </c>
      <c r="BK99" s="100">
        <v>14.604936</v>
      </c>
      <c r="BL99" s="100">
        <v>30.111597</v>
      </c>
      <c r="BM99" s="100">
        <v>0.85246929999999999</v>
      </c>
      <c r="BN99" s="100">
        <v>1.078657</v>
      </c>
      <c r="BO99" s="128"/>
      <c r="BP99" s="123">
        <v>1992</v>
      </c>
    </row>
    <row r="100" spans="1:68">
      <c r="A100" s="128"/>
      <c r="B100" s="123">
        <v>1993</v>
      </c>
      <c r="C100" s="100">
        <v>0</v>
      </c>
      <c r="D100" s="100">
        <v>0</v>
      </c>
      <c r="E100" s="100">
        <v>0</v>
      </c>
      <c r="F100" s="100">
        <v>0</v>
      </c>
      <c r="G100" s="100">
        <v>0.13706670000000001</v>
      </c>
      <c r="H100" s="100">
        <v>0</v>
      </c>
      <c r="I100" s="100">
        <v>0.1370083</v>
      </c>
      <c r="J100" s="100">
        <v>0</v>
      </c>
      <c r="K100" s="100">
        <v>0</v>
      </c>
      <c r="L100" s="100">
        <v>0.50448059999999995</v>
      </c>
      <c r="M100" s="100">
        <v>0</v>
      </c>
      <c r="N100" s="100">
        <v>0.26122069999999997</v>
      </c>
      <c r="O100" s="100">
        <v>0.55968479999999998</v>
      </c>
      <c r="P100" s="100">
        <v>1.822246</v>
      </c>
      <c r="Q100" s="100">
        <v>5.1969234000000002</v>
      </c>
      <c r="R100" s="100">
        <v>4.9066209000000001</v>
      </c>
      <c r="S100" s="100">
        <v>11.819823</v>
      </c>
      <c r="T100" s="100">
        <v>43.763675999999997</v>
      </c>
      <c r="U100" s="100">
        <v>0.77431289999999997</v>
      </c>
      <c r="V100" s="100">
        <v>1.2572258000000001</v>
      </c>
      <c r="W100" s="128"/>
      <c r="X100" s="123">
        <v>1993</v>
      </c>
      <c r="Y100" s="100">
        <v>0.1590078</v>
      </c>
      <c r="Z100" s="100">
        <v>0</v>
      </c>
      <c r="AA100" s="100">
        <v>0</v>
      </c>
      <c r="AB100" s="100">
        <v>0</v>
      </c>
      <c r="AC100" s="100">
        <v>0</v>
      </c>
      <c r="AD100" s="100">
        <v>0.14722189999999999</v>
      </c>
      <c r="AE100" s="100">
        <v>0</v>
      </c>
      <c r="AF100" s="100">
        <v>0</v>
      </c>
      <c r="AG100" s="100">
        <v>0</v>
      </c>
      <c r="AH100" s="100">
        <v>0.3497017</v>
      </c>
      <c r="AI100" s="100">
        <v>0.23087650000000001</v>
      </c>
      <c r="AJ100" s="100">
        <v>0.53332760000000001</v>
      </c>
      <c r="AK100" s="100">
        <v>1.6717423</v>
      </c>
      <c r="AL100" s="100">
        <v>1.127793</v>
      </c>
      <c r="AM100" s="100">
        <v>2.3104064000000002</v>
      </c>
      <c r="AN100" s="100">
        <v>5.6610592999999998</v>
      </c>
      <c r="AO100" s="100">
        <v>9.4914482000000007</v>
      </c>
      <c r="AP100" s="100">
        <v>45.256687999999997</v>
      </c>
      <c r="AQ100" s="100">
        <v>1.2086532999999999</v>
      </c>
      <c r="AR100" s="100">
        <v>1.2063816999999999</v>
      </c>
      <c r="AS100" s="128"/>
      <c r="AT100" s="123">
        <v>1993</v>
      </c>
      <c r="AU100" s="100">
        <v>7.74508E-2</v>
      </c>
      <c r="AV100" s="100">
        <v>0</v>
      </c>
      <c r="AW100" s="100">
        <v>0</v>
      </c>
      <c r="AX100" s="100">
        <v>0</v>
      </c>
      <c r="AY100" s="100">
        <v>6.9468799999999997E-2</v>
      </c>
      <c r="AZ100" s="100">
        <v>7.3383000000000004E-2</v>
      </c>
      <c r="BA100" s="100">
        <v>6.8518700000000002E-2</v>
      </c>
      <c r="BB100" s="100">
        <v>0</v>
      </c>
      <c r="BC100" s="100">
        <v>0</v>
      </c>
      <c r="BD100" s="100">
        <v>0.4286007</v>
      </c>
      <c r="BE100" s="100">
        <v>0.1125927</v>
      </c>
      <c r="BF100" s="100">
        <v>0.39587129999999998</v>
      </c>
      <c r="BG100" s="100">
        <v>1.1169268999999999</v>
      </c>
      <c r="BH100" s="100">
        <v>1.4621187</v>
      </c>
      <c r="BI100" s="100">
        <v>3.6158191999999998</v>
      </c>
      <c r="BJ100" s="100">
        <v>5.3478114999999997</v>
      </c>
      <c r="BK100" s="100">
        <v>10.354399000000001</v>
      </c>
      <c r="BL100" s="100">
        <v>44.819819000000003</v>
      </c>
      <c r="BM100" s="100">
        <v>0.9923556</v>
      </c>
      <c r="BN100" s="100">
        <v>1.2274429</v>
      </c>
      <c r="BO100" s="128"/>
      <c r="BP100" s="123">
        <v>1993</v>
      </c>
    </row>
    <row r="101" spans="1:68">
      <c r="A101" s="128"/>
      <c r="B101" s="123">
        <v>1994</v>
      </c>
      <c r="C101" s="100">
        <v>0</v>
      </c>
      <c r="D101" s="100">
        <v>0</v>
      </c>
      <c r="E101" s="100">
        <v>0</v>
      </c>
      <c r="F101" s="100">
        <v>0</v>
      </c>
      <c r="G101" s="100">
        <v>0</v>
      </c>
      <c r="H101" s="100">
        <v>0</v>
      </c>
      <c r="I101" s="100">
        <v>0</v>
      </c>
      <c r="J101" s="100">
        <v>0.28831990000000002</v>
      </c>
      <c r="K101" s="100">
        <v>0</v>
      </c>
      <c r="L101" s="100">
        <v>0</v>
      </c>
      <c r="M101" s="100">
        <v>0.84494959999999997</v>
      </c>
      <c r="N101" s="100">
        <v>0.25462459999999998</v>
      </c>
      <c r="O101" s="100">
        <v>0.84694800000000003</v>
      </c>
      <c r="P101" s="100">
        <v>1.5081728000000001</v>
      </c>
      <c r="Q101" s="100">
        <v>4.5611768000000001</v>
      </c>
      <c r="R101" s="100">
        <v>7.9817280000000004</v>
      </c>
      <c r="S101" s="100">
        <v>20.346914999999999</v>
      </c>
      <c r="T101" s="100">
        <v>47.013689999999997</v>
      </c>
      <c r="U101" s="100">
        <v>0.95896999999999999</v>
      </c>
      <c r="V101" s="100">
        <v>1.5326677</v>
      </c>
      <c r="W101" s="128"/>
      <c r="X101" s="123">
        <v>1994</v>
      </c>
      <c r="Y101" s="100">
        <v>0</v>
      </c>
      <c r="Z101" s="100">
        <v>0</v>
      </c>
      <c r="AA101" s="100">
        <v>0</v>
      </c>
      <c r="AB101" s="100">
        <v>0.16130829999999999</v>
      </c>
      <c r="AC101" s="100">
        <v>0</v>
      </c>
      <c r="AD101" s="100">
        <v>0</v>
      </c>
      <c r="AE101" s="100">
        <v>0</v>
      </c>
      <c r="AF101" s="100">
        <v>0</v>
      </c>
      <c r="AG101" s="100">
        <v>0.15256230000000001</v>
      </c>
      <c r="AH101" s="100">
        <v>0</v>
      </c>
      <c r="AI101" s="100">
        <v>0.44275609999999999</v>
      </c>
      <c r="AJ101" s="100">
        <v>0.26006040000000002</v>
      </c>
      <c r="AK101" s="100">
        <v>0.56199350000000003</v>
      </c>
      <c r="AL101" s="100">
        <v>0.28293109999999999</v>
      </c>
      <c r="AM101" s="100">
        <v>2.2123613999999998</v>
      </c>
      <c r="AN101" s="100">
        <v>8.8032044000000003</v>
      </c>
      <c r="AO101" s="100">
        <v>13.194274</v>
      </c>
      <c r="AP101" s="100">
        <v>54.292661000000003</v>
      </c>
      <c r="AQ101" s="100">
        <v>1.4091137</v>
      </c>
      <c r="AR101" s="100">
        <v>1.3741471000000001</v>
      </c>
      <c r="AS101" s="128"/>
      <c r="AT101" s="123">
        <v>1994</v>
      </c>
      <c r="AU101" s="100">
        <v>0</v>
      </c>
      <c r="AV101" s="100">
        <v>0</v>
      </c>
      <c r="AW101" s="100">
        <v>0</v>
      </c>
      <c r="AX101" s="100">
        <v>7.8606800000000004E-2</v>
      </c>
      <c r="AY101" s="100">
        <v>0</v>
      </c>
      <c r="AZ101" s="100">
        <v>0</v>
      </c>
      <c r="BA101" s="100">
        <v>0</v>
      </c>
      <c r="BB101" s="100">
        <v>0.14390269999999999</v>
      </c>
      <c r="BC101" s="100">
        <v>7.6172000000000004E-2</v>
      </c>
      <c r="BD101" s="100">
        <v>0</v>
      </c>
      <c r="BE101" s="100">
        <v>0.64856659999999999</v>
      </c>
      <c r="BF101" s="100">
        <v>0.25731379999999998</v>
      </c>
      <c r="BG101" s="100">
        <v>0.70413709999999996</v>
      </c>
      <c r="BH101" s="100">
        <v>0.87595080000000003</v>
      </c>
      <c r="BI101" s="100">
        <v>3.2787225000000002</v>
      </c>
      <c r="BJ101" s="100">
        <v>8.4601935000000008</v>
      </c>
      <c r="BK101" s="100">
        <v>15.847023</v>
      </c>
      <c r="BL101" s="100">
        <v>52.145453000000003</v>
      </c>
      <c r="BM101" s="100">
        <v>1.1850292</v>
      </c>
      <c r="BN101" s="100">
        <v>1.4557931</v>
      </c>
      <c r="BO101" s="128"/>
      <c r="BP101" s="123">
        <v>1994</v>
      </c>
    </row>
    <row r="102" spans="1:68">
      <c r="A102" s="128"/>
      <c r="B102" s="123">
        <v>1995</v>
      </c>
      <c r="C102" s="100">
        <v>0</v>
      </c>
      <c r="D102" s="100">
        <v>0.1514431</v>
      </c>
      <c r="E102" s="100">
        <v>0</v>
      </c>
      <c r="F102" s="100">
        <v>0</v>
      </c>
      <c r="G102" s="100">
        <v>0.1385546</v>
      </c>
      <c r="H102" s="100">
        <v>0</v>
      </c>
      <c r="I102" s="100">
        <v>0</v>
      </c>
      <c r="J102" s="100">
        <v>0</v>
      </c>
      <c r="K102" s="100">
        <v>0.45216879999999998</v>
      </c>
      <c r="L102" s="100">
        <v>0.31587989999999999</v>
      </c>
      <c r="M102" s="100">
        <v>0</v>
      </c>
      <c r="N102" s="100">
        <v>0.24682889999999999</v>
      </c>
      <c r="O102" s="100">
        <v>1.1359634999999999</v>
      </c>
      <c r="P102" s="100">
        <v>1.4974228999999999</v>
      </c>
      <c r="Q102" s="100">
        <v>3.7173753999999999</v>
      </c>
      <c r="R102" s="100">
        <v>9.4735096999999993</v>
      </c>
      <c r="S102" s="100">
        <v>18.584997000000001</v>
      </c>
      <c r="T102" s="100">
        <v>49.476084</v>
      </c>
      <c r="U102" s="100">
        <v>1.0044161</v>
      </c>
      <c r="V102" s="100">
        <v>1.5575953</v>
      </c>
      <c r="W102" s="128"/>
      <c r="X102" s="123">
        <v>1995</v>
      </c>
      <c r="Y102" s="100">
        <v>0</v>
      </c>
      <c r="Z102" s="100">
        <v>0</v>
      </c>
      <c r="AA102" s="100">
        <v>0</v>
      </c>
      <c r="AB102" s="100">
        <v>0</v>
      </c>
      <c r="AC102" s="100">
        <v>0</v>
      </c>
      <c r="AD102" s="100">
        <v>0</v>
      </c>
      <c r="AE102" s="100">
        <v>0</v>
      </c>
      <c r="AF102" s="100">
        <v>0</v>
      </c>
      <c r="AG102" s="100">
        <v>0</v>
      </c>
      <c r="AH102" s="100">
        <v>0.16272890000000001</v>
      </c>
      <c r="AI102" s="100">
        <v>0.2109202</v>
      </c>
      <c r="AJ102" s="100">
        <v>0.25382769999999999</v>
      </c>
      <c r="AK102" s="100">
        <v>0.28139449999999999</v>
      </c>
      <c r="AL102" s="100">
        <v>1.7006079999999999</v>
      </c>
      <c r="AM102" s="100">
        <v>2.4866497999999999</v>
      </c>
      <c r="AN102" s="100">
        <v>9.8913244000000002</v>
      </c>
      <c r="AO102" s="100">
        <v>18.628153000000001</v>
      </c>
      <c r="AP102" s="100">
        <v>65.020477999999997</v>
      </c>
      <c r="AQ102" s="100">
        <v>1.7690402999999999</v>
      </c>
      <c r="AR102" s="100">
        <v>1.6618544</v>
      </c>
      <c r="AS102" s="128"/>
      <c r="AT102" s="123">
        <v>1995</v>
      </c>
      <c r="AU102" s="100">
        <v>0</v>
      </c>
      <c r="AV102" s="100">
        <v>7.7625600000000003E-2</v>
      </c>
      <c r="AW102" s="100">
        <v>0</v>
      </c>
      <c r="AX102" s="100">
        <v>0</v>
      </c>
      <c r="AY102" s="100">
        <v>7.0281499999999997E-2</v>
      </c>
      <c r="AZ102" s="100">
        <v>0</v>
      </c>
      <c r="BA102" s="100">
        <v>0</v>
      </c>
      <c r="BB102" s="100">
        <v>0</v>
      </c>
      <c r="BC102" s="100">
        <v>0.2257364</v>
      </c>
      <c r="BD102" s="100">
        <v>0.240448</v>
      </c>
      <c r="BE102" s="100">
        <v>0.1032612</v>
      </c>
      <c r="BF102" s="100">
        <v>0.25027939999999999</v>
      </c>
      <c r="BG102" s="100">
        <v>0.70671680000000003</v>
      </c>
      <c r="BH102" s="100">
        <v>1.6018127</v>
      </c>
      <c r="BI102" s="100">
        <v>3.0471031000000002</v>
      </c>
      <c r="BJ102" s="100">
        <v>9.7155340999999993</v>
      </c>
      <c r="BK102" s="100">
        <v>18.612051999999998</v>
      </c>
      <c r="BL102" s="100">
        <v>60.400111000000003</v>
      </c>
      <c r="BM102" s="100">
        <v>1.3885122999999999</v>
      </c>
      <c r="BN102" s="100">
        <v>1.6520793</v>
      </c>
      <c r="BO102" s="128"/>
      <c r="BP102" s="123">
        <v>1995</v>
      </c>
    </row>
    <row r="103" spans="1:68">
      <c r="A103" s="128"/>
      <c r="B103" s="123">
        <v>1996</v>
      </c>
      <c r="C103" s="100">
        <v>0</v>
      </c>
      <c r="D103" s="100">
        <v>0</v>
      </c>
      <c r="E103" s="100">
        <v>0</v>
      </c>
      <c r="F103" s="100">
        <v>0</v>
      </c>
      <c r="G103" s="100">
        <v>0</v>
      </c>
      <c r="H103" s="100">
        <v>0</v>
      </c>
      <c r="I103" s="100">
        <v>0</v>
      </c>
      <c r="J103" s="100">
        <v>0</v>
      </c>
      <c r="K103" s="100">
        <v>0.14849019999999999</v>
      </c>
      <c r="L103" s="100">
        <v>0.15346180000000001</v>
      </c>
      <c r="M103" s="100">
        <v>0.19418189999999999</v>
      </c>
      <c r="N103" s="100">
        <v>0</v>
      </c>
      <c r="O103" s="100">
        <v>0.56803499999999996</v>
      </c>
      <c r="P103" s="100">
        <v>0.89342080000000001</v>
      </c>
      <c r="Q103" s="100">
        <v>2.5477707000000001</v>
      </c>
      <c r="R103" s="100">
        <v>5.5956264999999998</v>
      </c>
      <c r="S103" s="100">
        <v>9.4934305000000005</v>
      </c>
      <c r="T103" s="100">
        <v>38.331417000000002</v>
      </c>
      <c r="U103" s="100">
        <v>0.63980060000000005</v>
      </c>
      <c r="V103" s="100">
        <v>1.0091129999999999</v>
      </c>
      <c r="W103" s="128"/>
      <c r="X103" s="123">
        <v>1996</v>
      </c>
      <c r="Y103" s="100">
        <v>0</v>
      </c>
      <c r="Z103" s="100">
        <v>0</v>
      </c>
      <c r="AA103" s="100">
        <v>0</v>
      </c>
      <c r="AB103" s="100">
        <v>0</v>
      </c>
      <c r="AC103" s="100">
        <v>0</v>
      </c>
      <c r="AD103" s="100">
        <v>0</v>
      </c>
      <c r="AE103" s="100">
        <v>0.138713</v>
      </c>
      <c r="AF103" s="100">
        <v>0</v>
      </c>
      <c r="AG103" s="100">
        <v>0</v>
      </c>
      <c r="AH103" s="100">
        <v>0</v>
      </c>
      <c r="AI103" s="100">
        <v>0.20203199999999999</v>
      </c>
      <c r="AJ103" s="100">
        <v>0.73975440000000003</v>
      </c>
      <c r="AK103" s="100">
        <v>0.56353109999999995</v>
      </c>
      <c r="AL103" s="100">
        <v>0.56657380000000002</v>
      </c>
      <c r="AM103" s="100">
        <v>1.5365184000000001</v>
      </c>
      <c r="AN103" s="100">
        <v>8.2439210999999997</v>
      </c>
      <c r="AO103" s="100">
        <v>13.656848999999999</v>
      </c>
      <c r="AP103" s="100">
        <v>41.873075</v>
      </c>
      <c r="AQ103" s="100">
        <v>1.2773703000000001</v>
      </c>
      <c r="AR103" s="100">
        <v>1.1815901</v>
      </c>
      <c r="AS103" s="128"/>
      <c r="AT103" s="123">
        <v>1996</v>
      </c>
      <c r="AU103" s="100">
        <v>0</v>
      </c>
      <c r="AV103" s="100">
        <v>0</v>
      </c>
      <c r="AW103" s="100">
        <v>0</v>
      </c>
      <c r="AX103" s="100">
        <v>0</v>
      </c>
      <c r="AY103" s="100">
        <v>0</v>
      </c>
      <c r="AZ103" s="100">
        <v>0</v>
      </c>
      <c r="BA103" s="100">
        <v>6.9503899999999993E-2</v>
      </c>
      <c r="BB103" s="100">
        <v>0</v>
      </c>
      <c r="BC103" s="100">
        <v>7.4091299999999999E-2</v>
      </c>
      <c r="BD103" s="100">
        <v>7.7592499999999995E-2</v>
      </c>
      <c r="BE103" s="100">
        <v>0.19802919999999999</v>
      </c>
      <c r="BF103" s="100">
        <v>0.36437079999999999</v>
      </c>
      <c r="BG103" s="100">
        <v>0.56577409999999995</v>
      </c>
      <c r="BH103" s="100">
        <v>0.72591380000000005</v>
      </c>
      <c r="BI103" s="100">
        <v>1.9994635000000001</v>
      </c>
      <c r="BJ103" s="100">
        <v>7.1205799000000001</v>
      </c>
      <c r="BK103" s="100">
        <v>12.096545000000001</v>
      </c>
      <c r="BL103" s="100">
        <v>40.815311000000001</v>
      </c>
      <c r="BM103" s="100">
        <v>0.96023179999999997</v>
      </c>
      <c r="BN103" s="100">
        <v>1.1175514</v>
      </c>
      <c r="BO103" s="128"/>
      <c r="BP103" s="123">
        <v>1996</v>
      </c>
    </row>
    <row r="104" spans="1:68">
      <c r="A104" s="128"/>
      <c r="B104" s="124">
        <v>1997</v>
      </c>
      <c r="C104" s="100">
        <v>0.15085409999999999</v>
      </c>
      <c r="D104" s="100">
        <v>0</v>
      </c>
      <c r="E104" s="100">
        <v>0.29943029999999998</v>
      </c>
      <c r="F104" s="100">
        <v>0</v>
      </c>
      <c r="G104" s="100">
        <v>0</v>
      </c>
      <c r="H104" s="100">
        <v>0</v>
      </c>
      <c r="I104" s="100">
        <v>0.14137649999999999</v>
      </c>
      <c r="J104" s="100">
        <v>0</v>
      </c>
      <c r="K104" s="100">
        <v>0.43897449999999999</v>
      </c>
      <c r="L104" s="100">
        <v>0.30893660000000001</v>
      </c>
      <c r="M104" s="100">
        <v>0.54043730000000001</v>
      </c>
      <c r="N104" s="100">
        <v>0</v>
      </c>
      <c r="O104" s="100">
        <v>1.6680938000000001</v>
      </c>
      <c r="P104" s="100">
        <v>1.7872089</v>
      </c>
      <c r="Q104" s="100">
        <v>3.2086591000000002</v>
      </c>
      <c r="R104" s="100">
        <v>6.3481651000000001</v>
      </c>
      <c r="S104" s="100">
        <v>19.414783</v>
      </c>
      <c r="T104" s="100">
        <v>55.034908000000001</v>
      </c>
      <c r="U104" s="100">
        <v>1.1030804999999999</v>
      </c>
      <c r="V104" s="100">
        <v>1.6236022999999999</v>
      </c>
      <c r="W104" s="128"/>
      <c r="X104" s="124">
        <v>1997</v>
      </c>
      <c r="Y104" s="100">
        <v>0</v>
      </c>
      <c r="Z104" s="100">
        <v>0</v>
      </c>
      <c r="AA104" s="100">
        <v>0</v>
      </c>
      <c r="AB104" s="100">
        <v>0</v>
      </c>
      <c r="AC104" s="100">
        <v>0</v>
      </c>
      <c r="AD104" s="100">
        <v>0.27723019999999998</v>
      </c>
      <c r="AE104" s="100">
        <v>0</v>
      </c>
      <c r="AF104" s="100">
        <v>0.1352342</v>
      </c>
      <c r="AG104" s="100">
        <v>0.14521229999999999</v>
      </c>
      <c r="AH104" s="100">
        <v>0</v>
      </c>
      <c r="AI104" s="100">
        <v>0.3741892</v>
      </c>
      <c r="AJ104" s="100">
        <v>0.23868059999999999</v>
      </c>
      <c r="AK104" s="100">
        <v>0.27644999999999997</v>
      </c>
      <c r="AL104" s="100">
        <v>1.1415004</v>
      </c>
      <c r="AM104" s="100">
        <v>2.4471492000000001</v>
      </c>
      <c r="AN104" s="100">
        <v>5.8794938999999999</v>
      </c>
      <c r="AO104" s="100">
        <v>14.531065999999999</v>
      </c>
      <c r="AP104" s="100">
        <v>52.476840000000003</v>
      </c>
      <c r="AQ104" s="100">
        <v>1.4999686999999999</v>
      </c>
      <c r="AR104" s="100">
        <v>1.3326461000000001</v>
      </c>
      <c r="AS104" s="128"/>
      <c r="AT104" s="124">
        <v>1997</v>
      </c>
      <c r="AU104" s="100">
        <v>7.7438499999999993E-2</v>
      </c>
      <c r="AV104" s="100">
        <v>0</v>
      </c>
      <c r="AW104" s="100">
        <v>0.15325659999999999</v>
      </c>
      <c r="AX104" s="100">
        <v>0</v>
      </c>
      <c r="AY104" s="100">
        <v>0</v>
      </c>
      <c r="AZ104" s="100">
        <v>0.1385902</v>
      </c>
      <c r="BA104" s="100">
        <v>7.0426900000000001E-2</v>
      </c>
      <c r="BB104" s="100">
        <v>6.7853800000000006E-2</v>
      </c>
      <c r="BC104" s="100">
        <v>0.29153289999999998</v>
      </c>
      <c r="BD104" s="100">
        <v>0.15538640000000001</v>
      </c>
      <c r="BE104" s="100">
        <v>0.45888610000000002</v>
      </c>
      <c r="BF104" s="100">
        <v>0.1174678</v>
      </c>
      <c r="BG104" s="100">
        <v>0.97030720000000004</v>
      </c>
      <c r="BH104" s="100">
        <v>1.4574391</v>
      </c>
      <c r="BI104" s="100">
        <v>2.7988054</v>
      </c>
      <c r="BJ104" s="100">
        <v>6.0789588999999999</v>
      </c>
      <c r="BK104" s="100">
        <v>16.371058999999999</v>
      </c>
      <c r="BL104" s="100">
        <v>53.243369000000001</v>
      </c>
      <c r="BM104" s="100">
        <v>1.3027168</v>
      </c>
      <c r="BN104" s="100">
        <v>1.4590795000000001</v>
      </c>
      <c r="BO104" s="128"/>
      <c r="BP104" s="124">
        <v>1997</v>
      </c>
    </row>
    <row r="105" spans="1:68">
      <c r="A105" s="128"/>
      <c r="B105" s="124">
        <v>1998</v>
      </c>
      <c r="C105" s="100">
        <v>0</v>
      </c>
      <c r="D105" s="100">
        <v>0</v>
      </c>
      <c r="E105" s="100">
        <v>0</v>
      </c>
      <c r="F105" s="100">
        <v>0</v>
      </c>
      <c r="G105" s="100">
        <v>0</v>
      </c>
      <c r="H105" s="100">
        <v>0</v>
      </c>
      <c r="I105" s="100">
        <v>0</v>
      </c>
      <c r="J105" s="100">
        <v>0</v>
      </c>
      <c r="K105" s="100">
        <v>0</v>
      </c>
      <c r="L105" s="100">
        <v>0.3068652</v>
      </c>
      <c r="M105" s="100">
        <v>0.50942779999999999</v>
      </c>
      <c r="N105" s="100">
        <v>0.22394459999999999</v>
      </c>
      <c r="O105" s="100">
        <v>0.54067350000000003</v>
      </c>
      <c r="P105" s="100">
        <v>1.4988998</v>
      </c>
      <c r="Q105" s="100">
        <v>4.1853992</v>
      </c>
      <c r="R105" s="100">
        <v>10.019588000000001</v>
      </c>
      <c r="S105" s="100">
        <v>19.063008</v>
      </c>
      <c r="T105" s="100">
        <v>44.215831999999999</v>
      </c>
      <c r="U105" s="100">
        <v>1.0386078000000001</v>
      </c>
      <c r="V105" s="100">
        <v>1.4767178000000001</v>
      </c>
      <c r="W105" s="128"/>
      <c r="X105" s="124">
        <v>1998</v>
      </c>
      <c r="Y105" s="100">
        <v>0</v>
      </c>
      <c r="Z105" s="100">
        <v>0</v>
      </c>
      <c r="AA105" s="100">
        <v>0</v>
      </c>
      <c r="AB105" s="100">
        <v>0.16041939999999999</v>
      </c>
      <c r="AC105" s="100">
        <v>0</v>
      </c>
      <c r="AD105" s="100">
        <v>0</v>
      </c>
      <c r="AE105" s="100">
        <v>0</v>
      </c>
      <c r="AF105" s="100">
        <v>0</v>
      </c>
      <c r="AG105" s="100">
        <v>0</v>
      </c>
      <c r="AH105" s="100">
        <v>0</v>
      </c>
      <c r="AI105" s="100">
        <v>0.17558090000000001</v>
      </c>
      <c r="AJ105" s="100">
        <v>0.69600720000000005</v>
      </c>
      <c r="AK105" s="100">
        <v>1.0800215</v>
      </c>
      <c r="AL105" s="100">
        <v>0.86433910000000003</v>
      </c>
      <c r="AM105" s="100">
        <v>5.7711642000000003</v>
      </c>
      <c r="AN105" s="100">
        <v>4.8632492000000003</v>
      </c>
      <c r="AO105" s="100">
        <v>22.092977999999999</v>
      </c>
      <c r="AP105" s="100">
        <v>51.307375999999998</v>
      </c>
      <c r="AQ105" s="100">
        <v>1.7513057999999999</v>
      </c>
      <c r="AR105" s="100">
        <v>1.5317128</v>
      </c>
      <c r="AS105" s="128"/>
      <c r="AT105" s="124">
        <v>1998</v>
      </c>
      <c r="AU105" s="100">
        <v>0</v>
      </c>
      <c r="AV105" s="100">
        <v>0</v>
      </c>
      <c r="AW105" s="100">
        <v>0</v>
      </c>
      <c r="AX105" s="100">
        <v>7.8265699999999994E-2</v>
      </c>
      <c r="AY105" s="100">
        <v>0</v>
      </c>
      <c r="AZ105" s="100">
        <v>0</v>
      </c>
      <c r="BA105" s="100">
        <v>0</v>
      </c>
      <c r="BB105" s="100">
        <v>0</v>
      </c>
      <c r="BC105" s="100">
        <v>0</v>
      </c>
      <c r="BD105" s="100">
        <v>0.15359500000000001</v>
      </c>
      <c r="BE105" s="100">
        <v>0.34529369999999998</v>
      </c>
      <c r="BF105" s="100">
        <v>0.4558046</v>
      </c>
      <c r="BG105" s="100">
        <v>0.81051289999999998</v>
      </c>
      <c r="BH105" s="100">
        <v>1.1753229000000001</v>
      </c>
      <c r="BI105" s="100">
        <v>5.0330067999999999</v>
      </c>
      <c r="BJ105" s="100">
        <v>7.0675919</v>
      </c>
      <c r="BK105" s="100">
        <v>20.946795000000002</v>
      </c>
      <c r="BL105" s="100">
        <v>49.157178000000002</v>
      </c>
      <c r="BM105" s="100">
        <v>1.3972796999999999</v>
      </c>
      <c r="BN105" s="100">
        <v>1.520983</v>
      </c>
      <c r="BO105" s="128"/>
      <c r="BP105" s="124">
        <v>1998</v>
      </c>
    </row>
    <row r="106" spans="1:68">
      <c r="A106" s="128"/>
      <c r="B106" s="124">
        <v>1999</v>
      </c>
      <c r="C106" s="100">
        <v>0.152306</v>
      </c>
      <c r="D106" s="100">
        <v>0</v>
      </c>
      <c r="E106" s="100">
        <v>0.1485436</v>
      </c>
      <c r="F106" s="100">
        <v>0</v>
      </c>
      <c r="G106" s="100">
        <v>0</v>
      </c>
      <c r="H106" s="100">
        <v>0.1379638</v>
      </c>
      <c r="I106" s="100">
        <v>0.14334659999999999</v>
      </c>
      <c r="J106" s="100">
        <v>0</v>
      </c>
      <c r="K106" s="100">
        <v>0</v>
      </c>
      <c r="L106" s="100">
        <v>0.30366710000000002</v>
      </c>
      <c r="M106" s="100">
        <v>0.32749250000000002</v>
      </c>
      <c r="N106" s="100">
        <v>0.64337230000000001</v>
      </c>
      <c r="O106" s="100">
        <v>0.7840473</v>
      </c>
      <c r="P106" s="100">
        <v>2.712412</v>
      </c>
      <c r="Q106" s="100">
        <v>5.4642195999999998</v>
      </c>
      <c r="R106" s="100">
        <v>10.43</v>
      </c>
      <c r="S106" s="100">
        <v>10.719454000000001</v>
      </c>
      <c r="T106" s="100">
        <v>48.360576000000002</v>
      </c>
      <c r="U106" s="100">
        <v>1.1563034000000001</v>
      </c>
      <c r="V106" s="100">
        <v>1.5481204</v>
      </c>
      <c r="W106" s="128"/>
      <c r="X106" s="124">
        <v>1999</v>
      </c>
      <c r="Y106" s="100">
        <v>0</v>
      </c>
      <c r="Z106" s="100">
        <v>0</v>
      </c>
      <c r="AA106" s="100">
        <v>0</v>
      </c>
      <c r="AB106" s="100">
        <v>0</v>
      </c>
      <c r="AC106" s="100">
        <v>0</v>
      </c>
      <c r="AD106" s="100">
        <v>0</v>
      </c>
      <c r="AE106" s="100">
        <v>0</v>
      </c>
      <c r="AF106" s="100">
        <v>0.1326302</v>
      </c>
      <c r="AG106" s="100">
        <v>0.1407216</v>
      </c>
      <c r="AH106" s="100">
        <v>0.30224309999999999</v>
      </c>
      <c r="AI106" s="100">
        <v>0.67289200000000005</v>
      </c>
      <c r="AJ106" s="100">
        <v>0.44447900000000001</v>
      </c>
      <c r="AK106" s="100">
        <v>0.78549040000000003</v>
      </c>
      <c r="AL106" s="100">
        <v>2.6159444999999999</v>
      </c>
      <c r="AM106" s="100">
        <v>3.0179659999999999</v>
      </c>
      <c r="AN106" s="100">
        <v>6.0888470000000003</v>
      </c>
      <c r="AO106" s="100">
        <v>19.230981</v>
      </c>
      <c r="AP106" s="100">
        <v>58.729149999999997</v>
      </c>
      <c r="AQ106" s="100">
        <v>1.9108639999999999</v>
      </c>
      <c r="AR106" s="100">
        <v>1.6269608</v>
      </c>
      <c r="AS106" s="128"/>
      <c r="AT106" s="124">
        <v>1999</v>
      </c>
      <c r="AU106" s="100">
        <v>7.8144400000000003E-2</v>
      </c>
      <c r="AV106" s="100">
        <v>0</v>
      </c>
      <c r="AW106" s="100">
        <v>7.5989000000000001E-2</v>
      </c>
      <c r="AX106" s="100">
        <v>0</v>
      </c>
      <c r="AY106" s="100">
        <v>0</v>
      </c>
      <c r="AZ106" s="100">
        <v>6.8853700000000004E-2</v>
      </c>
      <c r="BA106" s="100">
        <v>7.1191500000000005E-2</v>
      </c>
      <c r="BB106" s="100">
        <v>6.6625799999999999E-2</v>
      </c>
      <c r="BC106" s="100">
        <v>7.0782200000000003E-2</v>
      </c>
      <c r="BD106" s="100">
        <v>0.30295339999999998</v>
      </c>
      <c r="BE106" s="100">
        <v>0.49786330000000001</v>
      </c>
      <c r="BF106" s="100">
        <v>0.54569780000000001</v>
      </c>
      <c r="BG106" s="100">
        <v>0.78476820000000003</v>
      </c>
      <c r="BH106" s="100">
        <v>2.6633049999999998</v>
      </c>
      <c r="BI106" s="100">
        <v>4.1655784999999996</v>
      </c>
      <c r="BJ106" s="100">
        <v>7.9570888000000002</v>
      </c>
      <c r="BK106" s="100">
        <v>15.98944</v>
      </c>
      <c r="BL106" s="100">
        <v>55.570056000000001</v>
      </c>
      <c r="BM106" s="100">
        <v>1.5362319</v>
      </c>
      <c r="BN106" s="100">
        <v>1.6220483000000001</v>
      </c>
      <c r="BO106" s="128"/>
      <c r="BP106" s="124">
        <v>1999</v>
      </c>
    </row>
    <row r="107" spans="1:68" s="92" customFormat="1">
      <c r="A107" s="126"/>
      <c r="B107" s="125">
        <v>2000</v>
      </c>
      <c r="C107" s="100">
        <v>0</v>
      </c>
      <c r="D107" s="100">
        <v>0</v>
      </c>
      <c r="E107" s="100">
        <v>0</v>
      </c>
      <c r="F107" s="100">
        <v>0</v>
      </c>
      <c r="G107" s="100">
        <v>0</v>
      </c>
      <c r="H107" s="100">
        <v>0</v>
      </c>
      <c r="I107" s="100">
        <v>0</v>
      </c>
      <c r="J107" s="100">
        <v>0</v>
      </c>
      <c r="K107" s="100">
        <v>0</v>
      </c>
      <c r="L107" s="100">
        <v>0.1507754</v>
      </c>
      <c r="M107" s="100">
        <v>0.31720959999999998</v>
      </c>
      <c r="N107" s="100">
        <v>0.61592159999999996</v>
      </c>
      <c r="O107" s="100">
        <v>1.5066481</v>
      </c>
      <c r="P107" s="100">
        <v>1.8186944</v>
      </c>
      <c r="Q107" s="100">
        <v>6.0466601000000004</v>
      </c>
      <c r="R107" s="100">
        <v>6.8747106999999996</v>
      </c>
      <c r="S107" s="100">
        <v>10.997285</v>
      </c>
      <c r="T107" s="100">
        <v>45.432124000000002</v>
      </c>
      <c r="U107" s="100">
        <v>1.0483439999999999</v>
      </c>
      <c r="V107" s="100">
        <v>1.3819908000000001</v>
      </c>
      <c r="W107" s="126"/>
      <c r="X107" s="125">
        <v>2000</v>
      </c>
      <c r="Y107" s="100">
        <v>0</v>
      </c>
      <c r="Z107" s="100">
        <v>0</v>
      </c>
      <c r="AA107" s="100">
        <v>0</v>
      </c>
      <c r="AB107" s="100">
        <v>0</v>
      </c>
      <c r="AC107" s="100">
        <v>0</v>
      </c>
      <c r="AD107" s="100">
        <v>0.1386809</v>
      </c>
      <c r="AE107" s="100">
        <v>0.14005519999999999</v>
      </c>
      <c r="AF107" s="100">
        <v>0.13296089999999999</v>
      </c>
      <c r="AG107" s="100">
        <v>0.27596140000000002</v>
      </c>
      <c r="AH107" s="100">
        <v>0</v>
      </c>
      <c r="AI107" s="100">
        <v>0.16148670000000001</v>
      </c>
      <c r="AJ107" s="100">
        <v>0.4251086</v>
      </c>
      <c r="AK107" s="100">
        <v>0.25360240000000001</v>
      </c>
      <c r="AL107" s="100">
        <v>1.4582063000000001</v>
      </c>
      <c r="AM107" s="100">
        <v>2.4130764999999998</v>
      </c>
      <c r="AN107" s="100">
        <v>6.9947923999999997</v>
      </c>
      <c r="AO107" s="100">
        <v>15.359925</v>
      </c>
      <c r="AP107" s="100">
        <v>47.103696999999997</v>
      </c>
      <c r="AQ107" s="100">
        <v>1.5961879999999999</v>
      </c>
      <c r="AR107" s="100">
        <v>1.3179729</v>
      </c>
      <c r="AS107" s="126"/>
      <c r="AT107" s="125">
        <v>2000</v>
      </c>
      <c r="AU107" s="100">
        <v>0</v>
      </c>
      <c r="AV107" s="100">
        <v>0</v>
      </c>
      <c r="AW107" s="100">
        <v>0</v>
      </c>
      <c r="AX107" s="100">
        <v>0</v>
      </c>
      <c r="AY107" s="100">
        <v>0</v>
      </c>
      <c r="AZ107" s="100">
        <v>6.9569099999999995E-2</v>
      </c>
      <c r="BA107" s="100">
        <v>7.0511199999999996E-2</v>
      </c>
      <c r="BB107" s="100">
        <v>6.6837800000000003E-2</v>
      </c>
      <c r="BC107" s="100">
        <v>0.13884250000000001</v>
      </c>
      <c r="BD107" s="100">
        <v>7.4993699999999996E-2</v>
      </c>
      <c r="BE107" s="100">
        <v>0.24004919999999999</v>
      </c>
      <c r="BF107" s="100">
        <v>0.52216980000000002</v>
      </c>
      <c r="BG107" s="100">
        <v>0.8832217</v>
      </c>
      <c r="BH107" s="100">
        <v>1.634973</v>
      </c>
      <c r="BI107" s="100">
        <v>4.1321526000000004</v>
      </c>
      <c r="BJ107" s="100">
        <v>6.9428188999999998</v>
      </c>
      <c r="BK107" s="100">
        <v>13.680158</v>
      </c>
      <c r="BL107" s="100">
        <v>46.590899999999998</v>
      </c>
      <c r="BM107" s="100">
        <v>1.3243083</v>
      </c>
      <c r="BN107" s="100">
        <v>1.3601848000000001</v>
      </c>
      <c r="BO107" s="126"/>
      <c r="BP107" s="125">
        <v>2000</v>
      </c>
    </row>
    <row r="108" spans="1:68">
      <c r="A108" s="128"/>
      <c r="B108" s="124">
        <v>2001</v>
      </c>
      <c r="C108" s="100">
        <v>0</v>
      </c>
      <c r="D108" s="100">
        <v>0</v>
      </c>
      <c r="E108" s="100">
        <v>0</v>
      </c>
      <c r="F108" s="100">
        <v>0.14616589999999999</v>
      </c>
      <c r="G108" s="100">
        <v>0</v>
      </c>
      <c r="H108" s="100">
        <v>0</v>
      </c>
      <c r="I108" s="100">
        <v>0</v>
      </c>
      <c r="J108" s="100">
        <v>0</v>
      </c>
      <c r="K108" s="100">
        <v>0.13700090000000001</v>
      </c>
      <c r="L108" s="100">
        <v>0.14905199999999999</v>
      </c>
      <c r="M108" s="100">
        <v>0.15429000000000001</v>
      </c>
      <c r="N108" s="100">
        <v>0.78520670000000004</v>
      </c>
      <c r="O108" s="100">
        <v>0.24320069999999999</v>
      </c>
      <c r="P108" s="100">
        <v>2.1000776999999999</v>
      </c>
      <c r="Q108" s="100">
        <v>4.3117602000000002</v>
      </c>
      <c r="R108" s="100">
        <v>7.9709149999999998</v>
      </c>
      <c r="S108" s="100">
        <v>16.485716</v>
      </c>
      <c r="T108" s="100">
        <v>46.701979999999999</v>
      </c>
      <c r="U108" s="100">
        <v>1.1085749</v>
      </c>
      <c r="V108" s="100">
        <v>1.4397051000000001</v>
      </c>
      <c r="W108" s="128"/>
      <c r="X108" s="124">
        <v>2001</v>
      </c>
      <c r="Y108" s="100">
        <v>0</v>
      </c>
      <c r="Z108" s="100">
        <v>0</v>
      </c>
      <c r="AA108" s="100">
        <v>0</v>
      </c>
      <c r="AB108" s="100">
        <v>0</v>
      </c>
      <c r="AC108" s="100">
        <v>0</v>
      </c>
      <c r="AD108" s="100">
        <v>0</v>
      </c>
      <c r="AE108" s="100">
        <v>0</v>
      </c>
      <c r="AF108" s="100">
        <v>0</v>
      </c>
      <c r="AG108" s="100">
        <v>0</v>
      </c>
      <c r="AH108" s="100">
        <v>0.29440430000000001</v>
      </c>
      <c r="AI108" s="100">
        <v>0.31062889999999999</v>
      </c>
      <c r="AJ108" s="100">
        <v>0</v>
      </c>
      <c r="AK108" s="100">
        <v>0.98695980000000005</v>
      </c>
      <c r="AL108" s="100">
        <v>0.87063270000000004</v>
      </c>
      <c r="AM108" s="100">
        <v>3.9090455</v>
      </c>
      <c r="AN108" s="100">
        <v>8.2750915999999997</v>
      </c>
      <c r="AO108" s="100">
        <v>12.472809</v>
      </c>
      <c r="AP108" s="100">
        <v>47.233283</v>
      </c>
      <c r="AQ108" s="100">
        <v>1.6370024000000001</v>
      </c>
      <c r="AR108" s="100">
        <v>1.3211242999999999</v>
      </c>
      <c r="AS108" s="128"/>
      <c r="AT108" s="124">
        <v>2001</v>
      </c>
      <c r="AU108" s="100">
        <v>0</v>
      </c>
      <c r="AV108" s="100">
        <v>0</v>
      </c>
      <c r="AW108" s="100">
        <v>0</v>
      </c>
      <c r="AX108" s="100">
        <v>7.4627600000000002E-2</v>
      </c>
      <c r="AY108" s="100">
        <v>0</v>
      </c>
      <c r="AZ108" s="100">
        <v>0</v>
      </c>
      <c r="BA108" s="100">
        <v>0</v>
      </c>
      <c r="BB108" s="100">
        <v>0</v>
      </c>
      <c r="BC108" s="100">
        <v>6.80196E-2</v>
      </c>
      <c r="BD108" s="100">
        <v>0.22218189999999999</v>
      </c>
      <c r="BE108" s="100">
        <v>0.23220080000000001</v>
      </c>
      <c r="BF108" s="100">
        <v>0.39921000000000001</v>
      </c>
      <c r="BG108" s="100">
        <v>0.61239390000000005</v>
      </c>
      <c r="BH108" s="100">
        <v>1.4751482</v>
      </c>
      <c r="BI108" s="100">
        <v>4.1005389000000001</v>
      </c>
      <c r="BJ108" s="100">
        <v>8.1419332999999998</v>
      </c>
      <c r="BK108" s="100">
        <v>14.032133999999999</v>
      </c>
      <c r="BL108" s="100">
        <v>47.069184</v>
      </c>
      <c r="BM108" s="100">
        <v>1.3748591999999999</v>
      </c>
      <c r="BN108" s="100">
        <v>1.3743386</v>
      </c>
      <c r="BO108" s="128"/>
      <c r="BP108" s="124">
        <v>2001</v>
      </c>
    </row>
    <row r="109" spans="1:68">
      <c r="A109" s="128"/>
      <c r="B109" s="125">
        <v>2002</v>
      </c>
      <c r="C109" s="100">
        <v>0</v>
      </c>
      <c r="D109" s="100">
        <v>0</v>
      </c>
      <c r="E109" s="100">
        <v>0</v>
      </c>
      <c r="F109" s="100">
        <v>0</v>
      </c>
      <c r="G109" s="100">
        <v>0</v>
      </c>
      <c r="H109" s="100">
        <v>0</v>
      </c>
      <c r="I109" s="100">
        <v>0.40600120000000001</v>
      </c>
      <c r="J109" s="100">
        <v>0</v>
      </c>
      <c r="K109" s="100">
        <v>0.2684182</v>
      </c>
      <c r="L109" s="100">
        <v>0.29365170000000002</v>
      </c>
      <c r="M109" s="100">
        <v>0</v>
      </c>
      <c r="N109" s="100">
        <v>0.36637819999999999</v>
      </c>
      <c r="O109" s="100">
        <v>0.23637420000000001</v>
      </c>
      <c r="P109" s="100">
        <v>2.0503688000000002</v>
      </c>
      <c r="Q109" s="100">
        <v>6.9669765000000003</v>
      </c>
      <c r="R109" s="100">
        <v>10.375954999999999</v>
      </c>
      <c r="S109" s="100">
        <v>15.471665</v>
      </c>
      <c r="T109" s="100">
        <v>42.541122999999999</v>
      </c>
      <c r="U109" s="100">
        <v>1.2299127999999999</v>
      </c>
      <c r="V109" s="100">
        <v>1.5237529999999999</v>
      </c>
      <c r="W109" s="128"/>
      <c r="X109" s="125">
        <v>2002</v>
      </c>
      <c r="Y109" s="100">
        <v>0.161687</v>
      </c>
      <c r="Z109" s="100">
        <v>0</v>
      </c>
      <c r="AA109" s="100">
        <v>0</v>
      </c>
      <c r="AB109" s="100">
        <v>0</v>
      </c>
      <c r="AC109" s="100">
        <v>0</v>
      </c>
      <c r="AD109" s="100">
        <v>0</v>
      </c>
      <c r="AE109" s="100">
        <v>0</v>
      </c>
      <c r="AF109" s="100">
        <v>0.13554759999999999</v>
      </c>
      <c r="AG109" s="100">
        <v>0.26473970000000002</v>
      </c>
      <c r="AH109" s="100">
        <v>0.43501899999999999</v>
      </c>
      <c r="AI109" s="100">
        <v>0.46604689999999999</v>
      </c>
      <c r="AJ109" s="100">
        <v>0.56388859999999996</v>
      </c>
      <c r="AK109" s="100">
        <v>1.2012704999999999</v>
      </c>
      <c r="AL109" s="100">
        <v>1.1361829000000001</v>
      </c>
      <c r="AM109" s="100">
        <v>3.6393965000000001</v>
      </c>
      <c r="AN109" s="100">
        <v>7.1905248999999998</v>
      </c>
      <c r="AO109" s="100">
        <v>13.847439</v>
      </c>
      <c r="AP109" s="100">
        <v>69.707548000000003</v>
      </c>
      <c r="AQ109" s="100">
        <v>2.1894702000000001</v>
      </c>
      <c r="AR109" s="100">
        <v>1.7229083000000001</v>
      </c>
      <c r="AS109" s="128"/>
      <c r="AT109" s="125">
        <v>2002</v>
      </c>
      <c r="AU109" s="100">
        <v>7.8799599999999997E-2</v>
      </c>
      <c r="AV109" s="100">
        <v>0</v>
      </c>
      <c r="AW109" s="100">
        <v>0</v>
      </c>
      <c r="AX109" s="100">
        <v>0</v>
      </c>
      <c r="AY109" s="100">
        <v>0</v>
      </c>
      <c r="AZ109" s="100">
        <v>0</v>
      </c>
      <c r="BA109" s="100">
        <v>0.20124909999999999</v>
      </c>
      <c r="BB109" s="100">
        <v>6.8208500000000005E-2</v>
      </c>
      <c r="BC109" s="100">
        <v>0.26656629999999998</v>
      </c>
      <c r="BD109" s="100">
        <v>0.36477609999999999</v>
      </c>
      <c r="BE109" s="100">
        <v>0.23286570000000001</v>
      </c>
      <c r="BF109" s="100">
        <v>0.46386319999999998</v>
      </c>
      <c r="BG109" s="100">
        <v>0.71489510000000001</v>
      </c>
      <c r="BH109" s="100">
        <v>1.5862532</v>
      </c>
      <c r="BI109" s="100">
        <v>5.2285759000000001</v>
      </c>
      <c r="BJ109" s="100">
        <v>8.5983701000000003</v>
      </c>
      <c r="BK109" s="100">
        <v>14.486160999999999</v>
      </c>
      <c r="BL109" s="100">
        <v>61.272711000000001</v>
      </c>
      <c r="BM109" s="100">
        <v>1.7132414</v>
      </c>
      <c r="BN109" s="100">
        <v>1.6826298</v>
      </c>
      <c r="BO109" s="128"/>
      <c r="BP109" s="125">
        <v>2002</v>
      </c>
    </row>
    <row r="110" spans="1:68">
      <c r="A110" s="128"/>
      <c r="B110" s="124">
        <v>2003</v>
      </c>
      <c r="C110" s="100">
        <v>0</v>
      </c>
      <c r="D110" s="100">
        <v>0</v>
      </c>
      <c r="E110" s="100">
        <v>0</v>
      </c>
      <c r="F110" s="100">
        <v>0</v>
      </c>
      <c r="G110" s="100">
        <v>0</v>
      </c>
      <c r="H110" s="100">
        <v>0</v>
      </c>
      <c r="I110" s="100">
        <v>0</v>
      </c>
      <c r="J110" s="100">
        <v>0</v>
      </c>
      <c r="K110" s="100">
        <v>0</v>
      </c>
      <c r="L110" s="100">
        <v>0.28870069999999998</v>
      </c>
      <c r="M110" s="100">
        <v>0.15449959999999999</v>
      </c>
      <c r="N110" s="100">
        <v>0</v>
      </c>
      <c r="O110" s="100">
        <v>1.8438915</v>
      </c>
      <c r="P110" s="100">
        <v>2.8514805999999999</v>
      </c>
      <c r="Q110" s="100">
        <v>5.3475220999999999</v>
      </c>
      <c r="R110" s="100">
        <v>7.5758850999999998</v>
      </c>
      <c r="S110" s="100">
        <v>15.282235</v>
      </c>
      <c r="T110" s="100">
        <v>36.719566</v>
      </c>
      <c r="U110" s="100">
        <v>1.1136543999999999</v>
      </c>
      <c r="V110" s="100">
        <v>1.3489062000000001</v>
      </c>
      <c r="W110" s="128"/>
      <c r="X110" s="124">
        <v>2003</v>
      </c>
      <c r="Y110" s="100">
        <v>0</v>
      </c>
      <c r="Z110" s="100">
        <v>0</v>
      </c>
      <c r="AA110" s="100">
        <v>0</v>
      </c>
      <c r="AB110" s="100">
        <v>0</v>
      </c>
      <c r="AC110" s="100">
        <v>0</v>
      </c>
      <c r="AD110" s="100">
        <v>0</v>
      </c>
      <c r="AE110" s="100">
        <v>0.13136700000000001</v>
      </c>
      <c r="AF110" s="100">
        <v>0.13681109999999999</v>
      </c>
      <c r="AG110" s="100">
        <v>0</v>
      </c>
      <c r="AH110" s="100">
        <v>0</v>
      </c>
      <c r="AI110" s="100">
        <v>0.15381610000000001</v>
      </c>
      <c r="AJ110" s="100">
        <v>0.88326740000000004</v>
      </c>
      <c r="AK110" s="100">
        <v>0.4681516</v>
      </c>
      <c r="AL110" s="100">
        <v>2.2163672999999999</v>
      </c>
      <c r="AM110" s="100">
        <v>3.6812638999999998</v>
      </c>
      <c r="AN110" s="100">
        <v>4.4101733000000003</v>
      </c>
      <c r="AO110" s="100">
        <v>18.746113999999999</v>
      </c>
      <c r="AP110" s="100">
        <v>58.237484000000002</v>
      </c>
      <c r="AQ110" s="100">
        <v>1.9731928000000001</v>
      </c>
      <c r="AR110" s="100">
        <v>1.5278096000000001</v>
      </c>
      <c r="AS110" s="128"/>
      <c r="AT110" s="124">
        <v>2003</v>
      </c>
      <c r="AU110" s="100">
        <v>0</v>
      </c>
      <c r="AV110" s="100">
        <v>0</v>
      </c>
      <c r="AW110" s="100">
        <v>0</v>
      </c>
      <c r="AX110" s="100">
        <v>0</v>
      </c>
      <c r="AY110" s="100">
        <v>0</v>
      </c>
      <c r="AZ110" s="100">
        <v>0</v>
      </c>
      <c r="BA110" s="100">
        <v>6.6271200000000002E-2</v>
      </c>
      <c r="BB110" s="100">
        <v>6.8879399999999993E-2</v>
      </c>
      <c r="BC110" s="100">
        <v>0</v>
      </c>
      <c r="BD110" s="100">
        <v>0.1432997</v>
      </c>
      <c r="BE110" s="100">
        <v>0.15415709999999999</v>
      </c>
      <c r="BF110" s="100">
        <v>0.43699339999999998</v>
      </c>
      <c r="BG110" s="100">
        <v>1.1613363000000001</v>
      </c>
      <c r="BH110" s="100">
        <v>2.5293475000000001</v>
      </c>
      <c r="BI110" s="100">
        <v>4.4787172999999996</v>
      </c>
      <c r="BJ110" s="100">
        <v>5.8230288000000003</v>
      </c>
      <c r="BK110" s="100">
        <v>17.371164</v>
      </c>
      <c r="BL110" s="100">
        <v>51.527394000000001</v>
      </c>
      <c r="BM110" s="100">
        <v>1.5465952999999999</v>
      </c>
      <c r="BN110" s="100">
        <v>1.4938544</v>
      </c>
      <c r="BO110" s="128"/>
      <c r="BP110" s="124">
        <v>2003</v>
      </c>
    </row>
    <row r="111" spans="1:68">
      <c r="A111" s="128"/>
      <c r="B111" s="125">
        <v>2004</v>
      </c>
      <c r="C111" s="100">
        <v>0.3069829</v>
      </c>
      <c r="D111" s="100">
        <v>0</v>
      </c>
      <c r="E111" s="100">
        <v>0</v>
      </c>
      <c r="F111" s="100">
        <v>0</v>
      </c>
      <c r="G111" s="100">
        <v>0</v>
      </c>
      <c r="H111" s="100">
        <v>0</v>
      </c>
      <c r="I111" s="100">
        <v>0.13355020000000001</v>
      </c>
      <c r="J111" s="100">
        <v>0.13878650000000001</v>
      </c>
      <c r="K111" s="100">
        <v>0.3950108</v>
      </c>
      <c r="L111" s="100">
        <v>0</v>
      </c>
      <c r="M111" s="100">
        <v>0.1533197</v>
      </c>
      <c r="N111" s="100">
        <v>0.83639030000000003</v>
      </c>
      <c r="O111" s="100">
        <v>0.44396099999999999</v>
      </c>
      <c r="P111" s="100">
        <v>0.83073960000000002</v>
      </c>
      <c r="Q111" s="100">
        <v>3.3586350999999999</v>
      </c>
      <c r="R111" s="100">
        <v>10.698840000000001</v>
      </c>
      <c r="S111" s="100">
        <v>20.372488000000001</v>
      </c>
      <c r="T111" s="100">
        <v>46.774247000000003</v>
      </c>
      <c r="U111" s="100">
        <v>1.2833532000000001</v>
      </c>
      <c r="V111" s="100">
        <v>1.5549577999999999</v>
      </c>
      <c r="W111" s="128"/>
      <c r="X111" s="125">
        <v>2004</v>
      </c>
      <c r="Y111" s="100">
        <v>0</v>
      </c>
      <c r="Z111" s="100">
        <v>0</v>
      </c>
      <c r="AA111" s="100">
        <v>0</v>
      </c>
      <c r="AB111" s="100">
        <v>0</v>
      </c>
      <c r="AC111" s="100">
        <v>0</v>
      </c>
      <c r="AD111" s="100">
        <v>0</v>
      </c>
      <c r="AE111" s="100">
        <v>0</v>
      </c>
      <c r="AF111" s="100">
        <v>0.27365099999999998</v>
      </c>
      <c r="AG111" s="100">
        <v>0.25948450000000001</v>
      </c>
      <c r="AH111" s="100">
        <v>0.13940549999999999</v>
      </c>
      <c r="AI111" s="100">
        <v>0.60810240000000004</v>
      </c>
      <c r="AJ111" s="100">
        <v>0.33948539999999999</v>
      </c>
      <c r="AK111" s="100">
        <v>0.89921989999999996</v>
      </c>
      <c r="AL111" s="100">
        <v>0.80742829999999999</v>
      </c>
      <c r="AM111" s="100">
        <v>3.4056782000000001</v>
      </c>
      <c r="AN111" s="100">
        <v>5.7335387999999998</v>
      </c>
      <c r="AO111" s="100">
        <v>20.220580000000002</v>
      </c>
      <c r="AP111" s="100">
        <v>60.055475000000001</v>
      </c>
      <c r="AQ111" s="100">
        <v>2.0923064</v>
      </c>
      <c r="AR111" s="100">
        <v>1.6050800000000001</v>
      </c>
      <c r="AS111" s="128"/>
      <c r="AT111" s="125">
        <v>2004</v>
      </c>
      <c r="AU111" s="100">
        <v>0.1574585</v>
      </c>
      <c r="AV111" s="100">
        <v>0</v>
      </c>
      <c r="AW111" s="100">
        <v>0</v>
      </c>
      <c r="AX111" s="100">
        <v>0</v>
      </c>
      <c r="AY111" s="100">
        <v>0</v>
      </c>
      <c r="AZ111" s="100">
        <v>0</v>
      </c>
      <c r="BA111" s="100">
        <v>6.6264699999999996E-2</v>
      </c>
      <c r="BB111" s="100">
        <v>0.20669850000000001</v>
      </c>
      <c r="BC111" s="100">
        <v>0.32674779999999998</v>
      </c>
      <c r="BD111" s="100">
        <v>7.0209099999999997E-2</v>
      </c>
      <c r="BE111" s="100">
        <v>0.38167469999999998</v>
      </c>
      <c r="BF111" s="100">
        <v>0.58975480000000002</v>
      </c>
      <c r="BG111" s="100">
        <v>0.67015150000000001</v>
      </c>
      <c r="BH111" s="100">
        <v>0.81891809999999998</v>
      </c>
      <c r="BI111" s="100">
        <v>3.3831134</v>
      </c>
      <c r="BJ111" s="100">
        <v>7.9700769999999999</v>
      </c>
      <c r="BK111" s="100">
        <v>20.281465000000001</v>
      </c>
      <c r="BL111" s="100">
        <v>55.88973</v>
      </c>
      <c r="BM111" s="100">
        <v>1.6906873</v>
      </c>
      <c r="BN111" s="100">
        <v>1.6073729999999999</v>
      </c>
      <c r="BO111" s="128"/>
      <c r="BP111" s="125">
        <v>2004</v>
      </c>
    </row>
    <row r="112" spans="1:68">
      <c r="A112" s="128"/>
      <c r="B112" s="124">
        <v>2005</v>
      </c>
      <c r="C112" s="100">
        <v>0.15242900000000001</v>
      </c>
      <c r="D112" s="100">
        <v>0</v>
      </c>
      <c r="E112" s="100">
        <v>0</v>
      </c>
      <c r="F112" s="100">
        <v>0</v>
      </c>
      <c r="G112" s="100">
        <v>0</v>
      </c>
      <c r="H112" s="100">
        <v>0</v>
      </c>
      <c r="I112" s="100">
        <v>0.13422220000000001</v>
      </c>
      <c r="J112" s="100">
        <v>0</v>
      </c>
      <c r="K112" s="100">
        <v>0</v>
      </c>
      <c r="L112" s="100">
        <v>0.41696430000000001</v>
      </c>
      <c r="M112" s="100">
        <v>0.60704659999999999</v>
      </c>
      <c r="N112" s="100">
        <v>0.48732940000000002</v>
      </c>
      <c r="O112" s="100">
        <v>1.0649446</v>
      </c>
      <c r="P112" s="100">
        <v>2.9495282</v>
      </c>
      <c r="Q112" s="100">
        <v>4.0398736</v>
      </c>
      <c r="R112" s="100">
        <v>6.8766888000000002</v>
      </c>
      <c r="S112" s="100">
        <v>27.163270000000001</v>
      </c>
      <c r="T112" s="100">
        <v>63.20523</v>
      </c>
      <c r="U112" s="100">
        <v>1.6068453</v>
      </c>
      <c r="V112" s="100">
        <v>1.9063513999999999</v>
      </c>
      <c r="W112" s="128"/>
      <c r="X112" s="124">
        <v>2005</v>
      </c>
      <c r="Y112" s="100">
        <v>0.16090209999999999</v>
      </c>
      <c r="Z112" s="100">
        <v>0</v>
      </c>
      <c r="AA112" s="100">
        <v>0</v>
      </c>
      <c r="AB112" s="100">
        <v>0.14845610000000001</v>
      </c>
      <c r="AC112" s="100">
        <v>0</v>
      </c>
      <c r="AD112" s="100">
        <v>0</v>
      </c>
      <c r="AE112" s="100">
        <v>0.13236529999999999</v>
      </c>
      <c r="AF112" s="100">
        <v>0</v>
      </c>
      <c r="AG112" s="100">
        <v>0</v>
      </c>
      <c r="AH112" s="100">
        <v>0.27337119999999998</v>
      </c>
      <c r="AI112" s="100">
        <v>0</v>
      </c>
      <c r="AJ112" s="100">
        <v>0.49112299999999998</v>
      </c>
      <c r="AK112" s="100">
        <v>0.42938910000000002</v>
      </c>
      <c r="AL112" s="100">
        <v>0.52366440000000003</v>
      </c>
      <c r="AM112" s="100">
        <v>4.6574159999999996</v>
      </c>
      <c r="AN112" s="100">
        <v>5.7312966000000003</v>
      </c>
      <c r="AO112" s="100">
        <v>12.415127999999999</v>
      </c>
      <c r="AP112" s="100">
        <v>64.177363</v>
      </c>
      <c r="AQ112" s="100">
        <v>2.0182706000000001</v>
      </c>
      <c r="AR112" s="100">
        <v>1.5065999999999999</v>
      </c>
      <c r="AS112" s="128"/>
      <c r="AT112" s="124">
        <v>2005</v>
      </c>
      <c r="AU112" s="100">
        <v>0.156551</v>
      </c>
      <c r="AV112" s="100">
        <v>0</v>
      </c>
      <c r="AW112" s="100">
        <v>0</v>
      </c>
      <c r="AX112" s="100">
        <v>7.2488399999999995E-2</v>
      </c>
      <c r="AY112" s="100">
        <v>0</v>
      </c>
      <c r="AZ112" s="100">
        <v>0</v>
      </c>
      <c r="BA112" s="100">
        <v>0.1332873</v>
      </c>
      <c r="BB112" s="100">
        <v>0</v>
      </c>
      <c r="BC112" s="100">
        <v>0</v>
      </c>
      <c r="BD112" s="100">
        <v>0.34456809999999999</v>
      </c>
      <c r="BE112" s="100">
        <v>0.30178290000000002</v>
      </c>
      <c r="BF112" s="100">
        <v>0.48921880000000001</v>
      </c>
      <c r="BG112" s="100">
        <v>0.74843420000000005</v>
      </c>
      <c r="BH112" s="100">
        <v>1.7221622000000001</v>
      </c>
      <c r="BI112" s="100">
        <v>4.3611272000000003</v>
      </c>
      <c r="BJ112" s="100">
        <v>6.2519651999999999</v>
      </c>
      <c r="BK112" s="100">
        <v>18.372596000000001</v>
      </c>
      <c r="BL112" s="100">
        <v>63.866892</v>
      </c>
      <c r="BM112" s="100">
        <v>1.8139605999999999</v>
      </c>
      <c r="BN112" s="100">
        <v>1.6830673</v>
      </c>
      <c r="BO112" s="128"/>
      <c r="BP112" s="124">
        <v>2005</v>
      </c>
    </row>
    <row r="113" spans="2:68">
      <c r="B113" s="124">
        <v>2006</v>
      </c>
      <c r="C113" s="100">
        <v>0</v>
      </c>
      <c r="D113" s="100">
        <v>0</v>
      </c>
      <c r="E113" s="100">
        <v>0</v>
      </c>
      <c r="F113" s="100">
        <v>0</v>
      </c>
      <c r="G113" s="100">
        <v>0.13579240000000001</v>
      </c>
      <c r="H113" s="100">
        <v>0</v>
      </c>
      <c r="I113" s="100">
        <v>0</v>
      </c>
      <c r="J113" s="100">
        <v>0</v>
      </c>
      <c r="K113" s="100">
        <v>0.13280829999999999</v>
      </c>
      <c r="L113" s="100">
        <v>0.54675280000000004</v>
      </c>
      <c r="M113" s="100">
        <v>0.29843530000000001</v>
      </c>
      <c r="N113" s="100">
        <v>1.1130652000000001</v>
      </c>
      <c r="O113" s="100">
        <v>0.61111369999999998</v>
      </c>
      <c r="P113" s="100">
        <v>3.1410735000000001</v>
      </c>
      <c r="Q113" s="100">
        <v>3.3295265999999999</v>
      </c>
      <c r="R113" s="100">
        <v>8.0001599999999993</v>
      </c>
      <c r="S113" s="100">
        <v>15.814316</v>
      </c>
      <c r="T113" s="100">
        <v>51.323765999999999</v>
      </c>
      <c r="U113" s="100">
        <v>1.3681878000000001</v>
      </c>
      <c r="V113" s="100">
        <v>1.5652291</v>
      </c>
      <c r="X113" s="124">
        <v>2006</v>
      </c>
      <c r="Y113" s="100">
        <v>0</v>
      </c>
      <c r="Z113" s="100">
        <v>0</v>
      </c>
      <c r="AA113" s="100">
        <v>0</v>
      </c>
      <c r="AB113" s="100">
        <v>0</v>
      </c>
      <c r="AC113" s="100">
        <v>0</v>
      </c>
      <c r="AD113" s="100">
        <v>0</v>
      </c>
      <c r="AE113" s="100">
        <v>0</v>
      </c>
      <c r="AF113" s="100">
        <v>0</v>
      </c>
      <c r="AG113" s="100">
        <v>0</v>
      </c>
      <c r="AH113" s="100">
        <v>0.13402310000000001</v>
      </c>
      <c r="AI113" s="100">
        <v>0</v>
      </c>
      <c r="AJ113" s="100">
        <v>0.15895770000000001</v>
      </c>
      <c r="AK113" s="100">
        <v>0.81979310000000005</v>
      </c>
      <c r="AL113" s="100">
        <v>0.76709470000000002</v>
      </c>
      <c r="AM113" s="100">
        <v>2.7795879000000001</v>
      </c>
      <c r="AN113" s="100">
        <v>6.7411336999999998</v>
      </c>
      <c r="AO113" s="100">
        <v>16.875501</v>
      </c>
      <c r="AP113" s="100">
        <v>53.846797000000002</v>
      </c>
      <c r="AQ113" s="100">
        <v>1.8850431000000001</v>
      </c>
      <c r="AR113" s="100">
        <v>1.3736592999999999</v>
      </c>
      <c r="AT113" s="124">
        <v>2006</v>
      </c>
      <c r="AU113" s="100">
        <v>0</v>
      </c>
      <c r="AV113" s="100">
        <v>0</v>
      </c>
      <c r="AW113" s="100">
        <v>0</v>
      </c>
      <c r="AX113" s="100">
        <v>0</v>
      </c>
      <c r="AY113" s="100">
        <v>6.9040000000000004E-2</v>
      </c>
      <c r="AZ113" s="100">
        <v>0</v>
      </c>
      <c r="BA113" s="100">
        <v>0</v>
      </c>
      <c r="BB113" s="100">
        <v>0</v>
      </c>
      <c r="BC113" s="100">
        <v>6.5943699999999994E-2</v>
      </c>
      <c r="BD113" s="100">
        <v>0.3383563</v>
      </c>
      <c r="BE113" s="100">
        <v>0.14838609999999999</v>
      </c>
      <c r="BF113" s="100">
        <v>0.63593409999999995</v>
      </c>
      <c r="BG113" s="100">
        <v>0.71513590000000005</v>
      </c>
      <c r="BH113" s="100">
        <v>1.9401879</v>
      </c>
      <c r="BI113" s="100">
        <v>3.0442277999999998</v>
      </c>
      <c r="BJ113" s="100">
        <v>7.3168813000000004</v>
      </c>
      <c r="BK113" s="100">
        <v>16.440895000000001</v>
      </c>
      <c r="BL113" s="100">
        <v>53.029257000000001</v>
      </c>
      <c r="BM113" s="100">
        <v>1.6282848999999999</v>
      </c>
      <c r="BN113" s="100">
        <v>1.4747017</v>
      </c>
      <c r="BP113" s="124">
        <v>2006</v>
      </c>
    </row>
    <row r="114" spans="2:68">
      <c r="B114" s="124">
        <v>2007</v>
      </c>
      <c r="C114" s="100">
        <v>0</v>
      </c>
      <c r="D114" s="100">
        <v>0</v>
      </c>
      <c r="E114" s="100">
        <v>0</v>
      </c>
      <c r="F114" s="100">
        <v>0</v>
      </c>
      <c r="G114" s="100">
        <v>0</v>
      </c>
      <c r="H114" s="100">
        <v>0</v>
      </c>
      <c r="I114" s="100">
        <v>0</v>
      </c>
      <c r="J114" s="100">
        <v>0.38836860000000001</v>
      </c>
      <c r="K114" s="100">
        <v>0.13389860000000001</v>
      </c>
      <c r="L114" s="100">
        <v>0.1337438</v>
      </c>
      <c r="M114" s="100">
        <v>0.58659799999999995</v>
      </c>
      <c r="N114" s="100">
        <v>0.47948750000000001</v>
      </c>
      <c r="O114" s="100">
        <v>0.7565269</v>
      </c>
      <c r="P114" s="100">
        <v>1.5108858999999999</v>
      </c>
      <c r="Q114" s="100">
        <v>3.2434782000000002</v>
      </c>
      <c r="R114" s="100">
        <v>10.344594000000001</v>
      </c>
      <c r="S114" s="100">
        <v>19.974972999999999</v>
      </c>
      <c r="T114" s="100">
        <v>50.485472000000001</v>
      </c>
      <c r="U114" s="100">
        <v>1.4294495</v>
      </c>
      <c r="V114" s="100">
        <v>1.6115535000000001</v>
      </c>
      <c r="X114" s="124">
        <v>2007</v>
      </c>
      <c r="Y114" s="100">
        <v>0</v>
      </c>
      <c r="Z114" s="100">
        <v>0</v>
      </c>
      <c r="AA114" s="100">
        <v>0</v>
      </c>
      <c r="AB114" s="100">
        <v>0</v>
      </c>
      <c r="AC114" s="100">
        <v>0.13783309999999999</v>
      </c>
      <c r="AD114" s="100">
        <v>0.14114489999999999</v>
      </c>
      <c r="AE114" s="100">
        <v>0.13683219999999999</v>
      </c>
      <c r="AF114" s="100">
        <v>0</v>
      </c>
      <c r="AG114" s="100">
        <v>0</v>
      </c>
      <c r="AH114" s="100">
        <v>0.1312074</v>
      </c>
      <c r="AI114" s="100">
        <v>0.28936859999999998</v>
      </c>
      <c r="AJ114" s="100">
        <v>0.47730800000000001</v>
      </c>
      <c r="AK114" s="100">
        <v>0.37991249999999999</v>
      </c>
      <c r="AL114" s="100">
        <v>1.9825535000000001</v>
      </c>
      <c r="AM114" s="100">
        <v>2.1088402999999998</v>
      </c>
      <c r="AN114" s="100">
        <v>7.4231284000000004</v>
      </c>
      <c r="AO114" s="100">
        <v>13.296436</v>
      </c>
      <c r="AP114" s="100">
        <v>60.120328999999998</v>
      </c>
      <c r="AQ114" s="100">
        <v>2.0622520999999998</v>
      </c>
      <c r="AR114" s="100">
        <v>1.4843671000000001</v>
      </c>
      <c r="AT114" s="124">
        <v>2007</v>
      </c>
      <c r="AU114" s="100">
        <v>0</v>
      </c>
      <c r="AV114" s="100">
        <v>0</v>
      </c>
      <c r="AW114" s="100">
        <v>0</v>
      </c>
      <c r="AX114" s="100">
        <v>0</v>
      </c>
      <c r="AY114" s="100">
        <v>6.7424499999999998E-2</v>
      </c>
      <c r="AZ114" s="100">
        <v>6.9880300000000006E-2</v>
      </c>
      <c r="BA114" s="100">
        <v>6.8630200000000002E-2</v>
      </c>
      <c r="BB114" s="100">
        <v>0.19284109999999999</v>
      </c>
      <c r="BC114" s="100">
        <v>6.6479099999999999E-2</v>
      </c>
      <c r="BD114" s="100">
        <v>0.13246350000000001</v>
      </c>
      <c r="BE114" s="100">
        <v>0.4369808</v>
      </c>
      <c r="BF114" s="100">
        <v>0.47839530000000002</v>
      </c>
      <c r="BG114" s="100">
        <v>0.5686293</v>
      </c>
      <c r="BH114" s="100">
        <v>1.7486055</v>
      </c>
      <c r="BI114" s="100">
        <v>2.6552251999999998</v>
      </c>
      <c r="BJ114" s="100">
        <v>8.7637617999999993</v>
      </c>
      <c r="BK114" s="100">
        <v>16.063123000000001</v>
      </c>
      <c r="BL114" s="100">
        <v>56.950310999999999</v>
      </c>
      <c r="BM114" s="100">
        <v>1.7476791</v>
      </c>
      <c r="BN114" s="100">
        <v>1.5565745</v>
      </c>
      <c r="BP114" s="124">
        <v>2007</v>
      </c>
    </row>
    <row r="115" spans="2:68">
      <c r="B115" s="124">
        <v>2008</v>
      </c>
      <c r="C115" s="100">
        <v>0</v>
      </c>
      <c r="D115" s="100">
        <v>0</v>
      </c>
      <c r="E115" s="100">
        <v>0</v>
      </c>
      <c r="F115" s="100">
        <v>0.1344525</v>
      </c>
      <c r="G115" s="100">
        <v>0</v>
      </c>
      <c r="H115" s="100">
        <v>0</v>
      </c>
      <c r="I115" s="100">
        <v>0.1373615</v>
      </c>
      <c r="J115" s="100">
        <v>0</v>
      </c>
      <c r="K115" s="100">
        <v>0.26858690000000002</v>
      </c>
      <c r="L115" s="100">
        <v>0.39369870000000001</v>
      </c>
      <c r="M115" s="100">
        <v>0.2884525</v>
      </c>
      <c r="N115" s="100">
        <v>0.63361920000000005</v>
      </c>
      <c r="O115" s="100">
        <v>1.0715683</v>
      </c>
      <c r="P115" s="100">
        <v>2.1902765999999998</v>
      </c>
      <c r="Q115" s="100">
        <v>3.1479902000000002</v>
      </c>
      <c r="R115" s="100">
        <v>9.9388165999999991</v>
      </c>
      <c r="S115" s="100">
        <v>23.288177000000001</v>
      </c>
      <c r="T115" s="100">
        <v>65.620153000000002</v>
      </c>
      <c r="U115" s="100">
        <v>1.7120622999999999</v>
      </c>
      <c r="V115" s="100">
        <v>1.9042725</v>
      </c>
      <c r="X115" s="124">
        <v>2008</v>
      </c>
      <c r="Y115" s="100">
        <v>0</v>
      </c>
      <c r="Z115" s="100">
        <v>0</v>
      </c>
      <c r="AA115" s="100">
        <v>0</v>
      </c>
      <c r="AB115" s="100">
        <v>0</v>
      </c>
      <c r="AC115" s="100">
        <v>0</v>
      </c>
      <c r="AD115" s="100">
        <v>0</v>
      </c>
      <c r="AE115" s="100">
        <v>0</v>
      </c>
      <c r="AF115" s="100">
        <v>0</v>
      </c>
      <c r="AG115" s="100">
        <v>0.26498100000000002</v>
      </c>
      <c r="AH115" s="100">
        <v>0</v>
      </c>
      <c r="AI115" s="100">
        <v>0</v>
      </c>
      <c r="AJ115" s="100">
        <v>0</v>
      </c>
      <c r="AK115" s="100">
        <v>0.89655859999999998</v>
      </c>
      <c r="AL115" s="100">
        <v>1.4414311</v>
      </c>
      <c r="AM115" s="100">
        <v>3.2332591000000002</v>
      </c>
      <c r="AN115" s="100">
        <v>5.0779809</v>
      </c>
      <c r="AO115" s="100">
        <v>18.807213999999998</v>
      </c>
      <c r="AP115" s="100">
        <v>56.544252999999998</v>
      </c>
      <c r="AQ115" s="100">
        <v>2.0417426000000001</v>
      </c>
      <c r="AR115" s="100">
        <v>1.4432896</v>
      </c>
      <c r="AT115" s="124">
        <v>2008</v>
      </c>
      <c r="AU115" s="100">
        <v>0</v>
      </c>
      <c r="AV115" s="100">
        <v>0</v>
      </c>
      <c r="AW115" s="100">
        <v>0</v>
      </c>
      <c r="AX115" s="100">
        <v>6.9079299999999996E-2</v>
      </c>
      <c r="AY115" s="100">
        <v>0</v>
      </c>
      <c r="AZ115" s="100">
        <v>0</v>
      </c>
      <c r="BA115" s="100">
        <v>6.8570900000000004E-2</v>
      </c>
      <c r="BB115" s="100">
        <v>0</v>
      </c>
      <c r="BC115" s="100">
        <v>0.2667718</v>
      </c>
      <c r="BD115" s="100">
        <v>0.195081</v>
      </c>
      <c r="BE115" s="100">
        <v>0.1430805</v>
      </c>
      <c r="BF115" s="100">
        <v>0.31530950000000002</v>
      </c>
      <c r="BG115" s="100">
        <v>0.98423879999999997</v>
      </c>
      <c r="BH115" s="100">
        <v>1.8134338999999999</v>
      </c>
      <c r="BI115" s="100">
        <v>3.1920861</v>
      </c>
      <c r="BJ115" s="100">
        <v>7.3135234000000002</v>
      </c>
      <c r="BK115" s="100">
        <v>20.682670999999999</v>
      </c>
      <c r="BL115" s="100">
        <v>59.565004999999999</v>
      </c>
      <c r="BM115" s="100">
        <v>1.8777178000000001</v>
      </c>
      <c r="BN115" s="100">
        <v>1.6414447000000001</v>
      </c>
      <c r="BP115" s="124">
        <v>2008</v>
      </c>
    </row>
    <row r="116" spans="2:68">
      <c r="B116" s="124">
        <v>2009</v>
      </c>
      <c r="C116" s="100">
        <v>0</v>
      </c>
      <c r="D116" s="100">
        <v>0</v>
      </c>
      <c r="E116" s="100">
        <v>0</v>
      </c>
      <c r="F116" s="100">
        <v>0</v>
      </c>
      <c r="G116" s="100">
        <v>0</v>
      </c>
      <c r="H116" s="100">
        <v>0.124795</v>
      </c>
      <c r="I116" s="100">
        <v>0.1354446</v>
      </c>
      <c r="J116" s="100">
        <v>0</v>
      </c>
      <c r="K116" s="100">
        <v>0.26650679999999999</v>
      </c>
      <c r="L116" s="100">
        <v>0.25959359999999998</v>
      </c>
      <c r="M116" s="100">
        <v>0.84612270000000001</v>
      </c>
      <c r="N116" s="100">
        <v>0.46930290000000002</v>
      </c>
      <c r="O116" s="100">
        <v>1.3805052</v>
      </c>
      <c r="P116" s="100">
        <v>2.3235334000000001</v>
      </c>
      <c r="Q116" s="100">
        <v>2.7302346000000002</v>
      </c>
      <c r="R116" s="100">
        <v>5.5436981999999997</v>
      </c>
      <c r="S116" s="100">
        <v>16.5777</v>
      </c>
      <c r="T116" s="100">
        <v>37.901085999999999</v>
      </c>
      <c r="U116" s="100">
        <v>1.2313905999999999</v>
      </c>
      <c r="V116" s="100">
        <v>1.3167354</v>
      </c>
      <c r="X116" s="124">
        <v>2009</v>
      </c>
      <c r="Y116" s="100">
        <v>0</v>
      </c>
      <c r="Z116" s="100">
        <v>0</v>
      </c>
      <c r="AA116" s="100">
        <v>0</v>
      </c>
      <c r="AB116" s="100">
        <v>0</v>
      </c>
      <c r="AC116" s="100">
        <v>0</v>
      </c>
      <c r="AD116" s="100">
        <v>0.1288668</v>
      </c>
      <c r="AE116" s="100">
        <v>0</v>
      </c>
      <c r="AF116" s="100">
        <v>0.24752199999999999</v>
      </c>
      <c r="AG116" s="100">
        <v>0</v>
      </c>
      <c r="AH116" s="100">
        <v>0.38265549999999998</v>
      </c>
      <c r="AI116" s="100">
        <v>0.55481199999999997</v>
      </c>
      <c r="AJ116" s="100">
        <v>0.30867719999999998</v>
      </c>
      <c r="AK116" s="100">
        <v>0.69201520000000005</v>
      </c>
      <c r="AL116" s="100">
        <v>2.2962956000000001</v>
      </c>
      <c r="AM116" s="100">
        <v>3.1369775999999998</v>
      </c>
      <c r="AN116" s="100">
        <v>7.4569698999999998</v>
      </c>
      <c r="AO116" s="100">
        <v>22.613015000000001</v>
      </c>
      <c r="AP116" s="100">
        <v>56.505966000000001</v>
      </c>
      <c r="AQ116" s="100">
        <v>2.3230496999999999</v>
      </c>
      <c r="AR116" s="100">
        <v>1.6775112999999999</v>
      </c>
      <c r="AT116" s="124">
        <v>2009</v>
      </c>
      <c r="AU116" s="100">
        <v>0</v>
      </c>
      <c r="AV116" s="100">
        <v>0</v>
      </c>
      <c r="AW116" s="100">
        <v>0</v>
      </c>
      <c r="AX116" s="100">
        <v>0</v>
      </c>
      <c r="AY116" s="100">
        <v>0</v>
      </c>
      <c r="AZ116" s="100">
        <v>0.1267982</v>
      </c>
      <c r="BA116" s="100">
        <v>6.7733399999999999E-2</v>
      </c>
      <c r="BB116" s="100">
        <v>0.1246665</v>
      </c>
      <c r="BC116" s="100">
        <v>0.13226959999999999</v>
      </c>
      <c r="BD116" s="100">
        <v>0.32166129999999998</v>
      </c>
      <c r="BE116" s="100">
        <v>0.69926060000000001</v>
      </c>
      <c r="BF116" s="100">
        <v>0.38844849999999997</v>
      </c>
      <c r="BG116" s="100">
        <v>1.0366991000000001</v>
      </c>
      <c r="BH116" s="100">
        <v>2.3098342000000001</v>
      </c>
      <c r="BI116" s="100">
        <v>2.9398881000000001</v>
      </c>
      <c r="BJ116" s="100">
        <v>6.5745619</v>
      </c>
      <c r="BK116" s="100">
        <v>20.064813999999998</v>
      </c>
      <c r="BL116" s="100">
        <v>50.240475000000004</v>
      </c>
      <c r="BM116" s="100">
        <v>1.7794863000000001</v>
      </c>
      <c r="BN116" s="100">
        <v>1.5487271</v>
      </c>
      <c r="BP116" s="124">
        <v>2009</v>
      </c>
    </row>
    <row r="117" spans="2:68">
      <c r="B117" s="124">
        <v>2010</v>
      </c>
      <c r="C117" s="100">
        <v>0</v>
      </c>
      <c r="D117" s="100">
        <v>0</v>
      </c>
      <c r="E117" s="100">
        <v>0</v>
      </c>
      <c r="F117" s="100">
        <v>0</v>
      </c>
      <c r="G117" s="100">
        <v>0</v>
      </c>
      <c r="H117" s="100">
        <v>0</v>
      </c>
      <c r="I117" s="100">
        <v>0</v>
      </c>
      <c r="J117" s="100">
        <v>0</v>
      </c>
      <c r="K117" s="100">
        <v>0.1310867</v>
      </c>
      <c r="L117" s="100">
        <v>0</v>
      </c>
      <c r="M117" s="100">
        <v>0.276337</v>
      </c>
      <c r="N117" s="100">
        <v>0.3082723</v>
      </c>
      <c r="O117" s="100">
        <v>1.3399482</v>
      </c>
      <c r="P117" s="100">
        <v>2.2161107000000002</v>
      </c>
      <c r="Q117" s="100">
        <v>3.4880678999999999</v>
      </c>
      <c r="R117" s="100">
        <v>6.6991642000000002</v>
      </c>
      <c r="S117" s="100">
        <v>17.710419000000002</v>
      </c>
      <c r="T117" s="100">
        <v>46.358220000000003</v>
      </c>
      <c r="U117" s="100">
        <v>1.3311656999999999</v>
      </c>
      <c r="V117" s="100">
        <v>1.4075678</v>
      </c>
      <c r="X117" s="124">
        <v>2010</v>
      </c>
      <c r="Y117" s="100">
        <v>0</v>
      </c>
      <c r="Z117" s="100">
        <v>0</v>
      </c>
      <c r="AA117" s="100">
        <v>0</v>
      </c>
      <c r="AB117" s="100">
        <v>0</v>
      </c>
      <c r="AC117" s="100">
        <v>0</v>
      </c>
      <c r="AD117" s="100">
        <v>0</v>
      </c>
      <c r="AE117" s="100">
        <v>0</v>
      </c>
      <c r="AF117" s="100">
        <v>0.24806539999999999</v>
      </c>
      <c r="AG117" s="100">
        <v>0</v>
      </c>
      <c r="AH117" s="100">
        <v>0</v>
      </c>
      <c r="AI117" s="100">
        <v>0.27143339999999999</v>
      </c>
      <c r="AJ117" s="100">
        <v>1.0612074</v>
      </c>
      <c r="AK117" s="100">
        <v>0.50222149999999999</v>
      </c>
      <c r="AL117" s="100">
        <v>0.8749787</v>
      </c>
      <c r="AM117" s="100">
        <v>3.6024652000000001</v>
      </c>
      <c r="AN117" s="100">
        <v>8.1068756000000004</v>
      </c>
      <c r="AO117" s="100">
        <v>15.958316999999999</v>
      </c>
      <c r="AP117" s="100">
        <v>61.566212999999998</v>
      </c>
      <c r="AQ117" s="100">
        <v>2.2776738999999999</v>
      </c>
      <c r="AR117" s="100">
        <v>1.592236</v>
      </c>
      <c r="AT117" s="124">
        <v>2010</v>
      </c>
      <c r="AU117" s="100">
        <v>0</v>
      </c>
      <c r="AV117" s="100">
        <v>0</v>
      </c>
      <c r="AW117" s="100">
        <v>0</v>
      </c>
      <c r="AX117" s="100">
        <v>0</v>
      </c>
      <c r="AY117" s="100">
        <v>0</v>
      </c>
      <c r="AZ117" s="100">
        <v>0</v>
      </c>
      <c r="BA117" s="100">
        <v>0</v>
      </c>
      <c r="BB117" s="100">
        <v>0.1249574</v>
      </c>
      <c r="BC117" s="100">
        <v>6.5057500000000004E-2</v>
      </c>
      <c r="BD117" s="100">
        <v>0</v>
      </c>
      <c r="BE117" s="100">
        <v>0.27386319999999997</v>
      </c>
      <c r="BF117" s="100">
        <v>0.68786150000000001</v>
      </c>
      <c r="BG117" s="100">
        <v>0.92097680000000004</v>
      </c>
      <c r="BH117" s="100">
        <v>1.5411798000000001</v>
      </c>
      <c r="BI117" s="100">
        <v>3.5466324999999999</v>
      </c>
      <c r="BJ117" s="100">
        <v>7.4571487000000003</v>
      </c>
      <c r="BK117" s="100">
        <v>16.705417000000001</v>
      </c>
      <c r="BL117" s="100">
        <v>56.389907999999998</v>
      </c>
      <c r="BM117" s="100">
        <v>1.8064838000000001</v>
      </c>
      <c r="BN117" s="100">
        <v>1.5324078999999999</v>
      </c>
      <c r="BP117" s="124">
        <v>2010</v>
      </c>
    </row>
    <row r="118" spans="2:68">
      <c r="B118" s="124">
        <v>2011</v>
      </c>
      <c r="C118" s="100">
        <v>0</v>
      </c>
      <c r="D118" s="100">
        <v>0</v>
      </c>
      <c r="E118" s="100">
        <v>0</v>
      </c>
      <c r="F118" s="100">
        <v>0</v>
      </c>
      <c r="G118" s="100">
        <v>0</v>
      </c>
      <c r="H118" s="100">
        <v>0</v>
      </c>
      <c r="I118" s="100">
        <v>0.13000329999999999</v>
      </c>
      <c r="J118" s="100">
        <v>0.25568780000000002</v>
      </c>
      <c r="K118" s="100">
        <v>0.12710550000000001</v>
      </c>
      <c r="L118" s="100">
        <v>0</v>
      </c>
      <c r="M118" s="100">
        <v>0.40560990000000002</v>
      </c>
      <c r="N118" s="100">
        <v>1.0572916000000001</v>
      </c>
      <c r="O118" s="100">
        <v>0.65445240000000005</v>
      </c>
      <c r="P118" s="100">
        <v>2.7411528999999999</v>
      </c>
      <c r="Q118" s="100">
        <v>3.9183197999999999</v>
      </c>
      <c r="R118" s="100">
        <v>10.448472000000001</v>
      </c>
      <c r="S118" s="100">
        <v>21.514178000000001</v>
      </c>
      <c r="T118" s="100">
        <v>55.367800000000003</v>
      </c>
      <c r="U118" s="100">
        <v>1.7089045</v>
      </c>
      <c r="V118" s="100">
        <v>1.7759716000000001</v>
      </c>
      <c r="X118" s="124">
        <v>2011</v>
      </c>
      <c r="Y118" s="100">
        <v>0</v>
      </c>
      <c r="Z118" s="100">
        <v>0</v>
      </c>
      <c r="AA118" s="100">
        <v>0</v>
      </c>
      <c r="AB118" s="100">
        <v>0.1414707</v>
      </c>
      <c r="AC118" s="100">
        <v>0</v>
      </c>
      <c r="AD118" s="100">
        <v>0</v>
      </c>
      <c r="AE118" s="100">
        <v>0</v>
      </c>
      <c r="AF118" s="100">
        <v>0</v>
      </c>
      <c r="AG118" s="100">
        <v>0.12492250000000001</v>
      </c>
      <c r="AH118" s="100">
        <v>0.38575779999999998</v>
      </c>
      <c r="AI118" s="100">
        <v>0.53019740000000004</v>
      </c>
      <c r="AJ118" s="100">
        <v>0.29676940000000002</v>
      </c>
      <c r="AK118" s="100">
        <v>1.4638859</v>
      </c>
      <c r="AL118" s="100">
        <v>2.0833029999999999</v>
      </c>
      <c r="AM118" s="100">
        <v>2.6999662999999998</v>
      </c>
      <c r="AN118" s="100">
        <v>4.6677558000000001</v>
      </c>
      <c r="AO118" s="100">
        <v>14.992504</v>
      </c>
      <c r="AP118" s="100">
        <v>60.861052000000001</v>
      </c>
      <c r="AQ118" s="100">
        <v>2.2545423000000002</v>
      </c>
      <c r="AR118" s="100">
        <v>1.5326202</v>
      </c>
      <c r="AT118" s="124">
        <v>2011</v>
      </c>
      <c r="AU118" s="100">
        <v>0</v>
      </c>
      <c r="AV118" s="100">
        <v>0</v>
      </c>
      <c r="AW118" s="100">
        <v>0</v>
      </c>
      <c r="AX118" s="100">
        <v>6.8801399999999999E-2</v>
      </c>
      <c r="AY118" s="100">
        <v>0</v>
      </c>
      <c r="AZ118" s="100">
        <v>0</v>
      </c>
      <c r="BA118" s="100">
        <v>6.5097299999999997E-2</v>
      </c>
      <c r="BB118" s="100">
        <v>0.12707209999999999</v>
      </c>
      <c r="BC118" s="100">
        <v>0.12600459999999999</v>
      </c>
      <c r="BD118" s="100">
        <v>0.1945731</v>
      </c>
      <c r="BE118" s="100">
        <v>0.46852110000000002</v>
      </c>
      <c r="BF118" s="100">
        <v>0.67365620000000004</v>
      </c>
      <c r="BG118" s="100">
        <v>1.0603589</v>
      </c>
      <c r="BH118" s="100">
        <v>2.4102446</v>
      </c>
      <c r="BI118" s="100">
        <v>3.2981938</v>
      </c>
      <c r="BJ118" s="100">
        <v>7.3431828000000001</v>
      </c>
      <c r="BK118" s="100">
        <v>17.791511</v>
      </c>
      <c r="BL118" s="100">
        <v>58.968254000000002</v>
      </c>
      <c r="BM118" s="100">
        <v>1.982988</v>
      </c>
      <c r="BN118" s="100">
        <v>1.6517773</v>
      </c>
      <c r="BP118" s="124">
        <v>2011</v>
      </c>
    </row>
    <row r="119" spans="2:68">
      <c r="B119" s="124">
        <v>2012</v>
      </c>
      <c r="C119" s="100">
        <v>0</v>
      </c>
      <c r="D119" s="100">
        <v>0</v>
      </c>
      <c r="E119" s="100">
        <v>0</v>
      </c>
      <c r="F119" s="100">
        <v>0</v>
      </c>
      <c r="G119" s="100">
        <v>0</v>
      </c>
      <c r="H119" s="100">
        <v>0.1163952</v>
      </c>
      <c r="I119" s="100">
        <v>0.1252354</v>
      </c>
      <c r="J119" s="100">
        <v>0</v>
      </c>
      <c r="K119" s="100">
        <v>0</v>
      </c>
      <c r="L119" s="100">
        <v>0.13168460000000001</v>
      </c>
      <c r="M119" s="100">
        <v>0.66311850000000006</v>
      </c>
      <c r="N119" s="100">
        <v>1.0359503999999999</v>
      </c>
      <c r="O119" s="100">
        <v>0.82212229999999997</v>
      </c>
      <c r="P119" s="100">
        <v>0.98419000000000001</v>
      </c>
      <c r="Q119" s="100">
        <v>2.6949964999999998</v>
      </c>
      <c r="R119" s="100">
        <v>7.1097938999999997</v>
      </c>
      <c r="S119" s="100">
        <v>15.566948</v>
      </c>
      <c r="T119" s="100">
        <v>43.570315000000001</v>
      </c>
      <c r="U119" s="100">
        <v>1.3082499000000001</v>
      </c>
      <c r="V119" s="100">
        <v>1.3335592999999999</v>
      </c>
      <c r="X119" s="124">
        <v>2012</v>
      </c>
      <c r="Y119" s="100">
        <v>0</v>
      </c>
      <c r="Z119" s="100">
        <v>0</v>
      </c>
      <c r="AA119" s="100">
        <v>0</v>
      </c>
      <c r="AB119" s="100">
        <v>0</v>
      </c>
      <c r="AC119" s="100">
        <v>0</v>
      </c>
      <c r="AD119" s="100">
        <v>0</v>
      </c>
      <c r="AE119" s="100">
        <v>0.12615779999999999</v>
      </c>
      <c r="AF119" s="100">
        <v>0.12795999999999999</v>
      </c>
      <c r="AG119" s="100">
        <v>0</v>
      </c>
      <c r="AH119" s="100">
        <v>0.12931509999999999</v>
      </c>
      <c r="AI119" s="100">
        <v>0.12992129999999999</v>
      </c>
      <c r="AJ119" s="100">
        <v>0.72422410000000004</v>
      </c>
      <c r="AK119" s="100">
        <v>0.974298</v>
      </c>
      <c r="AL119" s="100">
        <v>1.9395256000000001</v>
      </c>
      <c r="AM119" s="100">
        <v>3.1220162</v>
      </c>
      <c r="AN119" s="100">
        <v>6.8701765999999997</v>
      </c>
      <c r="AO119" s="100">
        <v>16.595870999999999</v>
      </c>
      <c r="AP119" s="100">
        <v>54.869081999999999</v>
      </c>
      <c r="AQ119" s="100">
        <v>2.1900181000000001</v>
      </c>
      <c r="AR119" s="100">
        <v>1.5024625</v>
      </c>
      <c r="AT119" s="124">
        <v>2012</v>
      </c>
      <c r="AU119" s="100">
        <v>0</v>
      </c>
      <c r="AV119" s="100">
        <v>0</v>
      </c>
      <c r="AW119" s="100">
        <v>0</v>
      </c>
      <c r="AX119" s="100">
        <v>0</v>
      </c>
      <c r="AY119" s="100">
        <v>0</v>
      </c>
      <c r="AZ119" s="100">
        <v>5.8942799999999997E-2</v>
      </c>
      <c r="BA119" s="100">
        <v>0.1256949</v>
      </c>
      <c r="BB119" s="100">
        <v>6.4252900000000002E-2</v>
      </c>
      <c r="BC119" s="100">
        <v>0</v>
      </c>
      <c r="BD119" s="100">
        <v>0.1304891</v>
      </c>
      <c r="BE119" s="100">
        <v>0.39377570000000001</v>
      </c>
      <c r="BF119" s="100">
        <v>0.87841170000000002</v>
      </c>
      <c r="BG119" s="100">
        <v>0.89868550000000003</v>
      </c>
      <c r="BH119" s="100">
        <v>1.4653847</v>
      </c>
      <c r="BI119" s="100">
        <v>2.9122678999999998</v>
      </c>
      <c r="BJ119" s="100">
        <v>6.9819481999999997</v>
      </c>
      <c r="BK119" s="100">
        <v>16.151066</v>
      </c>
      <c r="BL119" s="100">
        <v>50.920009999999998</v>
      </c>
      <c r="BM119" s="100">
        <v>1.7511243999999999</v>
      </c>
      <c r="BN119" s="100">
        <v>1.4422817999999999</v>
      </c>
      <c r="BP119" s="124">
        <v>2012</v>
      </c>
    </row>
    <row r="120" spans="2:68">
      <c r="B120" s="124">
        <v>2013</v>
      </c>
      <c r="C120" s="100">
        <v>0</v>
      </c>
      <c r="D120" s="100">
        <v>0</v>
      </c>
      <c r="E120" s="100">
        <v>0</v>
      </c>
      <c r="F120" s="100">
        <v>0</v>
      </c>
      <c r="G120" s="100">
        <v>0</v>
      </c>
      <c r="H120" s="100">
        <v>0</v>
      </c>
      <c r="I120" s="100">
        <v>0</v>
      </c>
      <c r="J120" s="100">
        <v>0.12930449999999999</v>
      </c>
      <c r="K120" s="100">
        <v>0.24313570000000001</v>
      </c>
      <c r="L120" s="100">
        <v>0.39565260000000002</v>
      </c>
      <c r="M120" s="100">
        <v>0.52312610000000004</v>
      </c>
      <c r="N120" s="100">
        <v>0.43611119999999998</v>
      </c>
      <c r="O120" s="100">
        <v>1.4652419999999999</v>
      </c>
      <c r="P120" s="100">
        <v>2.2373324999999999</v>
      </c>
      <c r="Q120" s="100">
        <v>2.6083645</v>
      </c>
      <c r="R120" s="100">
        <v>7.9266711000000001</v>
      </c>
      <c r="S120" s="100">
        <v>19.537776999999998</v>
      </c>
      <c r="T120" s="100">
        <v>54.111159999999998</v>
      </c>
      <c r="U120" s="100">
        <v>1.6426802</v>
      </c>
      <c r="V120" s="100">
        <v>1.6238680999999999</v>
      </c>
      <c r="X120" s="124">
        <v>2013</v>
      </c>
      <c r="Y120" s="100">
        <v>0</v>
      </c>
      <c r="Z120" s="100">
        <v>0</v>
      </c>
      <c r="AA120" s="100">
        <v>0</v>
      </c>
      <c r="AB120" s="100">
        <v>0</v>
      </c>
      <c r="AC120" s="100">
        <v>0</v>
      </c>
      <c r="AD120" s="100">
        <v>0</v>
      </c>
      <c r="AE120" s="100">
        <v>0</v>
      </c>
      <c r="AF120" s="100">
        <v>0.1284093</v>
      </c>
      <c r="AG120" s="100">
        <v>0.2383932</v>
      </c>
      <c r="AH120" s="100">
        <v>0.38871080000000002</v>
      </c>
      <c r="AI120" s="100">
        <v>0.63939849999999998</v>
      </c>
      <c r="AJ120" s="100">
        <v>0.56667179999999995</v>
      </c>
      <c r="AK120" s="100">
        <v>1.1168104000000001</v>
      </c>
      <c r="AL120" s="100">
        <v>2.7531574000000001</v>
      </c>
      <c r="AM120" s="100">
        <v>3.0104310999999999</v>
      </c>
      <c r="AN120" s="100">
        <v>6.0770635999999998</v>
      </c>
      <c r="AO120" s="100">
        <v>12.262028000000001</v>
      </c>
      <c r="AP120" s="100">
        <v>52.106780000000001</v>
      </c>
      <c r="AQ120" s="100">
        <v>2.1185407999999999</v>
      </c>
      <c r="AR120" s="100">
        <v>1.4535659000000001</v>
      </c>
      <c r="AT120" s="124">
        <v>2013</v>
      </c>
      <c r="AU120" s="100">
        <v>0</v>
      </c>
      <c r="AV120" s="100">
        <v>0</v>
      </c>
      <c r="AW120" s="100">
        <v>0</v>
      </c>
      <c r="AX120" s="100">
        <v>0</v>
      </c>
      <c r="AY120" s="100">
        <v>0</v>
      </c>
      <c r="AZ120" s="100">
        <v>0</v>
      </c>
      <c r="BA120" s="100">
        <v>0</v>
      </c>
      <c r="BB120" s="100">
        <v>0.12885540000000001</v>
      </c>
      <c r="BC120" s="100">
        <v>0.24074110000000001</v>
      </c>
      <c r="BD120" s="100">
        <v>0.39215100000000003</v>
      </c>
      <c r="BE120" s="100">
        <v>0.5819145</v>
      </c>
      <c r="BF120" s="100">
        <v>0.5022335</v>
      </c>
      <c r="BG120" s="100">
        <v>1.2892641</v>
      </c>
      <c r="BH120" s="100">
        <v>2.4972669000000001</v>
      </c>
      <c r="BI120" s="100">
        <v>2.8133135999999999</v>
      </c>
      <c r="BJ120" s="100">
        <v>6.9468565</v>
      </c>
      <c r="BK120" s="100">
        <v>15.425613</v>
      </c>
      <c r="BL120" s="100">
        <v>52.81823</v>
      </c>
      <c r="BM120" s="100">
        <v>1.8817033000000001</v>
      </c>
      <c r="BN120" s="100">
        <v>1.5254182000000001</v>
      </c>
      <c r="BP120" s="124">
        <v>2013</v>
      </c>
    </row>
    <row r="121" spans="2:68">
      <c r="B121" s="124">
        <v>2014</v>
      </c>
      <c r="C121" s="100">
        <v>0</v>
      </c>
      <c r="D121" s="100">
        <v>0</v>
      </c>
      <c r="E121" s="100">
        <v>0</v>
      </c>
      <c r="F121" s="100">
        <v>0</v>
      </c>
      <c r="G121" s="100">
        <v>0</v>
      </c>
      <c r="H121" s="100">
        <v>0</v>
      </c>
      <c r="I121" s="100">
        <v>0</v>
      </c>
      <c r="J121" s="100">
        <v>0.25790809999999997</v>
      </c>
      <c r="K121" s="100">
        <v>0.36452980000000001</v>
      </c>
      <c r="L121" s="100">
        <v>0.26220979999999999</v>
      </c>
      <c r="M121" s="100">
        <v>0.26002900000000001</v>
      </c>
      <c r="N121" s="100">
        <v>1.2820239</v>
      </c>
      <c r="O121" s="100">
        <v>1.7672131</v>
      </c>
      <c r="P121" s="100">
        <v>1.2641403</v>
      </c>
      <c r="Q121" s="100">
        <v>1.4965803</v>
      </c>
      <c r="R121" s="100">
        <v>8.6348328999999993</v>
      </c>
      <c r="S121" s="100">
        <v>20.830475</v>
      </c>
      <c r="T121" s="100">
        <v>57.466697000000003</v>
      </c>
      <c r="U121" s="100">
        <v>1.7311627999999999</v>
      </c>
      <c r="V121" s="100">
        <v>1.6887736</v>
      </c>
      <c r="X121" s="124">
        <v>2014</v>
      </c>
      <c r="Y121" s="100">
        <v>0</v>
      </c>
      <c r="Z121" s="100">
        <v>0</v>
      </c>
      <c r="AA121" s="100">
        <v>0</v>
      </c>
      <c r="AB121" s="100">
        <v>0</v>
      </c>
      <c r="AC121" s="100">
        <v>0</v>
      </c>
      <c r="AD121" s="100">
        <v>0</v>
      </c>
      <c r="AE121" s="100">
        <v>0.1176835</v>
      </c>
      <c r="AF121" s="100">
        <v>0</v>
      </c>
      <c r="AG121" s="100">
        <v>0</v>
      </c>
      <c r="AH121" s="100">
        <v>0.25686599999999998</v>
      </c>
      <c r="AI121" s="100">
        <v>0.12683849999999999</v>
      </c>
      <c r="AJ121" s="100">
        <v>0.55381639999999999</v>
      </c>
      <c r="AK121" s="100">
        <v>1.2494962999999999</v>
      </c>
      <c r="AL121" s="100">
        <v>0.70880509999999997</v>
      </c>
      <c r="AM121" s="100">
        <v>5.2657404000000003</v>
      </c>
      <c r="AN121" s="100">
        <v>8.6854831000000008</v>
      </c>
      <c r="AO121" s="100">
        <v>13.835633</v>
      </c>
      <c r="AP121" s="100">
        <v>59.194405000000003</v>
      </c>
      <c r="AQ121" s="100">
        <v>2.3490031999999998</v>
      </c>
      <c r="AR121" s="100">
        <v>1.5914611000000001</v>
      </c>
      <c r="AT121" s="124">
        <v>2014</v>
      </c>
      <c r="AU121" s="100">
        <v>0</v>
      </c>
      <c r="AV121" s="100">
        <v>0</v>
      </c>
      <c r="AW121" s="100">
        <v>0</v>
      </c>
      <c r="AX121" s="100">
        <v>0</v>
      </c>
      <c r="AY121" s="100">
        <v>0</v>
      </c>
      <c r="AZ121" s="100">
        <v>0</v>
      </c>
      <c r="BA121" s="100">
        <v>5.8667700000000003E-2</v>
      </c>
      <c r="BB121" s="100">
        <v>0.1284168</v>
      </c>
      <c r="BC121" s="100">
        <v>0.18034549999999999</v>
      </c>
      <c r="BD121" s="100">
        <v>0.25951039999999997</v>
      </c>
      <c r="BE121" s="100">
        <v>0.19261030000000001</v>
      </c>
      <c r="BF121" s="100">
        <v>0.91274440000000001</v>
      </c>
      <c r="BG121" s="100">
        <v>1.5047037999999999</v>
      </c>
      <c r="BH121" s="100">
        <v>0.98384170000000004</v>
      </c>
      <c r="BI121" s="100">
        <v>3.4200186000000001</v>
      </c>
      <c r="BJ121" s="100">
        <v>8.6615176999999992</v>
      </c>
      <c r="BK121" s="100">
        <v>16.896511</v>
      </c>
      <c r="BL121" s="100">
        <v>58.572116999999999</v>
      </c>
      <c r="BM121" s="100">
        <v>2.0417128</v>
      </c>
      <c r="BN121" s="100">
        <v>1.6365362999999999</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All diseases of the skin and subcutaneous tissue (ICD-10 L00–L99), 1968–2014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[GRIM_output.xls]GRIM1200</v>
      </c>
      <c r="F5" s="139" t="s">
        <v>162</v>
      </c>
      <c r="G5" s="204">
        <f>$D$8</f>
        <v>2014</v>
      </c>
      <c r="J5" s="136"/>
    </row>
    <row r="6" spans="1:11" ht="28.9" customHeight="1">
      <c r="B6" s="278" t="s">
        <v>210</v>
      </c>
      <c r="C6" s="278" t="s">
        <v>211</v>
      </c>
      <c r="D6" s="278">
        <v>1968</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All diseases of the skin and subcutaneous tissue. Canberra: AIHW.</v>
      </c>
      <c r="H7" s="141"/>
      <c r="I7" s="141"/>
      <c r="J7" s="141"/>
      <c r="K7" s="141"/>
    </row>
    <row r="8" spans="1:11" ht="28.9" customHeight="1">
      <c r="B8" s="278" t="s">
        <v>210</v>
      </c>
      <c r="C8" s="278" t="s">
        <v>211</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24</v>
      </c>
      <c r="F17" s="152" t="s">
        <v>12</v>
      </c>
      <c r="G17" s="151">
        <v>7</v>
      </c>
    </row>
    <row r="18" spans="1:20">
      <c r="B18" s="144" t="s">
        <v>111</v>
      </c>
      <c r="C18" s="279" t="s">
        <v>212</v>
      </c>
      <c r="F18" s="152" t="s">
        <v>13</v>
      </c>
      <c r="G18" s="151">
        <v>8</v>
      </c>
    </row>
    <row r="19" spans="1:20">
      <c r="B19" s="144" t="s">
        <v>112</v>
      </c>
      <c r="C19" s="279" t="s">
        <v>212</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Admin!$B$118</v>
      </c>
      <c r="F22" s="152" t="s">
        <v>17</v>
      </c>
      <c r="G22" s="151">
        <v>12</v>
      </c>
    </row>
    <row r="23" spans="1:20">
      <c r="B23" s="278" t="s">
        <v>213</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Admin!$B$118:$B$164</v>
      </c>
      <c r="F24" s="152" t="s">
        <v>19</v>
      </c>
      <c r="G24" s="151">
        <v>14</v>
      </c>
    </row>
    <row r="25" spans="1:20">
      <c r="B25" s="279" t="s">
        <v>213</v>
      </c>
      <c r="C25" s="279">
        <v>1.06</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All diseases of the skin and subcutaneous tissue (ICD-10 L00–L99),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v>
      </c>
      <c r="F32" s="157">
        <f ca="1">INDIRECT("Rates!F"&amp;$E$8)</f>
        <v>0</v>
      </c>
      <c r="G32" s="157">
        <f ca="1">INDIRECT("Rates!G"&amp;$E$8)</f>
        <v>0</v>
      </c>
      <c r="H32" s="157">
        <f ca="1">INDIRECT("Rates!H"&amp;$E$8)</f>
        <v>0</v>
      </c>
      <c r="I32" s="157">
        <f ca="1">INDIRECT("Rates!I"&amp;$E$8)</f>
        <v>0</v>
      </c>
      <c r="J32" s="157">
        <f ca="1">INDIRECT("Rates!J"&amp;$E$8)</f>
        <v>0.25790809999999997</v>
      </c>
      <c r="K32" s="157">
        <f ca="1">INDIRECT("Rates!K"&amp;$E$8)</f>
        <v>0.36452980000000001</v>
      </c>
      <c r="L32" s="157">
        <f ca="1">INDIRECT("Rates!L"&amp;$E$8)</f>
        <v>0.26220979999999999</v>
      </c>
      <c r="M32" s="157">
        <f ca="1">INDIRECT("Rates!M"&amp;$E$8)</f>
        <v>0.26002900000000001</v>
      </c>
      <c r="N32" s="157">
        <f ca="1">INDIRECT("Rates!N"&amp;$E$8)</f>
        <v>1.2820239</v>
      </c>
      <c r="O32" s="157">
        <f ca="1">INDIRECT("Rates!O"&amp;$E$8)</f>
        <v>1.7672131</v>
      </c>
      <c r="P32" s="157">
        <f ca="1">INDIRECT("Rates!P"&amp;$E$8)</f>
        <v>1.2641403</v>
      </c>
      <c r="Q32" s="157">
        <f ca="1">INDIRECT("Rates!Q"&amp;$E$8)</f>
        <v>1.4965803</v>
      </c>
      <c r="R32" s="157">
        <f ca="1">INDIRECT("Rates!R"&amp;$E$8)</f>
        <v>8.6348328999999993</v>
      </c>
      <c r="S32" s="157">
        <f ca="1">INDIRECT("Rates!S"&amp;$E$8)</f>
        <v>20.830475</v>
      </c>
      <c r="T32" s="157">
        <f ca="1">INDIRECT("Rates!T"&amp;$E$8)</f>
        <v>57.466697000000003</v>
      </c>
    </row>
    <row r="33" spans="1:21">
      <c r="B33" s="145" t="s">
        <v>198</v>
      </c>
      <c r="C33" s="157">
        <f ca="1">INDIRECT("Rates!Y"&amp;$E$8)</f>
        <v>0</v>
      </c>
      <c r="D33" s="157">
        <f ca="1">INDIRECT("Rates!Z"&amp;$E$8)</f>
        <v>0</v>
      </c>
      <c r="E33" s="157">
        <f ca="1">INDIRECT("Rates!AA"&amp;$E$8)</f>
        <v>0</v>
      </c>
      <c r="F33" s="157">
        <f ca="1">INDIRECT("Rates!AB"&amp;$E$8)</f>
        <v>0</v>
      </c>
      <c r="G33" s="157">
        <f ca="1">INDIRECT("Rates!AC"&amp;$E$8)</f>
        <v>0</v>
      </c>
      <c r="H33" s="157">
        <f ca="1">INDIRECT("Rates!AD"&amp;$E$8)</f>
        <v>0</v>
      </c>
      <c r="I33" s="157">
        <f ca="1">INDIRECT("Rates!AE"&amp;$E$8)</f>
        <v>0.1176835</v>
      </c>
      <c r="J33" s="157">
        <f ca="1">INDIRECT("Rates!AF"&amp;$E$8)</f>
        <v>0</v>
      </c>
      <c r="K33" s="157">
        <f ca="1">INDIRECT("Rates!AG"&amp;$E$8)</f>
        <v>0</v>
      </c>
      <c r="L33" s="157">
        <f ca="1">INDIRECT("Rates!AH"&amp;$E$8)</f>
        <v>0.25686599999999998</v>
      </c>
      <c r="M33" s="157">
        <f ca="1">INDIRECT("Rates!AI"&amp;$E$8)</f>
        <v>0.12683849999999999</v>
      </c>
      <c r="N33" s="157">
        <f ca="1">INDIRECT("Rates!AJ"&amp;$E$8)</f>
        <v>0.55381639999999999</v>
      </c>
      <c r="O33" s="157">
        <f ca="1">INDIRECT("Rates!AK"&amp;$E$8)</f>
        <v>1.2494962999999999</v>
      </c>
      <c r="P33" s="157">
        <f ca="1">INDIRECT("Rates!AL"&amp;$E$8)</f>
        <v>0.70880509999999997</v>
      </c>
      <c r="Q33" s="157">
        <f ca="1">INDIRECT("Rates!AM"&amp;$E$8)</f>
        <v>5.2657404000000003</v>
      </c>
      <c r="R33" s="157">
        <f ca="1">INDIRECT("Rates!AN"&amp;$E$8)</f>
        <v>8.6854831000000008</v>
      </c>
      <c r="S33" s="157">
        <f ca="1">INDIRECT("Rates!AO"&amp;$E$8)</f>
        <v>13.835633</v>
      </c>
      <c r="T33" s="157">
        <f ca="1">INDIRECT("Rates!AP"&amp;$E$8)</f>
        <v>59.194405000000003</v>
      </c>
    </row>
    <row r="35" spans="1:21">
      <c r="A35" s="87">
        <v>2</v>
      </c>
      <c r="B35" s="137" t="str">
        <f>"Number of deaths due to " &amp;Admin!B6&amp;" (ICD-10 "&amp;UPPER(Admin!C6)&amp;"), by sex and age group, " &amp;Admin!D8</f>
        <v>Number of deaths due to All diseases of the skin and subcutaneous tissue (ICD-10 L00–L99),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0</v>
      </c>
      <c r="F38" s="157">
        <f ca="1">INDIRECT("Deaths!F"&amp;$E$8)</f>
        <v>0</v>
      </c>
      <c r="G38" s="157">
        <f ca="1">INDIRECT("Deaths!G"&amp;$E$8)</f>
        <v>0</v>
      </c>
      <c r="H38" s="157">
        <f ca="1">INDIRECT("Deaths!H"&amp;$E$8)</f>
        <v>0</v>
      </c>
      <c r="I38" s="157">
        <f ca="1">INDIRECT("Deaths!I"&amp;$E$8)</f>
        <v>0</v>
      </c>
      <c r="J38" s="157">
        <f ca="1">INDIRECT("Deaths!J"&amp;$E$8)</f>
        <v>2</v>
      </c>
      <c r="K38" s="157">
        <f ca="1">INDIRECT("Deaths!K"&amp;$E$8)</f>
        <v>3</v>
      </c>
      <c r="L38" s="157">
        <f ca="1">INDIRECT("Deaths!L"&amp;$E$8)</f>
        <v>2</v>
      </c>
      <c r="M38" s="157">
        <f ca="1">INDIRECT("Deaths!M"&amp;$E$8)</f>
        <v>2</v>
      </c>
      <c r="N38" s="157">
        <f ca="1">INDIRECT("Deaths!N"&amp;$E$8)</f>
        <v>9</v>
      </c>
      <c r="O38" s="157">
        <f ca="1">INDIRECT("Deaths!O"&amp;$E$8)</f>
        <v>11</v>
      </c>
      <c r="P38" s="157">
        <f ca="1">INDIRECT("Deaths!P"&amp;$E$8)</f>
        <v>7</v>
      </c>
      <c r="Q38" s="157">
        <f ca="1">INDIRECT("Deaths!Q"&amp;$E$8)</f>
        <v>6</v>
      </c>
      <c r="R38" s="157">
        <f ca="1">INDIRECT("Deaths!R"&amp;$E$8)</f>
        <v>25</v>
      </c>
      <c r="S38" s="157">
        <f ca="1">INDIRECT("Deaths!S"&amp;$E$8)</f>
        <v>41</v>
      </c>
      <c r="T38" s="157">
        <f ca="1">INDIRECT("Deaths!T"&amp;$E$8)</f>
        <v>94</v>
      </c>
      <c r="U38" s="159">
        <f ca="1">SUM(C38:T38)</f>
        <v>202</v>
      </c>
    </row>
    <row r="39" spans="1:21">
      <c r="B39" s="87" t="s">
        <v>63</v>
      </c>
      <c r="C39" s="157">
        <f ca="1">INDIRECT("Deaths!Y"&amp;$E$8)</f>
        <v>0</v>
      </c>
      <c r="D39" s="157">
        <f ca="1">INDIRECT("Deaths!Z"&amp;$E$8)</f>
        <v>0</v>
      </c>
      <c r="E39" s="157">
        <f ca="1">INDIRECT("Deaths!AA"&amp;$E$8)</f>
        <v>0</v>
      </c>
      <c r="F39" s="157">
        <f ca="1">INDIRECT("Deaths!AB"&amp;$E$8)</f>
        <v>0</v>
      </c>
      <c r="G39" s="157">
        <f ca="1">INDIRECT("Deaths!AC"&amp;$E$8)</f>
        <v>0</v>
      </c>
      <c r="H39" s="157">
        <f ca="1">INDIRECT("Deaths!AD"&amp;$E$8)</f>
        <v>0</v>
      </c>
      <c r="I39" s="157">
        <f ca="1">INDIRECT("Deaths!AE"&amp;$E$8)</f>
        <v>1</v>
      </c>
      <c r="J39" s="157">
        <f ca="1">INDIRECT("Deaths!AF"&amp;$E$8)</f>
        <v>0</v>
      </c>
      <c r="K39" s="157">
        <f ca="1">INDIRECT("Deaths!AG"&amp;$E$8)</f>
        <v>0</v>
      </c>
      <c r="L39" s="157">
        <f ca="1">INDIRECT("Deaths!AH"&amp;$E$8)</f>
        <v>2</v>
      </c>
      <c r="M39" s="157">
        <f ca="1">INDIRECT("Deaths!AI"&amp;$E$8)</f>
        <v>1</v>
      </c>
      <c r="N39" s="157">
        <f ca="1">INDIRECT("Deaths!AJ"&amp;$E$8)</f>
        <v>4</v>
      </c>
      <c r="O39" s="157">
        <f ca="1">INDIRECT("Deaths!AK"&amp;$E$8)</f>
        <v>8</v>
      </c>
      <c r="P39" s="157">
        <f ca="1">INDIRECT("Deaths!AL"&amp;$E$8)</f>
        <v>4</v>
      </c>
      <c r="Q39" s="157">
        <f ca="1">INDIRECT("Deaths!AM"&amp;$E$8)</f>
        <v>22</v>
      </c>
      <c r="R39" s="157">
        <f ca="1">INDIRECT("Deaths!AN"&amp;$E$8)</f>
        <v>28</v>
      </c>
      <c r="S39" s="157">
        <f ca="1">INDIRECT("Deaths!AO"&amp;$E$8)</f>
        <v>35</v>
      </c>
      <c r="T39" s="157">
        <f ca="1">INDIRECT("Deaths!AP"&amp;$E$8)</f>
        <v>172</v>
      </c>
      <c r="U39" s="159">
        <f ca="1">SUM(C39:T39)</f>
        <v>277</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0</v>
      </c>
      <c r="F42" s="162">
        <f t="shared" ca="1" si="0"/>
        <v>0</v>
      </c>
      <c r="G42" s="162">
        <f t="shared" ca="1" si="0"/>
        <v>0</v>
      </c>
      <c r="H42" s="162">
        <f t="shared" ca="1" si="0"/>
        <v>0</v>
      </c>
      <c r="I42" s="162">
        <f t="shared" ca="1" si="0"/>
        <v>0</v>
      </c>
      <c r="J42" s="162">
        <f t="shared" ca="1" si="0"/>
        <v>-2</v>
      </c>
      <c r="K42" s="162">
        <f t="shared" ca="1" si="0"/>
        <v>-3</v>
      </c>
      <c r="L42" s="162">
        <f t="shared" ca="1" si="0"/>
        <v>-2</v>
      </c>
      <c r="M42" s="162">
        <f t="shared" ca="1" si="0"/>
        <v>-2</v>
      </c>
      <c r="N42" s="162">
        <f t="shared" ca="1" si="0"/>
        <v>-9</v>
      </c>
      <c r="O42" s="162">
        <f t="shared" ca="1" si="0"/>
        <v>-11</v>
      </c>
      <c r="P42" s="162">
        <f t="shared" ca="1" si="0"/>
        <v>-7</v>
      </c>
      <c r="Q42" s="162">
        <f t="shared" ca="1" si="0"/>
        <v>-6</v>
      </c>
      <c r="R42" s="162">
        <f t="shared" ca="1" si="0"/>
        <v>-25</v>
      </c>
      <c r="S42" s="162">
        <f t="shared" ca="1" si="0"/>
        <v>-41</v>
      </c>
      <c r="T42" s="162">
        <f t="shared" ca="1" si="0"/>
        <v>-94</v>
      </c>
      <c r="U42" s="161"/>
    </row>
    <row r="43" spans="1:21">
      <c r="B43" s="87" t="s">
        <v>63</v>
      </c>
      <c r="C43" s="162">
        <f ca="1">C39</f>
        <v>0</v>
      </c>
      <c r="D43" s="162">
        <f t="shared" ref="D43:T43" ca="1" si="1">D39</f>
        <v>0</v>
      </c>
      <c r="E43" s="162">
        <f t="shared" ca="1" si="1"/>
        <v>0</v>
      </c>
      <c r="F43" s="162">
        <f t="shared" ca="1" si="1"/>
        <v>0</v>
      </c>
      <c r="G43" s="162">
        <f t="shared" ca="1" si="1"/>
        <v>0</v>
      </c>
      <c r="H43" s="162">
        <f t="shared" ca="1" si="1"/>
        <v>0</v>
      </c>
      <c r="I43" s="162">
        <f t="shared" ca="1" si="1"/>
        <v>1</v>
      </c>
      <c r="J43" s="162">
        <f t="shared" ca="1" si="1"/>
        <v>0</v>
      </c>
      <c r="K43" s="162">
        <f t="shared" ca="1" si="1"/>
        <v>0</v>
      </c>
      <c r="L43" s="162">
        <f t="shared" ca="1" si="1"/>
        <v>2</v>
      </c>
      <c r="M43" s="162">
        <f t="shared" ca="1" si="1"/>
        <v>1</v>
      </c>
      <c r="N43" s="162">
        <f t="shared" ca="1" si="1"/>
        <v>4</v>
      </c>
      <c r="O43" s="162">
        <f t="shared" ca="1" si="1"/>
        <v>8</v>
      </c>
      <c r="P43" s="162">
        <f t="shared" ca="1" si="1"/>
        <v>4</v>
      </c>
      <c r="Q43" s="162">
        <f t="shared" ca="1" si="1"/>
        <v>22</v>
      </c>
      <c r="R43" s="162">
        <f t="shared" ca="1" si="1"/>
        <v>28</v>
      </c>
      <c r="S43" s="162">
        <f t="shared" ca="1" si="1"/>
        <v>35</v>
      </c>
      <c r="T43" s="162">
        <f t="shared" ca="1" si="1"/>
        <v>172</v>
      </c>
      <c r="U43" s="161"/>
    </row>
    <row r="45" spans="1:21">
      <c r="A45" s="87">
        <v>3</v>
      </c>
      <c r="B45" s="137" t="str">
        <f>"Number of deaths due to " &amp;Admin!B6&amp;" (ICD-10 "&amp;UPPER(Admin!C6)&amp;"), by sex and year, " &amp;Admin!D6&amp;"–" &amp;Admin!D8</f>
        <v>Number of deaths due to All diseases of the skin and subcutaneous tissue (ICD-10 L00–L99), by sex and year, 1968–2014</v>
      </c>
      <c r="C45" s="141"/>
      <c r="D45" s="141"/>
      <c r="E45" s="141"/>
    </row>
    <row r="46" spans="1:21">
      <c r="A46" s="87">
        <v>4</v>
      </c>
      <c r="B46" s="137" t="str">
        <f>"Age-standardised death rates for " &amp;Admin!B6&amp;" (ICD-10 "&amp;UPPER(Admin!C6)&amp;"), by sex and year, " &amp;Admin!D6&amp;"–" &amp;Admin!D8</f>
        <v>Age-standardised death rates for All diseases of the skin and subcutaneous tissue (ICD-10 L00–L99), by sex and year, 1968–2014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t="str">
        <f>Deaths!V71</f>
        <v/>
      </c>
      <c r="D114" s="165" t="str">
        <f>Deaths!AR71</f>
        <v/>
      </c>
      <c r="E114" s="165" t="str">
        <f>Deaths!BN71</f>
        <v/>
      </c>
      <c r="F114" s="166" t="str">
        <f>Rates!V71</f>
        <v/>
      </c>
      <c r="G114" s="166" t="str">
        <f>Rates!AR71</f>
        <v/>
      </c>
      <c r="H114" s="166" t="str">
        <f>Rates!BN71</f>
        <v/>
      </c>
    </row>
    <row r="115" spans="2:8">
      <c r="B115" s="145">
        <v>1965</v>
      </c>
      <c r="C115" s="165" t="str">
        <f>Deaths!V72</f>
        <v/>
      </c>
      <c r="D115" s="165" t="str">
        <f>Deaths!AR72</f>
        <v/>
      </c>
      <c r="E115" s="165" t="str">
        <f>Deaths!BN72</f>
        <v/>
      </c>
      <c r="F115" s="166" t="str">
        <f>Rates!V72</f>
        <v/>
      </c>
      <c r="G115" s="166" t="str">
        <f>Rates!AR72</f>
        <v/>
      </c>
      <c r="H115" s="166" t="str">
        <f>Rates!BN72</f>
        <v/>
      </c>
    </row>
    <row r="116" spans="2:8">
      <c r="B116" s="145">
        <v>1966</v>
      </c>
      <c r="C116" s="165" t="str">
        <f>Deaths!V73</f>
        <v/>
      </c>
      <c r="D116" s="165" t="str">
        <f>Deaths!AR73</f>
        <v/>
      </c>
      <c r="E116" s="165" t="str">
        <f>Deaths!BN73</f>
        <v/>
      </c>
      <c r="F116" s="166" t="str">
        <f>Rates!V73</f>
        <v/>
      </c>
      <c r="G116" s="166" t="str">
        <f>Rates!AR73</f>
        <v/>
      </c>
      <c r="H116" s="166" t="str">
        <f>Rates!BN73</f>
        <v/>
      </c>
    </row>
    <row r="117" spans="2:8">
      <c r="B117" s="145">
        <v>1967</v>
      </c>
      <c r="C117" s="165" t="str">
        <f>Deaths!V74</f>
        <v/>
      </c>
      <c r="D117" s="165" t="str">
        <f>Deaths!AR74</f>
        <v/>
      </c>
      <c r="E117" s="165" t="str">
        <f>Deaths!BN74</f>
        <v/>
      </c>
      <c r="F117" s="166" t="str">
        <f>Rates!V74</f>
        <v/>
      </c>
      <c r="G117" s="166" t="str">
        <f>Rates!AR74</f>
        <v/>
      </c>
      <c r="H117" s="166" t="str">
        <f>Rates!BN74</f>
        <v/>
      </c>
    </row>
    <row r="118" spans="2:8">
      <c r="B118" s="145">
        <v>1968</v>
      </c>
      <c r="C118" s="165">
        <f>Deaths!V75</f>
        <v>36</v>
      </c>
      <c r="D118" s="165">
        <f>Deaths!AR75</f>
        <v>29</v>
      </c>
      <c r="E118" s="165">
        <f>Deaths!BN75</f>
        <v>65</v>
      </c>
      <c r="F118" s="166">
        <f>Rates!V75</f>
        <v>1.0264624</v>
      </c>
      <c r="G118" s="166">
        <f>Rates!AR75</f>
        <v>0.68123920000000004</v>
      </c>
      <c r="H118" s="166">
        <f>Rates!BN75</f>
        <v>0.83728880000000006</v>
      </c>
    </row>
    <row r="119" spans="2:8">
      <c r="B119" s="145">
        <v>1969</v>
      </c>
      <c r="C119" s="165">
        <f>Deaths!V76</f>
        <v>39</v>
      </c>
      <c r="D119" s="165">
        <f>Deaths!AR76</f>
        <v>35</v>
      </c>
      <c r="E119" s="165">
        <f>Deaths!BN76</f>
        <v>74</v>
      </c>
      <c r="F119" s="166">
        <f>Rates!V76</f>
        <v>1.3127888000000001</v>
      </c>
      <c r="G119" s="166">
        <f>Rates!AR76</f>
        <v>0.82663679999999995</v>
      </c>
      <c r="H119" s="166">
        <f>Rates!BN76</f>
        <v>1.0173781</v>
      </c>
    </row>
    <row r="120" spans="2:8">
      <c r="B120" s="145">
        <v>1970</v>
      </c>
      <c r="C120" s="165">
        <f>Deaths!V77</f>
        <v>40</v>
      </c>
      <c r="D120" s="165">
        <f>Deaths!AR77</f>
        <v>36</v>
      </c>
      <c r="E120" s="165">
        <f>Deaths!BN77</f>
        <v>76</v>
      </c>
      <c r="F120" s="166">
        <f>Rates!V77</f>
        <v>1.1412551</v>
      </c>
      <c r="G120" s="166">
        <f>Rates!AR77</f>
        <v>0.86466449999999995</v>
      </c>
      <c r="H120" s="166">
        <f>Rates!BN77</f>
        <v>0.99825680000000006</v>
      </c>
    </row>
    <row r="121" spans="2:8">
      <c r="B121" s="145">
        <v>1971</v>
      </c>
      <c r="C121" s="165">
        <f>Deaths!V78</f>
        <v>27</v>
      </c>
      <c r="D121" s="165">
        <f>Deaths!AR78</f>
        <v>33</v>
      </c>
      <c r="E121" s="165">
        <f>Deaths!BN78</f>
        <v>60</v>
      </c>
      <c r="F121" s="166">
        <f>Rates!V78</f>
        <v>0.68296319999999999</v>
      </c>
      <c r="G121" s="166">
        <f>Rates!AR78</f>
        <v>0.70488139999999999</v>
      </c>
      <c r="H121" s="166">
        <f>Rates!BN78</f>
        <v>0.70918329999999996</v>
      </c>
    </row>
    <row r="122" spans="2:8">
      <c r="B122" s="145">
        <v>1972</v>
      </c>
      <c r="C122" s="165">
        <f>Deaths!V79</f>
        <v>39</v>
      </c>
      <c r="D122" s="165">
        <f>Deaths!AR79</f>
        <v>42</v>
      </c>
      <c r="E122" s="165">
        <f>Deaths!BN79</f>
        <v>81</v>
      </c>
      <c r="F122" s="166">
        <f>Rates!V79</f>
        <v>0.96413990000000005</v>
      </c>
      <c r="G122" s="166">
        <f>Rates!AR79</f>
        <v>0.8243258</v>
      </c>
      <c r="H122" s="166">
        <f>Rates!BN79</f>
        <v>0.88417650000000003</v>
      </c>
    </row>
    <row r="123" spans="2:8">
      <c r="B123" s="145">
        <v>1973</v>
      </c>
      <c r="C123" s="165">
        <f>Deaths!V80</f>
        <v>32</v>
      </c>
      <c r="D123" s="165">
        <f>Deaths!AR80</f>
        <v>40</v>
      </c>
      <c r="E123" s="165">
        <f>Deaths!BN80</f>
        <v>72</v>
      </c>
      <c r="F123" s="166">
        <f>Rates!V80</f>
        <v>0.82913199999999998</v>
      </c>
      <c r="G123" s="166">
        <f>Rates!AR80</f>
        <v>0.77060099999999998</v>
      </c>
      <c r="H123" s="166">
        <f>Rates!BN80</f>
        <v>0.79342670000000004</v>
      </c>
    </row>
    <row r="124" spans="2:8">
      <c r="B124" s="145">
        <v>1974</v>
      </c>
      <c r="C124" s="165">
        <f>Deaths!V81</f>
        <v>25</v>
      </c>
      <c r="D124" s="165">
        <f>Deaths!AR81</f>
        <v>40</v>
      </c>
      <c r="E124" s="165">
        <f>Deaths!BN81</f>
        <v>65</v>
      </c>
      <c r="F124" s="166">
        <f>Rates!V81</f>
        <v>0.61924219999999996</v>
      </c>
      <c r="G124" s="166">
        <f>Rates!AR81</f>
        <v>0.84945839999999995</v>
      </c>
      <c r="H124" s="166">
        <f>Rates!BN81</f>
        <v>0.79363490000000003</v>
      </c>
    </row>
    <row r="125" spans="2:8">
      <c r="B125" s="145">
        <v>1975</v>
      </c>
      <c r="C125" s="165">
        <f>Deaths!V82</f>
        <v>32</v>
      </c>
      <c r="D125" s="165">
        <f>Deaths!AR82</f>
        <v>47</v>
      </c>
      <c r="E125" s="165">
        <f>Deaths!BN82</f>
        <v>79</v>
      </c>
      <c r="F125" s="166">
        <f>Rates!V82</f>
        <v>0.83167840000000004</v>
      </c>
      <c r="G125" s="166">
        <f>Rates!AR82</f>
        <v>0.94743069999999996</v>
      </c>
      <c r="H125" s="166">
        <f>Rates!BN82</f>
        <v>0.9311663</v>
      </c>
    </row>
    <row r="126" spans="2:8">
      <c r="B126" s="145">
        <v>1976</v>
      </c>
      <c r="C126" s="165">
        <f>Deaths!V83</f>
        <v>39</v>
      </c>
      <c r="D126" s="165">
        <f>Deaths!AR83</f>
        <v>52</v>
      </c>
      <c r="E126" s="165">
        <f>Deaths!BN83</f>
        <v>91</v>
      </c>
      <c r="F126" s="166">
        <f>Rates!V83</f>
        <v>0.99740379999999995</v>
      </c>
      <c r="G126" s="166">
        <f>Rates!AR83</f>
        <v>0.96368039999999999</v>
      </c>
      <c r="H126" s="166">
        <f>Rates!BN83</f>
        <v>1.000842</v>
      </c>
    </row>
    <row r="127" spans="2:8">
      <c r="B127" s="145">
        <v>1977</v>
      </c>
      <c r="C127" s="165">
        <f>Deaths!V84</f>
        <v>29</v>
      </c>
      <c r="D127" s="165">
        <f>Deaths!AR84</f>
        <v>36</v>
      </c>
      <c r="E127" s="165">
        <f>Deaths!BN84</f>
        <v>65</v>
      </c>
      <c r="F127" s="166">
        <f>Rates!V84</f>
        <v>0.76726720000000004</v>
      </c>
      <c r="G127" s="166">
        <f>Rates!AR84</f>
        <v>0.68481639999999999</v>
      </c>
      <c r="H127" s="166">
        <f>Rates!BN84</f>
        <v>0.73287979999999997</v>
      </c>
    </row>
    <row r="128" spans="2:8">
      <c r="B128" s="145">
        <v>1978</v>
      </c>
      <c r="C128" s="165">
        <f>Deaths!V85</f>
        <v>33</v>
      </c>
      <c r="D128" s="165">
        <f>Deaths!AR85</f>
        <v>45</v>
      </c>
      <c r="E128" s="165">
        <f>Deaths!BN85</f>
        <v>78</v>
      </c>
      <c r="F128" s="166">
        <f>Rates!V85</f>
        <v>0.9395097</v>
      </c>
      <c r="G128" s="166">
        <f>Rates!AR85</f>
        <v>0.81692989999999999</v>
      </c>
      <c r="H128" s="166">
        <f>Rates!BN85</f>
        <v>0.85667590000000005</v>
      </c>
    </row>
    <row r="129" spans="2:8">
      <c r="B129" s="145">
        <v>1979</v>
      </c>
      <c r="C129" s="165">
        <f>Deaths!V86</f>
        <v>16</v>
      </c>
      <c r="D129" s="165">
        <f>Deaths!AR86</f>
        <v>23</v>
      </c>
      <c r="E129" s="165">
        <f>Deaths!BN86</f>
        <v>39</v>
      </c>
      <c r="F129" s="166">
        <f>Rates!V86</f>
        <v>0.41986800000000002</v>
      </c>
      <c r="G129" s="166">
        <f>Rates!AR86</f>
        <v>0.40085979999999999</v>
      </c>
      <c r="H129" s="166">
        <f>Rates!BN86</f>
        <v>0.41037560000000001</v>
      </c>
    </row>
    <row r="130" spans="2:8">
      <c r="B130" s="145">
        <v>1980</v>
      </c>
      <c r="C130" s="165">
        <f>Deaths!V87</f>
        <v>22</v>
      </c>
      <c r="D130" s="165">
        <f>Deaths!AR87</f>
        <v>38</v>
      </c>
      <c r="E130" s="165">
        <f>Deaths!BN87</f>
        <v>60</v>
      </c>
      <c r="F130" s="166">
        <f>Rates!V87</f>
        <v>0.64480870000000001</v>
      </c>
      <c r="G130" s="166">
        <f>Rates!AR87</f>
        <v>0.64862830000000005</v>
      </c>
      <c r="H130" s="166">
        <f>Rates!BN87</f>
        <v>0.64771210000000001</v>
      </c>
    </row>
    <row r="131" spans="2:8">
      <c r="B131" s="145">
        <v>1981</v>
      </c>
      <c r="C131" s="165">
        <f>Deaths!V88</f>
        <v>24</v>
      </c>
      <c r="D131" s="165">
        <f>Deaths!AR88</f>
        <v>22</v>
      </c>
      <c r="E131" s="165">
        <f>Deaths!BN88</f>
        <v>46</v>
      </c>
      <c r="F131" s="166">
        <f>Rates!V88</f>
        <v>0.62302389999999996</v>
      </c>
      <c r="G131" s="166">
        <f>Rates!AR88</f>
        <v>0.36275049999999998</v>
      </c>
      <c r="H131" s="166">
        <f>Rates!BN88</f>
        <v>0.45680229999999999</v>
      </c>
    </row>
    <row r="132" spans="2:8">
      <c r="B132" s="145">
        <v>1982</v>
      </c>
      <c r="C132" s="165">
        <f>Deaths!V89</f>
        <v>26</v>
      </c>
      <c r="D132" s="165">
        <f>Deaths!AR89</f>
        <v>30</v>
      </c>
      <c r="E132" s="165">
        <f>Deaths!BN89</f>
        <v>56</v>
      </c>
      <c r="F132" s="166">
        <f>Rates!V89</f>
        <v>0.57614120000000002</v>
      </c>
      <c r="G132" s="166">
        <f>Rates!AR89</f>
        <v>0.4951989</v>
      </c>
      <c r="H132" s="166">
        <f>Rates!BN89</f>
        <v>0.55325460000000004</v>
      </c>
    </row>
    <row r="133" spans="2:8">
      <c r="B133" s="145">
        <v>1983</v>
      </c>
      <c r="C133" s="165">
        <f>Deaths!V90</f>
        <v>34</v>
      </c>
      <c r="D133" s="165">
        <f>Deaths!AR90</f>
        <v>41</v>
      </c>
      <c r="E133" s="165">
        <f>Deaths!BN90</f>
        <v>75</v>
      </c>
      <c r="F133" s="166">
        <f>Rates!V90</f>
        <v>0.85507359999999999</v>
      </c>
      <c r="G133" s="166">
        <f>Rates!AR90</f>
        <v>0.63506059999999998</v>
      </c>
      <c r="H133" s="166">
        <f>Rates!BN90</f>
        <v>0.72579309999999997</v>
      </c>
    </row>
    <row r="134" spans="2:8">
      <c r="B134" s="145">
        <v>1984</v>
      </c>
      <c r="C134" s="165">
        <f>Deaths!V91</f>
        <v>29</v>
      </c>
      <c r="D134" s="165">
        <f>Deaths!AR91</f>
        <v>28</v>
      </c>
      <c r="E134" s="165">
        <f>Deaths!BN91</f>
        <v>57</v>
      </c>
      <c r="F134" s="166">
        <f>Rates!V91</f>
        <v>0.76241959999999998</v>
      </c>
      <c r="G134" s="166">
        <f>Rates!AR91</f>
        <v>0.42798380000000003</v>
      </c>
      <c r="H134" s="166">
        <f>Rates!BN91</f>
        <v>0.5425856</v>
      </c>
    </row>
    <row r="135" spans="2:8">
      <c r="B135" s="145">
        <v>1985</v>
      </c>
      <c r="C135" s="165">
        <f>Deaths!V92</f>
        <v>26</v>
      </c>
      <c r="D135" s="165">
        <f>Deaths!AR92</f>
        <v>57</v>
      </c>
      <c r="E135" s="165">
        <f>Deaths!BN92</f>
        <v>83</v>
      </c>
      <c r="F135" s="166">
        <f>Rates!V92</f>
        <v>0.72140879999999996</v>
      </c>
      <c r="G135" s="166">
        <f>Rates!AR92</f>
        <v>0.83214619999999995</v>
      </c>
      <c r="H135" s="166">
        <f>Rates!BN92</f>
        <v>0.80042360000000001</v>
      </c>
    </row>
    <row r="136" spans="2:8">
      <c r="B136" s="145">
        <v>1986</v>
      </c>
      <c r="C136" s="165">
        <f>Deaths!V93</f>
        <v>44</v>
      </c>
      <c r="D136" s="165">
        <f>Deaths!AR93</f>
        <v>58</v>
      </c>
      <c r="E136" s="165">
        <f>Deaths!BN93</f>
        <v>102</v>
      </c>
      <c r="F136" s="166">
        <f>Rates!V93</f>
        <v>0.9391273</v>
      </c>
      <c r="G136" s="166">
        <f>Rates!AR93</f>
        <v>0.81523889999999999</v>
      </c>
      <c r="H136" s="166">
        <f>Rates!BN93</f>
        <v>0.88703160000000003</v>
      </c>
    </row>
    <row r="137" spans="2:8">
      <c r="B137" s="145">
        <v>1987</v>
      </c>
      <c r="C137" s="165">
        <f>Deaths!V94</f>
        <v>32</v>
      </c>
      <c r="D137" s="165">
        <f>Deaths!AR94</f>
        <v>63</v>
      </c>
      <c r="E137" s="165">
        <f>Deaths!BN94</f>
        <v>95</v>
      </c>
      <c r="F137" s="166">
        <f>Rates!V94</f>
        <v>0.75498759999999998</v>
      </c>
      <c r="G137" s="166">
        <f>Rates!AR94</f>
        <v>0.86495069999999996</v>
      </c>
      <c r="H137" s="166">
        <f>Rates!BN94</f>
        <v>0.83530470000000001</v>
      </c>
    </row>
    <row r="138" spans="2:8">
      <c r="B138" s="145">
        <v>1988</v>
      </c>
      <c r="C138" s="165">
        <f>Deaths!V95</f>
        <v>47</v>
      </c>
      <c r="D138" s="165">
        <f>Deaths!AR95</f>
        <v>80</v>
      </c>
      <c r="E138" s="165">
        <f>Deaths!BN95</f>
        <v>127</v>
      </c>
      <c r="F138" s="166">
        <f>Rates!V95</f>
        <v>1.0275548000000001</v>
      </c>
      <c r="G138" s="166">
        <f>Rates!AR95</f>
        <v>1.0549398000000001</v>
      </c>
      <c r="H138" s="166">
        <f>Rates!BN95</f>
        <v>1.0517004999999999</v>
      </c>
    </row>
    <row r="139" spans="2:8">
      <c r="B139" s="145">
        <v>1989</v>
      </c>
      <c r="C139" s="165">
        <f>Deaths!V96</f>
        <v>55</v>
      </c>
      <c r="D139" s="165">
        <f>Deaths!AR96</f>
        <v>89</v>
      </c>
      <c r="E139" s="165">
        <f>Deaths!BN96</f>
        <v>144</v>
      </c>
      <c r="F139" s="166">
        <f>Rates!V96</f>
        <v>1.2014636000000001</v>
      </c>
      <c r="G139" s="166">
        <f>Rates!AR96</f>
        <v>1.1336649999999999</v>
      </c>
      <c r="H139" s="166">
        <f>Rates!BN96</f>
        <v>1.1792003</v>
      </c>
    </row>
    <row r="140" spans="2:8">
      <c r="B140" s="145">
        <v>1990</v>
      </c>
      <c r="C140" s="165">
        <f>Deaths!V97</f>
        <v>51</v>
      </c>
      <c r="D140" s="165">
        <f>Deaths!AR97</f>
        <v>86</v>
      </c>
      <c r="E140" s="165">
        <f>Deaths!BN97</f>
        <v>137</v>
      </c>
      <c r="F140" s="166">
        <f>Rates!V97</f>
        <v>1.1513123999999999</v>
      </c>
      <c r="G140" s="166">
        <f>Rates!AR97</f>
        <v>1.0863708000000001</v>
      </c>
      <c r="H140" s="166">
        <f>Rates!BN97</f>
        <v>1.1018173</v>
      </c>
    </row>
    <row r="141" spans="2:8">
      <c r="B141" s="145">
        <v>1991</v>
      </c>
      <c r="C141" s="165">
        <f>Deaths!V98</f>
        <v>38</v>
      </c>
      <c r="D141" s="165">
        <f>Deaths!AR98</f>
        <v>75</v>
      </c>
      <c r="E141" s="165">
        <f>Deaths!BN98</f>
        <v>113</v>
      </c>
      <c r="F141" s="166">
        <f>Rates!V98</f>
        <v>0.77643899999999999</v>
      </c>
      <c r="G141" s="166">
        <f>Rates!AR98</f>
        <v>0.90244239999999998</v>
      </c>
      <c r="H141" s="166">
        <f>Rates!BN98</f>
        <v>0.86139460000000001</v>
      </c>
    </row>
    <row r="142" spans="2:8">
      <c r="B142" s="145">
        <v>1992</v>
      </c>
      <c r="C142" s="165">
        <f>Deaths!V99</f>
        <v>56</v>
      </c>
      <c r="D142" s="165">
        <f>Deaths!AR99</f>
        <v>93</v>
      </c>
      <c r="E142" s="165">
        <f>Deaths!BN99</f>
        <v>149</v>
      </c>
      <c r="F142" s="166">
        <f>Rates!V99</f>
        <v>1.0900763</v>
      </c>
      <c r="G142" s="166">
        <f>Rates!AR99</f>
        <v>1.0817228999999999</v>
      </c>
      <c r="H142" s="166">
        <f>Rates!BN99</f>
        <v>1.078657</v>
      </c>
    </row>
    <row r="143" spans="2:8">
      <c r="B143" s="145">
        <v>1993</v>
      </c>
      <c r="C143" s="165">
        <f>Deaths!V100</f>
        <v>68</v>
      </c>
      <c r="D143" s="165">
        <f>Deaths!AR100</f>
        <v>107</v>
      </c>
      <c r="E143" s="165">
        <f>Deaths!BN100</f>
        <v>175</v>
      </c>
      <c r="F143" s="166">
        <f>Rates!V100</f>
        <v>1.2572258000000001</v>
      </c>
      <c r="G143" s="166">
        <f>Rates!AR100</f>
        <v>1.2063816999999999</v>
      </c>
      <c r="H143" s="166">
        <f>Rates!BN100</f>
        <v>1.2274429</v>
      </c>
    </row>
    <row r="144" spans="2:8">
      <c r="B144" s="145">
        <v>1994</v>
      </c>
      <c r="C144" s="165">
        <f>Deaths!V101</f>
        <v>85</v>
      </c>
      <c r="D144" s="165">
        <f>Deaths!AR101</f>
        <v>126</v>
      </c>
      <c r="E144" s="165">
        <f>Deaths!BN101</f>
        <v>211</v>
      </c>
      <c r="F144" s="166">
        <f>Rates!V101</f>
        <v>1.5326677</v>
      </c>
      <c r="G144" s="166">
        <f>Rates!AR101</f>
        <v>1.3741471000000001</v>
      </c>
      <c r="H144" s="166">
        <f>Rates!BN101</f>
        <v>1.4557931</v>
      </c>
    </row>
    <row r="145" spans="2:8">
      <c r="B145" s="145">
        <v>1995</v>
      </c>
      <c r="C145" s="165">
        <f>Deaths!V102</f>
        <v>90</v>
      </c>
      <c r="D145" s="165">
        <f>Deaths!AR102</f>
        <v>160</v>
      </c>
      <c r="E145" s="165">
        <f>Deaths!BN102</f>
        <v>250</v>
      </c>
      <c r="F145" s="166">
        <f>Rates!V102</f>
        <v>1.5575953</v>
      </c>
      <c r="G145" s="166">
        <f>Rates!AR102</f>
        <v>1.6618544</v>
      </c>
      <c r="H145" s="166">
        <f>Rates!BN102</f>
        <v>1.6520793</v>
      </c>
    </row>
    <row r="146" spans="2:8">
      <c r="B146" s="145">
        <v>1996</v>
      </c>
      <c r="C146" s="165">
        <f>Deaths!V103</f>
        <v>58</v>
      </c>
      <c r="D146" s="165">
        <f>Deaths!AR103</f>
        <v>117</v>
      </c>
      <c r="E146" s="165">
        <f>Deaths!BN103</f>
        <v>175</v>
      </c>
      <c r="F146" s="166">
        <f>Rates!V103</f>
        <v>1.0091129999999999</v>
      </c>
      <c r="G146" s="166">
        <f>Rates!AR103</f>
        <v>1.1815901</v>
      </c>
      <c r="H146" s="166">
        <f>Rates!BN103</f>
        <v>1.1175514</v>
      </c>
    </row>
    <row r="147" spans="2:8">
      <c r="B147" s="145">
        <v>1997</v>
      </c>
      <c r="C147" s="165">
        <f>Deaths!V104</f>
        <v>101</v>
      </c>
      <c r="D147" s="165">
        <f>Deaths!AR104</f>
        <v>139</v>
      </c>
      <c r="E147" s="165">
        <f>Deaths!BN104</f>
        <v>240</v>
      </c>
      <c r="F147" s="166">
        <f>Rates!V104</f>
        <v>1.6236022999999999</v>
      </c>
      <c r="G147" s="166">
        <f>Rates!AR104</f>
        <v>1.3326461000000001</v>
      </c>
      <c r="H147" s="166">
        <f>Rates!BN104</f>
        <v>1.4590795000000001</v>
      </c>
    </row>
    <row r="148" spans="2:8">
      <c r="B148" s="145">
        <v>1998</v>
      </c>
      <c r="C148" s="165">
        <f>Deaths!V105</f>
        <v>96</v>
      </c>
      <c r="D148" s="165">
        <f>Deaths!AR105</f>
        <v>164</v>
      </c>
      <c r="E148" s="165">
        <f>Deaths!BN105</f>
        <v>260</v>
      </c>
      <c r="F148" s="166">
        <f>Rates!V105</f>
        <v>1.4767178000000001</v>
      </c>
      <c r="G148" s="166">
        <f>Rates!AR105</f>
        <v>1.5317128</v>
      </c>
      <c r="H148" s="166">
        <f>Rates!BN105</f>
        <v>1.520983</v>
      </c>
    </row>
    <row r="149" spans="2:8">
      <c r="B149" s="145">
        <v>1999</v>
      </c>
      <c r="C149" s="165">
        <f>Deaths!V106</f>
        <v>108</v>
      </c>
      <c r="D149" s="165">
        <f>Deaths!AR106</f>
        <v>181</v>
      </c>
      <c r="E149" s="165">
        <f>Deaths!BN106</f>
        <v>289</v>
      </c>
      <c r="F149" s="166">
        <f>Rates!V106</f>
        <v>1.5481204</v>
      </c>
      <c r="G149" s="166">
        <f>Rates!AR106</f>
        <v>1.6269608</v>
      </c>
      <c r="H149" s="166">
        <f>Rates!BN106</f>
        <v>1.6220483000000001</v>
      </c>
    </row>
    <row r="150" spans="2:8">
      <c r="B150" s="145">
        <v>2000</v>
      </c>
      <c r="C150" s="165">
        <f>Deaths!V107</f>
        <v>99</v>
      </c>
      <c r="D150" s="165">
        <f>Deaths!AR107</f>
        <v>153</v>
      </c>
      <c r="E150" s="165">
        <f>Deaths!BN107</f>
        <v>252</v>
      </c>
      <c r="F150" s="166">
        <f>Rates!V107</f>
        <v>1.3819908000000001</v>
      </c>
      <c r="G150" s="166">
        <f>Rates!AR107</f>
        <v>1.3179729</v>
      </c>
      <c r="H150" s="166">
        <f>Rates!BN107</f>
        <v>1.3601848000000001</v>
      </c>
    </row>
    <row r="151" spans="2:8">
      <c r="B151" s="145">
        <v>2001</v>
      </c>
      <c r="C151" s="165">
        <f>Deaths!V108</f>
        <v>106</v>
      </c>
      <c r="D151" s="165">
        <f>Deaths!AR108</f>
        <v>159</v>
      </c>
      <c r="E151" s="165">
        <f>Deaths!BN108</f>
        <v>265</v>
      </c>
      <c r="F151" s="166">
        <f>Rates!V108</f>
        <v>1.4397051000000001</v>
      </c>
      <c r="G151" s="166">
        <f>Rates!AR108</f>
        <v>1.3211242999999999</v>
      </c>
      <c r="H151" s="166">
        <f>Rates!BN108</f>
        <v>1.3743386</v>
      </c>
    </row>
    <row r="152" spans="2:8">
      <c r="B152" s="145">
        <v>2002</v>
      </c>
      <c r="C152" s="165">
        <f>Deaths!V109</f>
        <v>119</v>
      </c>
      <c r="D152" s="165">
        <f>Deaths!AR109</f>
        <v>215</v>
      </c>
      <c r="E152" s="165">
        <f>Deaths!BN109</f>
        <v>334</v>
      </c>
      <c r="F152" s="166">
        <f>Rates!V109</f>
        <v>1.5237529999999999</v>
      </c>
      <c r="G152" s="166">
        <f>Rates!AR109</f>
        <v>1.7229083000000001</v>
      </c>
      <c r="H152" s="166">
        <f>Rates!BN109</f>
        <v>1.6826298</v>
      </c>
    </row>
    <row r="153" spans="2:8">
      <c r="B153" s="145">
        <v>2003</v>
      </c>
      <c r="C153" s="165">
        <f>Deaths!V110</f>
        <v>109</v>
      </c>
      <c r="D153" s="165">
        <f>Deaths!AR110</f>
        <v>196</v>
      </c>
      <c r="E153" s="165">
        <f>Deaths!BN110</f>
        <v>305</v>
      </c>
      <c r="F153" s="166">
        <f>Rates!V110</f>
        <v>1.3489062000000001</v>
      </c>
      <c r="G153" s="166">
        <f>Rates!AR110</f>
        <v>1.5278096000000001</v>
      </c>
      <c r="H153" s="166">
        <f>Rates!BN110</f>
        <v>1.4938544</v>
      </c>
    </row>
    <row r="154" spans="2:8">
      <c r="B154" s="145">
        <v>2004</v>
      </c>
      <c r="C154" s="165">
        <f>Deaths!V111</f>
        <v>127</v>
      </c>
      <c r="D154" s="165">
        <f>Deaths!AR111</f>
        <v>210</v>
      </c>
      <c r="E154" s="165">
        <f>Deaths!BN111</f>
        <v>337</v>
      </c>
      <c r="F154" s="166">
        <f>Rates!V111</f>
        <v>1.5549577999999999</v>
      </c>
      <c r="G154" s="166">
        <f>Rates!AR111</f>
        <v>1.6050800000000001</v>
      </c>
      <c r="H154" s="166">
        <f>Rates!BN111</f>
        <v>1.6073729999999999</v>
      </c>
    </row>
    <row r="155" spans="2:8">
      <c r="B155" s="145">
        <v>2005</v>
      </c>
      <c r="C155" s="165">
        <f>Deaths!V112</f>
        <v>161</v>
      </c>
      <c r="D155" s="165">
        <f>Deaths!AR112</f>
        <v>205</v>
      </c>
      <c r="E155" s="165">
        <f>Deaths!BN112</f>
        <v>366</v>
      </c>
      <c r="F155" s="166">
        <f>Rates!V112</f>
        <v>1.9063513999999999</v>
      </c>
      <c r="G155" s="166">
        <f>Rates!AR112</f>
        <v>1.5065999999999999</v>
      </c>
      <c r="H155" s="166">
        <f>Rates!BN112</f>
        <v>1.6830673</v>
      </c>
    </row>
    <row r="156" spans="2:8">
      <c r="B156" s="145">
        <v>2006</v>
      </c>
      <c r="C156" s="165">
        <f>Deaths!V113</f>
        <v>139</v>
      </c>
      <c r="D156" s="165">
        <f>Deaths!AR113</f>
        <v>194</v>
      </c>
      <c r="E156" s="165">
        <f>Deaths!BN113</f>
        <v>333</v>
      </c>
      <c r="F156" s="166">
        <f>Rates!V113</f>
        <v>1.5652291</v>
      </c>
      <c r="G156" s="166">
        <f>Rates!AR113</f>
        <v>1.3736592999999999</v>
      </c>
      <c r="H156" s="166">
        <f>Rates!BN113</f>
        <v>1.4747017</v>
      </c>
    </row>
    <row r="157" spans="2:8">
      <c r="B157" s="145">
        <v>2007</v>
      </c>
      <c r="C157" s="165">
        <f>Deaths!V114</f>
        <v>148</v>
      </c>
      <c r="D157" s="165">
        <f>Deaths!AR114</f>
        <v>216</v>
      </c>
      <c r="E157" s="165">
        <f>Deaths!BN114</f>
        <v>364</v>
      </c>
      <c r="F157" s="166">
        <f>Rates!V114</f>
        <v>1.6115535000000001</v>
      </c>
      <c r="G157" s="166">
        <f>Rates!AR114</f>
        <v>1.4843671000000001</v>
      </c>
      <c r="H157" s="166">
        <f>Rates!BN114</f>
        <v>1.5565745</v>
      </c>
    </row>
    <row r="158" spans="2:8">
      <c r="B158" s="145">
        <v>2008</v>
      </c>
      <c r="C158" s="165">
        <f>Deaths!V115</f>
        <v>181</v>
      </c>
      <c r="D158" s="165">
        <f>Deaths!AR115</f>
        <v>218</v>
      </c>
      <c r="E158" s="165">
        <f>Deaths!BN115</f>
        <v>399</v>
      </c>
      <c r="F158" s="166">
        <f>Rates!V115</f>
        <v>1.9042725</v>
      </c>
      <c r="G158" s="166">
        <f>Rates!AR115</f>
        <v>1.4432896</v>
      </c>
      <c r="H158" s="166">
        <f>Rates!BN115</f>
        <v>1.6414447000000001</v>
      </c>
    </row>
    <row r="159" spans="2:8">
      <c r="B159" s="145">
        <v>2009</v>
      </c>
      <c r="C159" s="165">
        <f>Deaths!V116</f>
        <v>133</v>
      </c>
      <c r="D159" s="165">
        <f>Deaths!AR116</f>
        <v>253</v>
      </c>
      <c r="E159" s="165">
        <f>Deaths!BN116</f>
        <v>386</v>
      </c>
      <c r="F159" s="166">
        <f>Rates!V116</f>
        <v>1.3167354</v>
      </c>
      <c r="G159" s="166">
        <f>Rates!AR116</f>
        <v>1.6775112999999999</v>
      </c>
      <c r="H159" s="166">
        <f>Rates!BN116</f>
        <v>1.5487271</v>
      </c>
    </row>
    <row r="160" spans="2:8">
      <c r="B160" s="145">
        <v>2010</v>
      </c>
      <c r="C160" s="165">
        <f>Deaths!V117</f>
        <v>146</v>
      </c>
      <c r="D160" s="165">
        <f>Deaths!AR117</f>
        <v>252</v>
      </c>
      <c r="E160" s="165">
        <f>Deaths!BN117</f>
        <v>398</v>
      </c>
      <c r="F160" s="166">
        <f>Rates!V117</f>
        <v>1.4075678</v>
      </c>
      <c r="G160" s="166">
        <f>Rates!AR117</f>
        <v>1.592236</v>
      </c>
      <c r="H160" s="166">
        <f>Rates!BN117</f>
        <v>1.5324078999999999</v>
      </c>
    </row>
    <row r="161" spans="2:8">
      <c r="B161" s="145">
        <v>2011</v>
      </c>
      <c r="C161" s="165">
        <f>Deaths!V118</f>
        <v>190</v>
      </c>
      <c r="D161" s="165">
        <f>Deaths!AR118</f>
        <v>253</v>
      </c>
      <c r="E161" s="165">
        <f>Deaths!BN118</f>
        <v>443</v>
      </c>
      <c r="F161" s="166">
        <f>Rates!V118</f>
        <v>1.7759716000000001</v>
      </c>
      <c r="G161" s="166">
        <f>Rates!AR118</f>
        <v>1.5326202</v>
      </c>
      <c r="H161" s="166">
        <f>Rates!BN118</f>
        <v>1.6517773</v>
      </c>
    </row>
    <row r="162" spans="2:8">
      <c r="B162" s="156">
        <f>IF($D$8&gt;=2012,2012,"")</f>
        <v>2012</v>
      </c>
      <c r="C162" s="165">
        <f>Deaths!V119</f>
        <v>148</v>
      </c>
      <c r="D162" s="165">
        <f>Deaths!AR119</f>
        <v>250</v>
      </c>
      <c r="E162" s="165">
        <f>Deaths!BN119</f>
        <v>398</v>
      </c>
      <c r="F162" s="166">
        <f>Rates!V119</f>
        <v>1.3335592999999999</v>
      </c>
      <c r="G162" s="166">
        <f>Rates!AR119</f>
        <v>1.5024625</v>
      </c>
      <c r="H162" s="166">
        <f>Rates!BN119</f>
        <v>1.4422817999999999</v>
      </c>
    </row>
    <row r="163" spans="2:8">
      <c r="B163" s="156">
        <f>IF($D$8&gt;=2013,2013,"")</f>
        <v>2013</v>
      </c>
      <c r="C163" s="167">
        <f>Deaths!V120</f>
        <v>189</v>
      </c>
      <c r="D163" s="165">
        <f>Deaths!AR120</f>
        <v>246</v>
      </c>
      <c r="E163" s="165">
        <f>Deaths!BN120</f>
        <v>435</v>
      </c>
      <c r="F163" s="166">
        <f>Rates!V120</f>
        <v>1.6238680999999999</v>
      </c>
      <c r="G163" s="166">
        <f>Rates!AR120</f>
        <v>1.4535659000000001</v>
      </c>
      <c r="H163" s="166">
        <f>Rates!BN120</f>
        <v>1.5254182000000001</v>
      </c>
    </row>
    <row r="164" spans="2:8">
      <c r="B164" s="156">
        <f>IF($D$8&gt;=2014,2014,"")</f>
        <v>2014</v>
      </c>
      <c r="C164" s="167">
        <f>Deaths!V121</f>
        <v>202</v>
      </c>
      <c r="D164" s="165">
        <f>Deaths!AR121</f>
        <v>277</v>
      </c>
      <c r="E164" s="165">
        <f>Deaths!BN121</f>
        <v>479</v>
      </c>
      <c r="F164" s="166">
        <f>Rates!V121</f>
        <v>1.6887736</v>
      </c>
      <c r="G164" s="166">
        <f>Rates!AR121</f>
        <v>1.5914611000000001</v>
      </c>
      <c r="H164" s="166">
        <f>Rates!BN121</f>
        <v>1.6365362999999999</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1968</v>
      </c>
      <c r="D184" s="172"/>
      <c r="E184" s="174" t="s">
        <v>73</v>
      </c>
      <c r="F184" s="176">
        <f>INDEX($B$57:$H$175,MATCH($C$184,$B$57:$B$175,0),5)</f>
        <v>1.0264624</v>
      </c>
      <c r="G184" s="176">
        <f>INDEX($B$57:$H$175,MATCH($C$184,$B$57:$B$175,0),6)</f>
        <v>0.68123920000000004</v>
      </c>
      <c r="H184" s="176">
        <f>INDEX($B$57:$H$175,MATCH($C$184,$B$57:$B$175,0),7)</f>
        <v>0.83728880000000006</v>
      </c>
    </row>
    <row r="185" spans="2:8">
      <c r="B185" s="174" t="s">
        <v>69</v>
      </c>
      <c r="C185" s="175">
        <f>'Interactive summary tables'!$G$10</f>
        <v>2014</v>
      </c>
      <c r="D185" s="172"/>
      <c r="E185" s="174" t="s">
        <v>74</v>
      </c>
      <c r="F185" s="176">
        <f>INDEX($B$57:$H$175,MATCH($C$185,$B$57:$B$175,0),5)</f>
        <v>1.6887736</v>
      </c>
      <c r="G185" s="176">
        <f>INDEX($B$57:$H$175,MATCH($C$185,$B$57:$B$175,0),6)</f>
        <v>1.5914611000000001</v>
      </c>
      <c r="H185" s="176">
        <f>INDEX($B$57:$H$175,MATCH($C$185,$B$57:$B$175,0),7)</f>
        <v>1.6365362999999999</v>
      </c>
    </row>
    <row r="186" spans="2:8">
      <c r="B186" s="177"/>
      <c r="C186" s="175"/>
      <c r="D186" s="172"/>
      <c r="E186" s="174" t="s">
        <v>76</v>
      </c>
      <c r="F186" s="178">
        <f>IF($C$185&lt;=$C$184,"-",(F$185-F$184)/F$184)</f>
        <v>0.64523668865026129</v>
      </c>
      <c r="G186" s="178">
        <f t="shared" ref="G186:H186" si="2">IF($C$185&lt;=$C$184,"-",(G$185-G$184)/G$184)</f>
        <v>1.3361267231832812</v>
      </c>
      <c r="H186" s="178">
        <f t="shared" si="2"/>
        <v>0.95456609475726872</v>
      </c>
    </row>
    <row r="187" spans="2:8">
      <c r="B187" s="174" t="s">
        <v>79</v>
      </c>
      <c r="C187" s="175">
        <f>$C$185-$C$184</f>
        <v>46</v>
      </c>
      <c r="D187" s="172"/>
      <c r="E187" s="174" t="s">
        <v>75</v>
      </c>
      <c r="F187" s="178">
        <f>IF($C$185&lt;=$C$184,"-",((F$185/F$184)^(1/($C$185-$C$184))-1))</f>
        <v>1.0882357561530887E-2</v>
      </c>
      <c r="G187" s="178">
        <f t="shared" ref="G187:H187" si="3">IF($C$185&lt;=$C$184,"-",((G$185/G$184)^(1/($C$185-$C$184))-1))</f>
        <v>1.8616698088467665E-2</v>
      </c>
      <c r="H187" s="178">
        <f t="shared" si="3"/>
        <v>1.4675517712013697E-2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1968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All diseases of the skin and subcutaneous tissue (ICD-10 L00–L99) in Australia, 1968–2014.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All diseases of the skin and subcutaneous tissue (ICD-10 L00–L99) in Australia, 1968–2014.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1968</v>
      </c>
      <c r="D207" s="187" t="s">
        <v>26</v>
      </c>
      <c r="E207" s="187" t="s">
        <v>90</v>
      </c>
      <c r="F207" s="191" t="str">
        <f ca="1">CELL("address",INDEX(Deaths!$C$7:$T$132,MATCH($C$207,Deaths!$B$7:$B$132,0),MATCH($C$210,Deaths!$C$6:$T$6,0)))</f>
        <v>'[grim-all-diseases-of-the-skin-and-subcutaneous-tissue-2017.xlsx]Deaths'!$C$75</v>
      </c>
      <c r="G207" s="191" t="str">
        <f ca="1">CELL("address",INDEX(Deaths!$Y$7:$AP$132,MATCH($C$207,Deaths!$B$7:$B$132,0),MATCH($C$210,Deaths!$Y$6:$AP$6,0)))</f>
        <v>'[grim-all-diseases-of-the-skin-and-subcutaneous-tissue-2017.xlsx]Deaths'!$Y$75</v>
      </c>
      <c r="H207" s="191" t="str">
        <f ca="1">CELL("address",INDEX(Deaths!$AU$7:$BL$132,MATCH($C$207,Deaths!$B$7:$B$132,0),MATCH($C$210,Deaths!$AU$6:$BL$6,0)))</f>
        <v>'[grim-all-diseases-of-the-skin-and-subcutaneous-tissue-2017.xlsx]Deaths'!$AU$75</v>
      </c>
    </row>
    <row r="208" spans="2:8">
      <c r="B208" s="189" t="s">
        <v>69</v>
      </c>
      <c r="C208" s="190">
        <f>'Interactive summary tables'!$E$34</f>
        <v>2014</v>
      </c>
      <c r="D208" s="187"/>
      <c r="E208" s="187" t="s">
        <v>91</v>
      </c>
      <c r="F208" s="191" t="str">
        <f ca="1">CELL("address",INDEX(Deaths!$C$7:$T$132,MATCH($C$208,Deaths!$B$7:$B$132,0),MATCH($C$211,Deaths!$C$6:$T$6,0)))</f>
        <v>'[grim-all-diseases-of-the-skin-and-subcutaneous-tissue-2017.xlsx]Deaths'!$T$121</v>
      </c>
      <c r="G208" s="191" t="str">
        <f ca="1">CELL("address",INDEX(Deaths!$Y$7:$AP$132,MATCH($C$208,Deaths!$B$7:$B$132,0),MATCH($C$211,Deaths!$Y$6:$AP$6,0)))</f>
        <v>'[grim-all-diseases-of-the-skin-and-subcutaneous-tissue-2017.xlsx]Deaths'!$AP$121</v>
      </c>
      <c r="H208" s="191" t="str">
        <f ca="1">CELL("address",INDEX(Deaths!$AU$7:$BL$132,MATCH($C$208,Deaths!$B$7:$B$132,0),MATCH($C$211,Deaths!$AU$6:$BL$6,0)))</f>
        <v>'[grim-all-diseases-of-the-skin-and-subcutaneous-tissue-2017.xlsx]Deaths'!$BL$121</v>
      </c>
    </row>
    <row r="209" spans="2:8">
      <c r="B209" s="189"/>
      <c r="C209" s="190"/>
      <c r="D209" s="187"/>
      <c r="E209" s="187" t="s">
        <v>97</v>
      </c>
      <c r="F209" s="192">
        <f ca="1">SUM(INDIRECT(F$207,1):INDIRECT(F$208,1))</f>
        <v>3673</v>
      </c>
      <c r="G209" s="193">
        <f ca="1">SUM(INDIRECT(G$207,1):INDIRECT(G$208,1))</f>
        <v>5509</v>
      </c>
      <c r="H209" s="193">
        <f ca="1">SUM(INDIRECT(H$207,1):INDIRECT(H$208,1))</f>
        <v>9182</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'[grim-all-diseases-of-the-skin-and-subcutaneous-tissue-2017.xlsx]Populations'!$D$84</v>
      </c>
      <c r="G211" s="191" t="str">
        <f ca="1">CELL("address",INDEX(Populations!$Y$16:$AP$141,MATCH($C$207,Populations!$C$16:$C$141,0),MATCH($C$210,Populations!$Y$15:$AP$15,0)))</f>
        <v>'[grim-all-diseases-of-the-skin-and-subcutaneous-tissue-2017.xlsx]Populations'!$Y$84</v>
      </c>
      <c r="H211" s="191" t="str">
        <f ca="1">CELL("address",INDEX(Populations!$AT$16:$BK$141,MATCH($C$207,Populations!$C$16:$C$141,0),MATCH($C$210,Populations!$AT$15:$BK$15,0)))</f>
        <v>'[grim-all-diseases-of-the-skin-and-subcutaneous-tissue-2017.xlsx]Populations'!$AT$84</v>
      </c>
    </row>
    <row r="212" spans="2:8">
      <c r="B212" s="189"/>
      <c r="C212" s="187"/>
      <c r="D212" s="187"/>
      <c r="E212" s="187" t="s">
        <v>91</v>
      </c>
      <c r="F212" s="191" t="str">
        <f ca="1">CELL("address",INDEX(Populations!$D$16:$U$141,MATCH($C$208,Populations!$C$16:$C$141,0),MATCH($C$211,Populations!$D$15:$U$15,0)))</f>
        <v>'[grim-all-diseases-of-the-skin-and-subcutaneous-tissue-2017.xlsx]Populations'!$U$130</v>
      </c>
      <c r="G212" s="191" t="str">
        <f ca="1">CELL("address",INDEX(Populations!$Y$16:$AP$141,MATCH($C$208,Populations!$C$16:$C$141,0),MATCH($C$211,Populations!$Y$15:$AP$15,0)))</f>
        <v>'[grim-all-diseases-of-the-skin-and-subcutaneous-tissue-2017.xlsx]Populations'!$AP$130</v>
      </c>
      <c r="H212" s="191" t="str">
        <f ca="1">CELL("address",INDEX(Populations!$AT$16:$BK$141,MATCH($C$208,Populations!$C$16:$C$141,0),MATCH($C$211,Populations!$AT$15:$BK$15,0)))</f>
        <v>'[grim-all-diseases-of-the-skin-and-subcutaneous-tissue-2017.xlsx]Populations'!$BK$130</v>
      </c>
    </row>
    <row r="213" spans="2:8">
      <c r="B213" s="189" t="s">
        <v>95</v>
      </c>
      <c r="C213" s="190">
        <f>INDEX($G$11:$G$28,MATCH($C$210,$F$11:$F$28,0))</f>
        <v>1</v>
      </c>
      <c r="D213" s="187"/>
      <c r="E213" s="187" t="s">
        <v>98</v>
      </c>
      <c r="F213" s="192">
        <f ca="1">SUM(INDIRECT(F$211,1):INDIRECT(F$212,1))</f>
        <v>405530047</v>
      </c>
      <c r="G213" s="193">
        <f ca="1">SUM(INDIRECT(G$211,1):INDIRECT(G$212,1))</f>
        <v>407900267</v>
      </c>
      <c r="H213" s="193">
        <f ca="1">SUM(INDIRECT(H$211,1):INDIRECT(H$212,1))</f>
        <v>813430314</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0.90572820119540975</v>
      </c>
      <c r="G215" s="195">
        <f t="shared" ref="G215:H215" ca="1" si="4">IF($C$208&lt;$C$207,"-",IF($C$214&lt;$C$213,"-",G$209/G$213*100000))</f>
        <v>1.3505752375494278</v>
      </c>
      <c r="H215" s="195">
        <f t="shared" ca="1" si="4"/>
        <v>1.1287998298032449</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1968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All diseases of the skin and subcutaneous tissue (ICD-10 L00–L99) in Australia, 1968–2014,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All diseases of the skin and subcutaneous tissue (ICD-10 L00–L99) in Australia, 1968,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All diseases of the skin and subcutaneous tissue (ICD-10 L00–L99) in Australia, 1968–2014,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All diseases of the skin and subcutaneous tissue (ICD-10 L00–L99) in Australia, 1968,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All diseases of the skin and subcutaneous tissue (ICD-10 L00–L99) in Australia, 1968–2014,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2.xml><?xml version="1.0" encoding="utf-8"?>
<ds:datastoreItem xmlns:ds="http://schemas.openxmlformats.org/officeDocument/2006/customXml" ds:itemID="{5C68BE0F-B399-4B62-922E-F4A02D912894}">
  <ds:schemaRefs>
    <ds:schemaRef ds:uri="c095c42a-9a6d-4ed6-ad94-052c8814a2e5"/>
    <ds:schemaRef ds:uri="http://schemas.microsoft.com/office/2006/documentManagement/types"/>
    <ds:schemaRef ds:uri="http://schemas.microsoft.com/office/2006/metadata/properties"/>
    <ds:schemaRef ds:uri="http://purl.org/dc/terms/"/>
    <ds:schemaRef ds:uri="http://www.w3.org/XML/1998/namespace"/>
    <ds:schemaRef ds:uri="http://purl.org/dc/elements/1.1/"/>
    <ds:schemaRef ds:uri="http://purl.org/dc/dcmitype/"/>
    <ds:schemaRef ds:uri="http://schemas.openxmlformats.org/package/2006/metadata/core-properties"/>
    <ds:schemaRef ds:uri="http://schemas.microsoft.com/office/infopath/2007/PartnerControls"/>
  </ds:schemaRefs>
</ds:datastoreItem>
</file>

<file path=customXml/itemProps3.xml><?xml version="1.0" encoding="utf-8"?>
<ds:datastoreItem xmlns:ds="http://schemas.openxmlformats.org/officeDocument/2006/customXml" ds:itemID="{937BFCC9-BE17-407F-8048-61D8C276D5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GRIM1200 - All diseases of the skin and subcutaneous tissue (ICD-10 L00–L99)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2017-11-07T03:26:37Z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